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9.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worksheets/sheet1.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harts/chart2.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charts/chart7.xml" ContentType="application/vnd.openxmlformats-officedocument.drawingml.chart+xml"/>
  <Override PartName="/xl/charts/chart3.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MIB\MibiMitarbeiter\Resi 2021\Uro\"/>
    </mc:Choice>
  </mc:AlternateContent>
  <bookViews>
    <workbookView xWindow="0" yWindow="0" windowWidth="19440" windowHeight="8820" tabRatio="669"/>
  </bookViews>
  <sheets>
    <sheet name="vorschau" sheetId="1" r:id="rId1"/>
    <sheet name="Entero" sheetId="2" r:id="rId2"/>
    <sheet name="Pseud" sheetId="3" r:id="rId3"/>
    <sheet name="S.aureus" sheetId="5" r:id="rId4"/>
    <sheet name="EK" sheetId="7" r:id="rId5"/>
    <sheet name="HSC" sheetId="16" r:id="rId6"/>
  </sheets>
  <calcPr calcId="162913"/>
</workbook>
</file>

<file path=xl/calcChain.xml><?xml version="1.0" encoding="utf-8"?>
<calcChain xmlns="http://schemas.openxmlformats.org/spreadsheetml/2006/main">
  <c r="DJ128" i="2" l="1"/>
  <c r="DI128" i="2"/>
  <c r="DH128" i="2"/>
  <c r="DG128" i="2"/>
  <c r="DF128" i="2"/>
  <c r="DE128" i="2"/>
  <c r="DD128" i="2"/>
  <c r="DC128" i="2"/>
  <c r="DB128" i="2"/>
  <c r="DA128" i="2"/>
  <c r="CZ128" i="2"/>
  <c r="CY128" i="2"/>
  <c r="CX128" i="2"/>
  <c r="CW128" i="2"/>
  <c r="CV128" i="2"/>
  <c r="CU128" i="2"/>
  <c r="CT128" i="2"/>
  <c r="CS128" i="2"/>
  <c r="CR128" i="2"/>
  <c r="DJ97" i="2"/>
  <c r="DI97" i="2"/>
  <c r="DH97" i="2"/>
  <c r="DG97" i="2"/>
  <c r="DF97" i="2"/>
  <c r="DE97" i="2"/>
  <c r="DD97" i="2"/>
  <c r="DC97" i="2"/>
  <c r="DB97" i="2"/>
  <c r="DA97" i="2"/>
  <c r="CZ97" i="2"/>
  <c r="CY97" i="2"/>
  <c r="CX97" i="2"/>
  <c r="CW97" i="2"/>
  <c r="CV97" i="2"/>
  <c r="CU97" i="2"/>
  <c r="CT97" i="2"/>
  <c r="CS97" i="2"/>
  <c r="CR97" i="2"/>
  <c r="DJ68" i="2"/>
  <c r="DI68" i="2"/>
  <c r="DH68" i="2"/>
  <c r="DG68" i="2"/>
  <c r="DF68" i="2"/>
  <c r="DE68" i="2"/>
  <c r="DD68" i="2"/>
  <c r="DC68" i="2"/>
  <c r="DB68" i="2"/>
  <c r="DA68" i="2"/>
  <c r="CZ68" i="2"/>
  <c r="CY68" i="2"/>
  <c r="CX68" i="2"/>
  <c r="CW68" i="2"/>
  <c r="CV68" i="2"/>
  <c r="CU68" i="2"/>
  <c r="CT68" i="2"/>
  <c r="CS68" i="2"/>
  <c r="CR68" i="2"/>
  <c r="CR73" i="2"/>
  <c r="DJ36" i="2"/>
  <c r="DI36" i="2"/>
  <c r="DH36" i="2"/>
  <c r="DG36" i="2"/>
  <c r="DF36" i="2"/>
  <c r="DE36" i="2"/>
  <c r="DD36" i="2"/>
  <c r="DC36" i="2"/>
  <c r="DB36" i="2"/>
  <c r="DA36" i="2"/>
  <c r="CZ36" i="2"/>
  <c r="CY36" i="2"/>
  <c r="CX36" i="2"/>
  <c r="CW36" i="2"/>
  <c r="CV36" i="2"/>
  <c r="CU36" i="2"/>
  <c r="CT36" i="2"/>
  <c r="CS36" i="2"/>
  <c r="CR36" i="2"/>
  <c r="W5" i="2"/>
  <c r="X5" i="2"/>
  <c r="Y5" i="2"/>
  <c r="W6" i="2"/>
  <c r="X6" i="2"/>
  <c r="Y6" i="2"/>
  <c r="W7" i="2"/>
  <c r="X7" i="2"/>
  <c r="Y7" i="2"/>
  <c r="W8" i="2"/>
  <c r="X8" i="2"/>
  <c r="Y8" i="2"/>
  <c r="W9" i="2"/>
  <c r="X9" i="2"/>
  <c r="Y9" i="2"/>
  <c r="W10" i="2"/>
  <c r="X10" i="2"/>
  <c r="Y10" i="2"/>
  <c r="W11" i="2"/>
  <c r="X11" i="2"/>
  <c r="Y11" i="2"/>
  <c r="W12" i="2"/>
  <c r="X12" i="2"/>
  <c r="Y12" i="2"/>
  <c r="W13" i="2"/>
  <c r="X13" i="2"/>
  <c r="Y13" i="2"/>
  <c r="W14" i="2"/>
  <c r="X14" i="2"/>
  <c r="Y14" i="2"/>
  <c r="W15" i="2"/>
  <c r="X15" i="2"/>
  <c r="Y15" i="2"/>
  <c r="W16" i="2"/>
  <c r="X16" i="2"/>
  <c r="Y16" i="2"/>
  <c r="W17" i="2"/>
  <c r="X17" i="2"/>
  <c r="Y17" i="2"/>
  <c r="W18" i="2"/>
  <c r="X18" i="2"/>
  <c r="Y18" i="2"/>
  <c r="W19" i="2"/>
  <c r="X19" i="2"/>
  <c r="Y19" i="2"/>
  <c r="W20" i="2"/>
  <c r="X20" i="2"/>
  <c r="Y20" i="2"/>
  <c r="W5" i="7" l="1"/>
  <c r="X5" i="7"/>
  <c r="Y5" i="7"/>
  <c r="Z5" i="7"/>
  <c r="W6" i="7"/>
  <c r="X6" i="7"/>
  <c r="Y6" i="7"/>
  <c r="Z6" i="7"/>
  <c r="W7" i="7"/>
  <c r="X7" i="7"/>
  <c r="Y7" i="7"/>
  <c r="Z7" i="7"/>
  <c r="W8" i="7"/>
  <c r="X8" i="7"/>
  <c r="Y8" i="7"/>
  <c r="Z8" i="7"/>
  <c r="W9" i="7"/>
  <c r="X9" i="7"/>
  <c r="Y9" i="7"/>
  <c r="Z9" i="7"/>
  <c r="W10" i="7"/>
  <c r="X10" i="7"/>
  <c r="Y10" i="7"/>
  <c r="Z10" i="7"/>
  <c r="W11" i="7"/>
  <c r="X11" i="7"/>
  <c r="Y11" i="7"/>
  <c r="Z11" i="7"/>
  <c r="W12" i="7"/>
  <c r="X12" i="7"/>
  <c r="Y12" i="7"/>
  <c r="Z12" i="7"/>
  <c r="W13" i="7"/>
  <c r="X13" i="7"/>
  <c r="Y13" i="7"/>
  <c r="Z13" i="7"/>
  <c r="W14" i="7"/>
  <c r="X14" i="7"/>
  <c r="Y14" i="7"/>
  <c r="Z14" i="7"/>
  <c r="W15" i="7"/>
  <c r="X15" i="7"/>
  <c r="Y15" i="7"/>
  <c r="Z15" i="7"/>
  <c r="W16" i="7"/>
  <c r="X16" i="7"/>
  <c r="Y16" i="7"/>
  <c r="Z16" i="7"/>
  <c r="W17" i="7"/>
  <c r="X17" i="7"/>
  <c r="Y17" i="7"/>
  <c r="Z17" i="7"/>
  <c r="W18" i="7"/>
  <c r="X18" i="7"/>
  <c r="Y18" i="7"/>
  <c r="Z18" i="7"/>
  <c r="W19" i="7"/>
  <c r="X19" i="7"/>
  <c r="Y19" i="7"/>
  <c r="Z19" i="7"/>
  <c r="W20" i="7"/>
  <c r="X20" i="7"/>
  <c r="Y20" i="7"/>
  <c r="Z20" i="7"/>
  <c r="W5" i="5" l="1"/>
  <c r="X5" i="5"/>
  <c r="Y5" i="5"/>
  <c r="Z5" i="5"/>
  <c r="W6" i="5"/>
  <c r="X6" i="5"/>
  <c r="Y6" i="5"/>
  <c r="Z6" i="5"/>
  <c r="W7" i="5"/>
  <c r="X7" i="5"/>
  <c r="Y7" i="5"/>
  <c r="Z7" i="5"/>
  <c r="W8" i="5"/>
  <c r="X8" i="5"/>
  <c r="Y8" i="5"/>
  <c r="Z8" i="5"/>
  <c r="W9" i="5"/>
  <c r="X9" i="5"/>
  <c r="Y9" i="5"/>
  <c r="Z9" i="5"/>
  <c r="W10" i="5"/>
  <c r="X10" i="5"/>
  <c r="Y10" i="5"/>
  <c r="Z10" i="5"/>
  <c r="W11" i="5"/>
  <c r="X11" i="5"/>
  <c r="Y11" i="5"/>
  <c r="Z11" i="5"/>
  <c r="W12" i="5"/>
  <c r="X12" i="5"/>
  <c r="Y12" i="5"/>
  <c r="Z12" i="5"/>
  <c r="W13" i="5"/>
  <c r="X13" i="5"/>
  <c r="Y13" i="5"/>
  <c r="Z13" i="5"/>
  <c r="W14" i="5"/>
  <c r="X14" i="5"/>
  <c r="Y14" i="5"/>
  <c r="Z14" i="5"/>
  <c r="W15" i="5"/>
  <c r="X15" i="5"/>
  <c r="Y15" i="5"/>
  <c r="Z15" i="5"/>
  <c r="W16" i="5"/>
  <c r="X16" i="5"/>
  <c r="Y16" i="5"/>
  <c r="Z16" i="5"/>
  <c r="W17" i="5"/>
  <c r="X17" i="5"/>
  <c r="Y17" i="5"/>
  <c r="Z17" i="5"/>
  <c r="W18" i="5"/>
  <c r="X18" i="5"/>
  <c r="Y18" i="5"/>
  <c r="Z18" i="5"/>
  <c r="W19" i="5"/>
  <c r="X19" i="5"/>
  <c r="Y19" i="5"/>
  <c r="Z19" i="5"/>
  <c r="W20" i="5"/>
  <c r="X20" i="5"/>
  <c r="Y20" i="5"/>
  <c r="Z20" i="5"/>
  <c r="AR9" i="3" l="1"/>
  <c r="DL128" i="2" l="1"/>
  <c r="DK128" i="2"/>
  <c r="DL97" i="2"/>
  <c r="DK97" i="2"/>
  <c r="DL68" i="2"/>
  <c r="DK68" i="2"/>
  <c r="DL36" i="2"/>
  <c r="DK36" i="2"/>
  <c r="DL5" i="2"/>
  <c r="DK5" i="2"/>
  <c r="DJ5" i="2"/>
  <c r="DI5" i="2"/>
  <c r="DH5" i="2"/>
  <c r="DG5" i="2"/>
  <c r="DF5" i="2"/>
  <c r="DE5" i="2"/>
  <c r="DD5" i="2"/>
  <c r="DC5" i="2"/>
  <c r="DB5" i="2"/>
  <c r="AI7" i="5" l="1"/>
  <c r="AQ144" i="2"/>
  <c r="AP144" i="2"/>
  <c r="AO144" i="2"/>
  <c r="AN144" i="2"/>
  <c r="AM144" i="2"/>
  <c r="AL144" i="2"/>
  <c r="AK144" i="2"/>
  <c r="AJ144" i="2"/>
  <c r="AI144" i="2"/>
  <c r="AH144" i="2"/>
  <c r="AG144" i="2"/>
  <c r="AF144" i="2"/>
  <c r="AE144" i="2"/>
  <c r="AD144" i="2"/>
  <c r="AC144" i="2"/>
  <c r="AB144" i="2"/>
  <c r="AA144" i="2"/>
  <c r="Z144" i="2"/>
  <c r="Y144" i="2"/>
  <c r="X144" i="2"/>
  <c r="W144" i="2"/>
  <c r="AQ143" i="2"/>
  <c r="AP143" i="2"/>
  <c r="AO143" i="2"/>
  <c r="AN143" i="2"/>
  <c r="AM143" i="2"/>
  <c r="AL143" i="2"/>
  <c r="AK143" i="2"/>
  <c r="AJ143" i="2"/>
  <c r="AI143" i="2"/>
  <c r="AH143" i="2"/>
  <c r="AG143" i="2"/>
  <c r="AF143" i="2"/>
  <c r="AE143" i="2"/>
  <c r="AD143" i="2"/>
  <c r="AC143" i="2"/>
  <c r="AB143" i="2"/>
  <c r="AA143" i="2"/>
  <c r="Z143" i="2"/>
  <c r="Y143" i="2"/>
  <c r="X143" i="2"/>
  <c r="W143" i="2"/>
  <c r="AQ142" i="2"/>
  <c r="AP142" i="2"/>
  <c r="AO142" i="2"/>
  <c r="AN142" i="2"/>
  <c r="AM142" i="2"/>
  <c r="AL142" i="2"/>
  <c r="AK142" i="2"/>
  <c r="AJ142" i="2"/>
  <c r="AI142" i="2"/>
  <c r="AH142" i="2"/>
  <c r="AG142" i="2"/>
  <c r="AF142" i="2"/>
  <c r="AE142" i="2"/>
  <c r="AD142" i="2"/>
  <c r="AC142" i="2"/>
  <c r="AB142" i="2"/>
  <c r="AA142" i="2"/>
  <c r="Z142" i="2"/>
  <c r="Y142" i="2"/>
  <c r="X142" i="2"/>
  <c r="W142" i="2"/>
  <c r="AQ141" i="2"/>
  <c r="AP141" i="2"/>
  <c r="AO141" i="2"/>
  <c r="AN141" i="2"/>
  <c r="AM141" i="2"/>
  <c r="AL141" i="2"/>
  <c r="AK141" i="2"/>
  <c r="AJ141" i="2"/>
  <c r="AI141" i="2"/>
  <c r="AH141" i="2"/>
  <c r="AG141" i="2"/>
  <c r="AF141" i="2"/>
  <c r="AE141" i="2"/>
  <c r="AD141" i="2"/>
  <c r="AC141" i="2"/>
  <c r="AB141" i="2"/>
  <c r="AA141" i="2"/>
  <c r="Z141" i="2"/>
  <c r="Y141" i="2"/>
  <c r="X141" i="2"/>
  <c r="W141" i="2"/>
  <c r="AQ140" i="2"/>
  <c r="AP140" i="2"/>
  <c r="BN140" i="2" s="1"/>
  <c r="AO140" i="2"/>
  <c r="AN140" i="2"/>
  <c r="AM140" i="2"/>
  <c r="AL140" i="2"/>
  <c r="BJ140" i="2" s="1"/>
  <c r="AK140" i="2"/>
  <c r="AJ140" i="2"/>
  <c r="AI140" i="2"/>
  <c r="AH140" i="2"/>
  <c r="BF140" i="2" s="1"/>
  <c r="AG140" i="2"/>
  <c r="AF140" i="2"/>
  <c r="AE140" i="2"/>
  <c r="AD140" i="2"/>
  <c r="BB140" i="2" s="1"/>
  <c r="AC140" i="2"/>
  <c r="AB140" i="2"/>
  <c r="AA140" i="2"/>
  <c r="Z140" i="2"/>
  <c r="AX140" i="2" s="1"/>
  <c r="Y140" i="2"/>
  <c r="X140" i="2"/>
  <c r="W140" i="2"/>
  <c r="AQ139" i="2"/>
  <c r="AP139" i="2"/>
  <c r="AO139" i="2"/>
  <c r="AN139" i="2"/>
  <c r="AM139" i="2"/>
  <c r="AL139" i="2"/>
  <c r="AK139" i="2"/>
  <c r="AJ139" i="2"/>
  <c r="AI139" i="2"/>
  <c r="AH139" i="2"/>
  <c r="AG139" i="2"/>
  <c r="AF139" i="2"/>
  <c r="AE139" i="2"/>
  <c r="AD139" i="2"/>
  <c r="AC139" i="2"/>
  <c r="AB139" i="2"/>
  <c r="AA139" i="2"/>
  <c r="Z139" i="2"/>
  <c r="Y139" i="2"/>
  <c r="X139" i="2"/>
  <c r="W139" i="2"/>
  <c r="AQ138" i="2"/>
  <c r="AP138" i="2"/>
  <c r="AO138" i="2"/>
  <c r="AN138" i="2"/>
  <c r="AM138" i="2"/>
  <c r="AL138" i="2"/>
  <c r="AK138" i="2"/>
  <c r="AJ138" i="2"/>
  <c r="AI138" i="2"/>
  <c r="AH138" i="2"/>
  <c r="AG138" i="2"/>
  <c r="AF138" i="2"/>
  <c r="AE138" i="2"/>
  <c r="AD138" i="2"/>
  <c r="AC138" i="2"/>
  <c r="AB138" i="2"/>
  <c r="AA138" i="2"/>
  <c r="Z138" i="2"/>
  <c r="Y138" i="2"/>
  <c r="X138" i="2"/>
  <c r="W138" i="2"/>
  <c r="AQ137" i="2"/>
  <c r="AP137" i="2"/>
  <c r="AO137" i="2"/>
  <c r="AN137" i="2"/>
  <c r="AM137" i="2"/>
  <c r="AL137" i="2"/>
  <c r="AK137" i="2"/>
  <c r="AJ137" i="2"/>
  <c r="AI137" i="2"/>
  <c r="AH137" i="2"/>
  <c r="AG137" i="2"/>
  <c r="AF137" i="2"/>
  <c r="AE137" i="2"/>
  <c r="AD137" i="2"/>
  <c r="AC137" i="2"/>
  <c r="AB137" i="2"/>
  <c r="AA137" i="2"/>
  <c r="Z137" i="2"/>
  <c r="Y137" i="2"/>
  <c r="X137" i="2"/>
  <c r="W137" i="2"/>
  <c r="AQ136" i="2"/>
  <c r="AP136" i="2"/>
  <c r="AO136" i="2"/>
  <c r="AN136" i="2"/>
  <c r="AM136" i="2"/>
  <c r="AL136" i="2"/>
  <c r="AK136" i="2"/>
  <c r="AJ136" i="2"/>
  <c r="AI136" i="2"/>
  <c r="AH136" i="2"/>
  <c r="AG136" i="2"/>
  <c r="AF136" i="2"/>
  <c r="AE136" i="2"/>
  <c r="AD136" i="2"/>
  <c r="AC136" i="2"/>
  <c r="AB136" i="2"/>
  <c r="AA136" i="2"/>
  <c r="Z136" i="2"/>
  <c r="Y136" i="2"/>
  <c r="X136" i="2"/>
  <c r="W136" i="2"/>
  <c r="AQ135" i="2"/>
  <c r="AP135" i="2"/>
  <c r="AO135" i="2"/>
  <c r="AN135" i="2"/>
  <c r="AM135" i="2"/>
  <c r="AL135" i="2"/>
  <c r="AK135" i="2"/>
  <c r="AJ135" i="2"/>
  <c r="AI135" i="2"/>
  <c r="AH135" i="2"/>
  <c r="AG135" i="2"/>
  <c r="AF135" i="2"/>
  <c r="AE135" i="2"/>
  <c r="AD135" i="2"/>
  <c r="AC135" i="2"/>
  <c r="AB135" i="2"/>
  <c r="AA135" i="2"/>
  <c r="Z135" i="2"/>
  <c r="Y135" i="2"/>
  <c r="X135" i="2"/>
  <c r="W135" i="2"/>
  <c r="AQ134" i="2"/>
  <c r="AP134" i="2"/>
  <c r="AO134" i="2"/>
  <c r="AN134" i="2"/>
  <c r="AM134" i="2"/>
  <c r="AL134" i="2"/>
  <c r="AK134" i="2"/>
  <c r="AJ134" i="2"/>
  <c r="AI134" i="2"/>
  <c r="AH134" i="2"/>
  <c r="AG134" i="2"/>
  <c r="AF134" i="2"/>
  <c r="AE134" i="2"/>
  <c r="AD134" i="2"/>
  <c r="AC134" i="2"/>
  <c r="AB134" i="2"/>
  <c r="AA134" i="2"/>
  <c r="Z134" i="2"/>
  <c r="Y134" i="2"/>
  <c r="X134" i="2"/>
  <c r="W134" i="2"/>
  <c r="CR133" i="2"/>
  <c r="AQ133" i="2"/>
  <c r="AP133" i="2"/>
  <c r="AO133" i="2"/>
  <c r="AN133" i="2"/>
  <c r="AM133" i="2"/>
  <c r="AL133" i="2"/>
  <c r="AK133" i="2"/>
  <c r="AJ133" i="2"/>
  <c r="AI133" i="2"/>
  <c r="AH133" i="2"/>
  <c r="AG133" i="2"/>
  <c r="AF133" i="2"/>
  <c r="AE133" i="2"/>
  <c r="AD133" i="2"/>
  <c r="AC133" i="2"/>
  <c r="AB133" i="2"/>
  <c r="AA133" i="2"/>
  <c r="Z133" i="2"/>
  <c r="Y133" i="2"/>
  <c r="X133" i="2"/>
  <c r="W133" i="2"/>
  <c r="AQ132" i="2"/>
  <c r="AP132" i="2"/>
  <c r="AO132" i="2"/>
  <c r="AN132" i="2"/>
  <c r="AM132" i="2"/>
  <c r="AL132" i="2"/>
  <c r="AK132" i="2"/>
  <c r="AJ132" i="2"/>
  <c r="AI132" i="2"/>
  <c r="AH132" i="2"/>
  <c r="AG132" i="2"/>
  <c r="AF132" i="2"/>
  <c r="AE132" i="2"/>
  <c r="AD132" i="2"/>
  <c r="AC132" i="2"/>
  <c r="AB132" i="2"/>
  <c r="AA132" i="2"/>
  <c r="Z132" i="2"/>
  <c r="Y132" i="2"/>
  <c r="X132" i="2"/>
  <c r="W132" i="2"/>
  <c r="AQ131" i="2"/>
  <c r="AP131" i="2"/>
  <c r="AO131" i="2"/>
  <c r="AN131" i="2"/>
  <c r="AM131" i="2"/>
  <c r="AL131" i="2"/>
  <c r="AK131" i="2"/>
  <c r="AJ131" i="2"/>
  <c r="AI131" i="2"/>
  <c r="AH131" i="2"/>
  <c r="AG131" i="2"/>
  <c r="AF131" i="2"/>
  <c r="AE131" i="2"/>
  <c r="AD131" i="2"/>
  <c r="AC131" i="2"/>
  <c r="AB131" i="2"/>
  <c r="AA131" i="2"/>
  <c r="Z131" i="2"/>
  <c r="Y131" i="2"/>
  <c r="X131" i="2"/>
  <c r="W131" i="2"/>
  <c r="AQ130" i="2"/>
  <c r="AP130" i="2"/>
  <c r="AO130" i="2"/>
  <c r="AN130" i="2"/>
  <c r="AM130" i="2"/>
  <c r="AL130" i="2"/>
  <c r="AK130" i="2"/>
  <c r="AJ130" i="2"/>
  <c r="AI130" i="2"/>
  <c r="AH130" i="2"/>
  <c r="AG130" i="2"/>
  <c r="AF130" i="2"/>
  <c r="AE130" i="2"/>
  <c r="AD130" i="2"/>
  <c r="AC130" i="2"/>
  <c r="AB130" i="2"/>
  <c r="AA130" i="2"/>
  <c r="Z130" i="2"/>
  <c r="Y130" i="2"/>
  <c r="X130" i="2"/>
  <c r="W130" i="2"/>
  <c r="AQ129" i="2"/>
  <c r="AP129" i="2"/>
  <c r="AO129" i="2"/>
  <c r="AN129" i="2"/>
  <c r="AM129" i="2"/>
  <c r="AL129" i="2"/>
  <c r="AK129" i="2"/>
  <c r="AJ129" i="2"/>
  <c r="AI129" i="2"/>
  <c r="AH129" i="2"/>
  <c r="AG129" i="2"/>
  <c r="AF129" i="2"/>
  <c r="BD129" i="2" s="1"/>
  <c r="AE129" i="2"/>
  <c r="AD129" i="2"/>
  <c r="AC129" i="2"/>
  <c r="AB129" i="2"/>
  <c r="AA129" i="2"/>
  <c r="Z129" i="2"/>
  <c r="Y129" i="2"/>
  <c r="X129" i="2"/>
  <c r="W129" i="2"/>
  <c r="AQ128" i="2"/>
  <c r="AP128" i="2"/>
  <c r="AO128" i="2"/>
  <c r="AN128" i="2"/>
  <c r="AM128" i="2"/>
  <c r="AL128" i="2"/>
  <c r="AK128" i="2"/>
  <c r="AJ128" i="2"/>
  <c r="AI128" i="2"/>
  <c r="AH128" i="2"/>
  <c r="AG128" i="2"/>
  <c r="AF128" i="2"/>
  <c r="AE128" i="2"/>
  <c r="AD128" i="2"/>
  <c r="AC128" i="2"/>
  <c r="AB128" i="2"/>
  <c r="AA128" i="2"/>
  <c r="Z128" i="2"/>
  <c r="Y128" i="2"/>
  <c r="X128" i="2"/>
  <c r="W128" i="2"/>
  <c r="AQ127" i="2"/>
  <c r="AP127" i="2"/>
  <c r="CL127" i="2" s="1"/>
  <c r="AO127" i="2"/>
  <c r="BM127" i="2" s="1"/>
  <c r="AN127" i="2"/>
  <c r="CJ127" i="2" s="1"/>
  <c r="AM127" i="2"/>
  <c r="CI127" i="2" s="1"/>
  <c r="AL127" i="2"/>
  <c r="AK127" i="2"/>
  <c r="BI127" i="2" s="1"/>
  <c r="AJ127" i="2"/>
  <c r="CF127" i="2" s="1"/>
  <c r="AI127" i="2"/>
  <c r="CE127" i="2" s="1"/>
  <c r="AH127" i="2"/>
  <c r="CD127" i="2" s="1"/>
  <c r="AG127" i="2"/>
  <c r="BE127" i="2" s="1"/>
  <c r="AF127" i="2"/>
  <c r="AE127" i="2"/>
  <c r="CA127" i="2" s="1"/>
  <c r="AD127" i="2"/>
  <c r="BZ127" i="2" s="1"/>
  <c r="AC127" i="2"/>
  <c r="BA127" i="2" s="1"/>
  <c r="AB127" i="2"/>
  <c r="AA127" i="2"/>
  <c r="BW127" i="2" s="1"/>
  <c r="Z127" i="2"/>
  <c r="BV127" i="2" s="1"/>
  <c r="Y127" i="2"/>
  <c r="X127" i="2"/>
  <c r="W127" i="2"/>
  <c r="BS127" i="2" s="1"/>
  <c r="BR126" i="2"/>
  <c r="AT126" i="2"/>
  <c r="V126" i="2"/>
  <c r="BR95" i="2"/>
  <c r="AT95" i="2"/>
  <c r="V95" i="2"/>
  <c r="BR66" i="2"/>
  <c r="AT66" i="2"/>
  <c r="V66" i="2"/>
  <c r="AQ113" i="2"/>
  <c r="AP113" i="2"/>
  <c r="AO113" i="2"/>
  <c r="AN113" i="2"/>
  <c r="AM113" i="2"/>
  <c r="AL113" i="2"/>
  <c r="AK113" i="2"/>
  <c r="AJ113" i="2"/>
  <c r="AI113" i="2"/>
  <c r="AH113" i="2"/>
  <c r="AG113" i="2"/>
  <c r="AF113" i="2"/>
  <c r="AE113" i="2"/>
  <c r="AD113" i="2"/>
  <c r="AC113" i="2"/>
  <c r="AB113" i="2"/>
  <c r="AA113" i="2"/>
  <c r="Z113" i="2"/>
  <c r="Y113" i="2"/>
  <c r="X113" i="2"/>
  <c r="W113" i="2"/>
  <c r="AQ112" i="2"/>
  <c r="AP112" i="2"/>
  <c r="AO112" i="2"/>
  <c r="AN112" i="2"/>
  <c r="AM112" i="2"/>
  <c r="AL112" i="2"/>
  <c r="AK112" i="2"/>
  <c r="AJ112" i="2"/>
  <c r="AI112" i="2"/>
  <c r="AH112" i="2"/>
  <c r="AG112" i="2"/>
  <c r="AF112" i="2"/>
  <c r="AE112" i="2"/>
  <c r="AD112" i="2"/>
  <c r="AC112" i="2"/>
  <c r="AB112" i="2"/>
  <c r="AA112" i="2"/>
  <c r="Z112" i="2"/>
  <c r="Y112" i="2"/>
  <c r="X112" i="2"/>
  <c r="W112" i="2"/>
  <c r="AQ111" i="2"/>
  <c r="AP111" i="2"/>
  <c r="AO111" i="2"/>
  <c r="AN111" i="2"/>
  <c r="AM111" i="2"/>
  <c r="AL111" i="2"/>
  <c r="AK111" i="2"/>
  <c r="AJ111" i="2"/>
  <c r="AI111" i="2"/>
  <c r="AH111" i="2"/>
  <c r="AG111" i="2"/>
  <c r="AF111" i="2"/>
  <c r="AE111" i="2"/>
  <c r="AD111" i="2"/>
  <c r="AC111" i="2"/>
  <c r="AB111" i="2"/>
  <c r="AA111" i="2"/>
  <c r="Z111" i="2"/>
  <c r="Y111" i="2"/>
  <c r="X111" i="2"/>
  <c r="W111" i="2"/>
  <c r="AQ110" i="2"/>
  <c r="AP110" i="2"/>
  <c r="AO110" i="2"/>
  <c r="AN110" i="2"/>
  <c r="AM110" i="2"/>
  <c r="AL110" i="2"/>
  <c r="AK110" i="2"/>
  <c r="AJ110" i="2"/>
  <c r="AI110" i="2"/>
  <c r="AH110" i="2"/>
  <c r="AG110" i="2"/>
  <c r="AF110" i="2"/>
  <c r="AE110" i="2"/>
  <c r="AD110" i="2"/>
  <c r="AC110" i="2"/>
  <c r="AB110" i="2"/>
  <c r="AA110" i="2"/>
  <c r="Z110" i="2"/>
  <c r="Y110" i="2"/>
  <c r="X110" i="2"/>
  <c r="W110" i="2"/>
  <c r="AQ109" i="2"/>
  <c r="AP109" i="2"/>
  <c r="BN109" i="2" s="1"/>
  <c r="AO109" i="2"/>
  <c r="AN109" i="2"/>
  <c r="AM109" i="2"/>
  <c r="AL109" i="2"/>
  <c r="BJ109" i="2" s="1"/>
  <c r="AK109" i="2"/>
  <c r="BI109" i="2" s="1"/>
  <c r="AJ109" i="2"/>
  <c r="AI109" i="2"/>
  <c r="AH109" i="2"/>
  <c r="BF109" i="2" s="1"/>
  <c r="AG109" i="2"/>
  <c r="AF109" i="2"/>
  <c r="AE109" i="2"/>
  <c r="AD109" i="2"/>
  <c r="BB109" i="2" s="1"/>
  <c r="AC109" i="2"/>
  <c r="AB109" i="2"/>
  <c r="AA109" i="2"/>
  <c r="Z109" i="2"/>
  <c r="AX109" i="2" s="1"/>
  <c r="Y109" i="2"/>
  <c r="X109" i="2"/>
  <c r="W109" i="2"/>
  <c r="AQ108" i="2"/>
  <c r="AP108" i="2"/>
  <c r="AO108" i="2"/>
  <c r="AN108" i="2"/>
  <c r="AM108" i="2"/>
  <c r="AL108" i="2"/>
  <c r="AK108" i="2"/>
  <c r="AJ108" i="2"/>
  <c r="AI108" i="2"/>
  <c r="AH108" i="2"/>
  <c r="AG108" i="2"/>
  <c r="AF108" i="2"/>
  <c r="AE108" i="2"/>
  <c r="AD108" i="2"/>
  <c r="AC108" i="2"/>
  <c r="AB108" i="2"/>
  <c r="AA108" i="2"/>
  <c r="Z108" i="2"/>
  <c r="Y108" i="2"/>
  <c r="X108" i="2"/>
  <c r="W108" i="2"/>
  <c r="AQ107" i="2"/>
  <c r="AP107" i="2"/>
  <c r="AO107" i="2"/>
  <c r="AN107" i="2"/>
  <c r="AM107" i="2"/>
  <c r="AL107" i="2"/>
  <c r="AK107" i="2"/>
  <c r="AJ107" i="2"/>
  <c r="AI107" i="2"/>
  <c r="AH107" i="2"/>
  <c r="AG107" i="2"/>
  <c r="AF107" i="2"/>
  <c r="AE107" i="2"/>
  <c r="AD107" i="2"/>
  <c r="AC107" i="2"/>
  <c r="AB107" i="2"/>
  <c r="AA107" i="2"/>
  <c r="Z107" i="2"/>
  <c r="Y107" i="2"/>
  <c r="X107" i="2"/>
  <c r="W107" i="2"/>
  <c r="AQ106" i="2"/>
  <c r="AP106" i="2"/>
  <c r="AO106" i="2"/>
  <c r="AN106" i="2"/>
  <c r="AM106" i="2"/>
  <c r="AL106" i="2"/>
  <c r="AK106" i="2"/>
  <c r="AJ106" i="2"/>
  <c r="AI106" i="2"/>
  <c r="AH106" i="2"/>
  <c r="AG106" i="2"/>
  <c r="AF106" i="2"/>
  <c r="AE106" i="2"/>
  <c r="AD106" i="2"/>
  <c r="AC106" i="2"/>
  <c r="AB106" i="2"/>
  <c r="AA106" i="2"/>
  <c r="Z106" i="2"/>
  <c r="Y106" i="2"/>
  <c r="X106" i="2"/>
  <c r="W106" i="2"/>
  <c r="AQ105" i="2"/>
  <c r="AP105" i="2"/>
  <c r="BN105" i="2" s="1"/>
  <c r="AO105" i="2"/>
  <c r="AN105" i="2"/>
  <c r="AM105" i="2"/>
  <c r="AL105" i="2"/>
  <c r="BJ105" i="2" s="1"/>
  <c r="AK105" i="2"/>
  <c r="AJ105" i="2"/>
  <c r="AI105" i="2"/>
  <c r="AH105" i="2"/>
  <c r="BF105" i="2" s="1"/>
  <c r="AG105" i="2"/>
  <c r="AF105" i="2"/>
  <c r="AE105" i="2"/>
  <c r="AD105" i="2"/>
  <c r="BB105" i="2" s="1"/>
  <c r="AC105" i="2"/>
  <c r="AB105" i="2"/>
  <c r="AA105" i="2"/>
  <c r="Z105" i="2"/>
  <c r="AX105" i="2" s="1"/>
  <c r="Y105" i="2"/>
  <c r="X105" i="2"/>
  <c r="W105" i="2"/>
  <c r="AQ104" i="2"/>
  <c r="AP104" i="2"/>
  <c r="AO104" i="2"/>
  <c r="AN104" i="2"/>
  <c r="AM104" i="2"/>
  <c r="AL104" i="2"/>
  <c r="AK104" i="2"/>
  <c r="AJ104" i="2"/>
  <c r="AI104" i="2"/>
  <c r="AH104" i="2"/>
  <c r="AG104" i="2"/>
  <c r="AF104" i="2"/>
  <c r="AE104" i="2"/>
  <c r="AD104" i="2"/>
  <c r="AC104" i="2"/>
  <c r="AB104" i="2"/>
  <c r="AA104" i="2"/>
  <c r="Z104" i="2"/>
  <c r="Y104" i="2"/>
  <c r="X104" i="2"/>
  <c r="W104" i="2"/>
  <c r="AQ103" i="2"/>
  <c r="AP103" i="2"/>
  <c r="AO103" i="2"/>
  <c r="AN103" i="2"/>
  <c r="AM103" i="2"/>
  <c r="AL103" i="2"/>
  <c r="AK103" i="2"/>
  <c r="AJ103" i="2"/>
  <c r="AI103" i="2"/>
  <c r="AH103" i="2"/>
  <c r="AG103" i="2"/>
  <c r="AF103" i="2"/>
  <c r="AE103" i="2"/>
  <c r="AD103" i="2"/>
  <c r="AC103" i="2"/>
  <c r="AB103" i="2"/>
  <c r="AA103" i="2"/>
  <c r="Z103" i="2"/>
  <c r="Y103" i="2"/>
  <c r="X103" i="2"/>
  <c r="W103" i="2"/>
  <c r="CR102" i="2"/>
  <c r="AQ102" i="2"/>
  <c r="AP102" i="2"/>
  <c r="BN102" i="2" s="1"/>
  <c r="AO102" i="2"/>
  <c r="AN102" i="2"/>
  <c r="AM102" i="2"/>
  <c r="AL102" i="2"/>
  <c r="AK102" i="2"/>
  <c r="AJ102" i="2"/>
  <c r="AI102" i="2"/>
  <c r="AH102" i="2"/>
  <c r="AG102" i="2"/>
  <c r="AF102" i="2"/>
  <c r="AE102" i="2"/>
  <c r="AD102" i="2"/>
  <c r="BB102" i="2" s="1"/>
  <c r="AC102" i="2"/>
  <c r="AB102" i="2"/>
  <c r="AA102" i="2"/>
  <c r="Z102" i="2"/>
  <c r="Y102" i="2"/>
  <c r="X102" i="2"/>
  <c r="W102" i="2"/>
  <c r="AQ101" i="2"/>
  <c r="AP101" i="2"/>
  <c r="AO101" i="2"/>
  <c r="AN101" i="2"/>
  <c r="AM101" i="2"/>
  <c r="AL101" i="2"/>
  <c r="AK101" i="2"/>
  <c r="AJ101" i="2"/>
  <c r="AI101" i="2"/>
  <c r="AH101" i="2"/>
  <c r="AG101" i="2"/>
  <c r="AF101" i="2"/>
  <c r="AE101" i="2"/>
  <c r="AD101" i="2"/>
  <c r="AC101" i="2"/>
  <c r="AB101" i="2"/>
  <c r="AA101" i="2"/>
  <c r="Z101" i="2"/>
  <c r="Y101" i="2"/>
  <c r="X101" i="2"/>
  <c r="W101" i="2"/>
  <c r="AQ100" i="2"/>
  <c r="AP100" i="2"/>
  <c r="AO100" i="2"/>
  <c r="AN100" i="2"/>
  <c r="AM100" i="2"/>
  <c r="AL100" i="2"/>
  <c r="AK100" i="2"/>
  <c r="AJ100" i="2"/>
  <c r="AI100" i="2"/>
  <c r="AH100" i="2"/>
  <c r="AG100" i="2"/>
  <c r="AF100" i="2"/>
  <c r="AE100" i="2"/>
  <c r="AD100" i="2"/>
  <c r="AC100" i="2"/>
  <c r="AB100" i="2"/>
  <c r="AA100" i="2"/>
  <c r="Z100" i="2"/>
  <c r="Y100" i="2"/>
  <c r="X100" i="2"/>
  <c r="W100" i="2"/>
  <c r="AQ99" i="2"/>
  <c r="AP99" i="2"/>
  <c r="AO99" i="2"/>
  <c r="AN99" i="2"/>
  <c r="AM99" i="2"/>
  <c r="AL99" i="2"/>
  <c r="AK99" i="2"/>
  <c r="AJ99" i="2"/>
  <c r="AI99" i="2"/>
  <c r="AH99" i="2"/>
  <c r="AG99" i="2"/>
  <c r="AF99" i="2"/>
  <c r="AE99" i="2"/>
  <c r="AD99" i="2"/>
  <c r="AC99" i="2"/>
  <c r="AB99" i="2"/>
  <c r="AA99" i="2"/>
  <c r="Z99" i="2"/>
  <c r="Y99" i="2"/>
  <c r="X99" i="2"/>
  <c r="W99" i="2"/>
  <c r="AQ98" i="2"/>
  <c r="AP98" i="2"/>
  <c r="BN98" i="2" s="1"/>
  <c r="AO98" i="2"/>
  <c r="AN98" i="2"/>
  <c r="AM98" i="2"/>
  <c r="AL98" i="2"/>
  <c r="AK98" i="2"/>
  <c r="BI98" i="2" s="1"/>
  <c r="AJ98" i="2"/>
  <c r="AI98" i="2"/>
  <c r="AH98" i="2"/>
  <c r="AG98" i="2"/>
  <c r="AF98" i="2"/>
  <c r="AE98" i="2"/>
  <c r="AD98" i="2"/>
  <c r="BB98" i="2" s="1"/>
  <c r="AC98" i="2"/>
  <c r="AB98" i="2"/>
  <c r="AA98" i="2"/>
  <c r="Z98" i="2"/>
  <c r="Y98" i="2"/>
  <c r="AW98" i="2" s="1"/>
  <c r="X98" i="2"/>
  <c r="W98" i="2"/>
  <c r="AQ97" i="2"/>
  <c r="AP97" i="2"/>
  <c r="AO97" i="2"/>
  <c r="AN97" i="2"/>
  <c r="AM97" i="2"/>
  <c r="AL97" i="2"/>
  <c r="AK97" i="2"/>
  <c r="AJ97" i="2"/>
  <c r="AI97" i="2"/>
  <c r="AH97" i="2"/>
  <c r="AG97" i="2"/>
  <c r="AF97" i="2"/>
  <c r="AE97" i="2"/>
  <c r="AD97" i="2"/>
  <c r="AC97" i="2"/>
  <c r="AB97" i="2"/>
  <c r="AA97" i="2"/>
  <c r="Z97" i="2"/>
  <c r="Y97" i="2"/>
  <c r="X97" i="2"/>
  <c r="W97" i="2"/>
  <c r="AQ96" i="2"/>
  <c r="AP96" i="2"/>
  <c r="CL96" i="2" s="1"/>
  <c r="AO96" i="2"/>
  <c r="BM96" i="2" s="1"/>
  <c r="AN96" i="2"/>
  <c r="CJ96" i="2" s="1"/>
  <c r="AM96" i="2"/>
  <c r="BK96" i="2" s="1"/>
  <c r="AL96" i="2"/>
  <c r="AK96" i="2"/>
  <c r="BI96" i="2" s="1"/>
  <c r="AJ96" i="2"/>
  <c r="CF96" i="2" s="1"/>
  <c r="AI96" i="2"/>
  <c r="CE96" i="2" s="1"/>
  <c r="AH96" i="2"/>
  <c r="CD96" i="2" s="1"/>
  <c r="AG96" i="2"/>
  <c r="BE96" i="2" s="1"/>
  <c r="AF96" i="2"/>
  <c r="AE96" i="2"/>
  <c r="CA96" i="2" s="1"/>
  <c r="AD96" i="2"/>
  <c r="BZ96" i="2" s="1"/>
  <c r="AC96" i="2"/>
  <c r="BY96" i="2" s="1"/>
  <c r="AB96" i="2"/>
  <c r="AA96" i="2"/>
  <c r="BW96" i="2" s="1"/>
  <c r="Z96" i="2"/>
  <c r="BV96" i="2" s="1"/>
  <c r="Y96" i="2"/>
  <c r="BU96" i="2" s="1"/>
  <c r="X96" i="2"/>
  <c r="W96" i="2"/>
  <c r="AU96" i="2" s="1"/>
  <c r="BF98" i="2" l="1"/>
  <c r="BF102" i="2"/>
  <c r="BE98" i="2"/>
  <c r="AX98" i="2"/>
  <c r="BA98" i="2"/>
  <c r="BM98" i="2"/>
  <c r="BJ102" i="2"/>
  <c r="AX102" i="2"/>
  <c r="BJ98" i="2"/>
  <c r="AX101" i="2"/>
  <c r="BB101" i="2"/>
  <c r="BF101" i="2"/>
  <c r="BJ101" i="2"/>
  <c r="BN101" i="2"/>
  <c r="AX104" i="2"/>
  <c r="BB104" i="2"/>
  <c r="BF104" i="2"/>
  <c r="BJ104" i="2"/>
  <c r="BN104" i="2"/>
  <c r="AX108" i="2"/>
  <c r="BB108" i="2"/>
  <c r="BF108" i="2"/>
  <c r="BJ108" i="2"/>
  <c r="BN108" i="2"/>
  <c r="AX112" i="2"/>
  <c r="BB112" i="2"/>
  <c r="BF112" i="2"/>
  <c r="BJ112" i="2"/>
  <c r="BN112" i="2"/>
  <c r="BH139" i="2"/>
  <c r="AV131" i="2"/>
  <c r="AZ131" i="2"/>
  <c r="BD131" i="2"/>
  <c r="BH131" i="2"/>
  <c r="BL131" i="2"/>
  <c r="AV138" i="2"/>
  <c r="AZ138" i="2"/>
  <c r="BD138" i="2"/>
  <c r="BH138" i="2"/>
  <c r="BL138" i="2"/>
  <c r="AX99" i="2"/>
  <c r="BB99" i="2"/>
  <c r="BF99" i="2"/>
  <c r="BJ99" i="2"/>
  <c r="BN99" i="2"/>
  <c r="AX97" i="2"/>
  <c r="BV98" i="2" s="1"/>
  <c r="BB97" i="2"/>
  <c r="BZ97" i="2" s="1"/>
  <c r="BF97" i="2"/>
  <c r="CD97" i="2" s="1"/>
  <c r="BJ97" i="2"/>
  <c r="CH97" i="2" s="1"/>
  <c r="BN97" i="2"/>
  <c r="CL98" i="2" s="1"/>
  <c r="AX100" i="2"/>
  <c r="BB100" i="2"/>
  <c r="BF100" i="2"/>
  <c r="BJ100" i="2"/>
  <c r="BN100" i="2"/>
  <c r="AX103" i="2"/>
  <c r="BB103" i="2"/>
  <c r="BF103" i="2"/>
  <c r="BJ103" i="2"/>
  <c r="BN103" i="2"/>
  <c r="AX107" i="2"/>
  <c r="BB107" i="2"/>
  <c r="BF107" i="2"/>
  <c r="BJ107" i="2"/>
  <c r="BN107" i="2"/>
  <c r="AW108" i="2"/>
  <c r="AX111" i="2"/>
  <c r="BB111" i="2"/>
  <c r="BF111" i="2"/>
  <c r="BJ111" i="2"/>
  <c r="BN111" i="2"/>
  <c r="AX106" i="2"/>
  <c r="BB106" i="2"/>
  <c r="BF106" i="2"/>
  <c r="BJ106" i="2"/>
  <c r="BN106" i="2"/>
  <c r="AX110" i="2"/>
  <c r="BB110" i="2"/>
  <c r="BF110" i="2"/>
  <c r="BJ110" i="2"/>
  <c r="BN110" i="2"/>
  <c r="AU112" i="2"/>
  <c r="BJ132" i="2"/>
  <c r="AY143" i="2"/>
  <c r="BO111" i="2"/>
  <c r="AY98" i="2"/>
  <c r="BG98" i="2"/>
  <c r="BO98" i="2"/>
  <c r="AU104" i="2"/>
  <c r="AY104" i="2"/>
  <c r="BC104" i="2"/>
  <c r="BG104" i="2"/>
  <c r="BK104" i="2"/>
  <c r="BO104" i="2"/>
  <c r="BK108" i="2"/>
  <c r="AY111" i="2"/>
  <c r="BD98" i="2"/>
  <c r="BL98" i="2"/>
  <c r="BM103" i="2"/>
  <c r="BL104" i="2"/>
  <c r="AV108" i="2"/>
  <c r="AZ108" i="2"/>
  <c r="BD108" i="2"/>
  <c r="BH108" i="2"/>
  <c r="BL108" i="2"/>
  <c r="BG135" i="2"/>
  <c r="AW137" i="2"/>
  <c r="BE137" i="2"/>
  <c r="BM137" i="2"/>
  <c r="AY139" i="2"/>
  <c r="AW132" i="2"/>
  <c r="BA132" i="2"/>
  <c r="BE132" i="2"/>
  <c r="BI132" i="2"/>
  <c r="BM132" i="2"/>
  <c r="AW135" i="2"/>
  <c r="BA135" i="2"/>
  <c r="BE135" i="2"/>
  <c r="BI135" i="2"/>
  <c r="BM135" i="2"/>
  <c r="AU137" i="2"/>
  <c r="AY137" i="2"/>
  <c r="BK137" i="2"/>
  <c r="AW139" i="2"/>
  <c r="BA139" i="2"/>
  <c r="BE139" i="2"/>
  <c r="BM139" i="2"/>
  <c r="AW128" i="2"/>
  <c r="BU128" i="2" s="1"/>
  <c r="BA128" i="2"/>
  <c r="BE128" i="2"/>
  <c r="BI128" i="2"/>
  <c r="BM128" i="2"/>
  <c r="CK128" i="2" s="1"/>
  <c r="AW131" i="2"/>
  <c r="BA131" i="2"/>
  <c r="BE131" i="2"/>
  <c r="BI131" i="2"/>
  <c r="BM131" i="2"/>
  <c r="AW141" i="2"/>
  <c r="BI141" i="2"/>
  <c r="AU143" i="2"/>
  <c r="AU128" i="2"/>
  <c r="BS128" i="2" s="1"/>
  <c r="AY128" i="2"/>
  <c r="BW128" i="2" s="1"/>
  <c r="BG128" i="2"/>
  <c r="CE128" i="2" s="1"/>
  <c r="BK128" i="2"/>
  <c r="CI128" i="2" s="1"/>
  <c r="BO128" i="2"/>
  <c r="CM128" i="2" s="1"/>
  <c r="AW129" i="2"/>
  <c r="BA129" i="2"/>
  <c r="BE129" i="2"/>
  <c r="BI129" i="2"/>
  <c r="BM129" i="2"/>
  <c r="AU131" i="2"/>
  <c r="AY131" i="2"/>
  <c r="BC131" i="2"/>
  <c r="BK131" i="2"/>
  <c r="BO131" i="2"/>
  <c r="AW143" i="2"/>
  <c r="BA143" i="2"/>
  <c r="BE143" i="2"/>
  <c r="BI143" i="2"/>
  <c r="BM143" i="2"/>
  <c r="AW134" i="2"/>
  <c r="BE134" i="2"/>
  <c r="BI134" i="2"/>
  <c r="BM134" i="2"/>
  <c r="AU136" i="2"/>
  <c r="BG136" i="2"/>
  <c r="BK136" i="2"/>
  <c r="AW138" i="2"/>
  <c r="BA138" i="2"/>
  <c r="BE138" i="2"/>
  <c r="BI138" i="2"/>
  <c r="BM138" i="2"/>
  <c r="AW140" i="2"/>
  <c r="BA140" i="2"/>
  <c r="BE140" i="2"/>
  <c r="BI140" i="2"/>
  <c r="BM140" i="2"/>
  <c r="AU142" i="2"/>
  <c r="AY142" i="2"/>
  <c r="BC142" i="2"/>
  <c r="BG142" i="2"/>
  <c r="BK142" i="2"/>
  <c r="BO142" i="2"/>
  <c r="AW130" i="2"/>
  <c r="BA130" i="2"/>
  <c r="BE130" i="2"/>
  <c r="BI130" i="2"/>
  <c r="BM130" i="2"/>
  <c r="BA133" i="2"/>
  <c r="BE133" i="2"/>
  <c r="BI133" i="2"/>
  <c r="AU134" i="2"/>
  <c r="AY134" i="2"/>
  <c r="BC134" i="2"/>
  <c r="BG134" i="2"/>
  <c r="BK134" i="2"/>
  <c r="BO134" i="2"/>
  <c r="AW136" i="2"/>
  <c r="BA136" i="2"/>
  <c r="BE136" i="2"/>
  <c r="BI136" i="2"/>
  <c r="BM136" i="2"/>
  <c r="AU138" i="2"/>
  <c r="BK138" i="2"/>
  <c r="BB141" i="2"/>
  <c r="BN138" i="2"/>
  <c r="AU97" i="2"/>
  <c r="BS97" i="2" s="1"/>
  <c r="BG97" i="2"/>
  <c r="CE97" i="2" s="1"/>
  <c r="BK97" i="2"/>
  <c r="CI97" i="2" s="1"/>
  <c r="BO97" i="2"/>
  <c r="CM97" i="2" s="1"/>
  <c r="BD99" i="2"/>
  <c r="AV105" i="2"/>
  <c r="AZ105" i="2"/>
  <c r="BD105" i="2"/>
  <c r="BH105" i="2"/>
  <c r="BL105" i="2"/>
  <c r="BH111" i="2"/>
  <c r="AZ97" i="2"/>
  <c r="BX97" i="2" s="1"/>
  <c r="AZ100" i="2"/>
  <c r="BH100" i="2"/>
  <c r="AU103" i="2"/>
  <c r="AY103" i="2"/>
  <c r="BC103" i="2"/>
  <c r="BG103" i="2"/>
  <c r="BK103" i="2"/>
  <c r="BG107" i="2"/>
  <c r="BL109" i="2"/>
  <c r="BU127" i="2"/>
  <c r="AW127" i="2"/>
  <c r="AU100" i="2"/>
  <c r="BC100" i="2"/>
  <c r="BK100" i="2"/>
  <c r="BO100" i="2"/>
  <c r="BC105" i="2"/>
  <c r="BK105" i="2"/>
  <c r="BO108" i="2"/>
  <c r="BA112" i="2"/>
  <c r="BH109" i="2"/>
  <c r="BO103" i="2"/>
  <c r="AU106" i="2"/>
  <c r="BG106" i="2"/>
  <c r="BO106" i="2"/>
  <c r="BC110" i="2"/>
  <c r="BG110" i="2"/>
  <c r="BO110" i="2"/>
  <c r="CI96" i="2"/>
  <c r="AV101" i="2"/>
  <c r="AZ101" i="2"/>
  <c r="BD101" i="2"/>
  <c r="BH101" i="2"/>
  <c r="BL101" i="2"/>
  <c r="AU102" i="2"/>
  <c r="BK102" i="2"/>
  <c r="AV103" i="2"/>
  <c r="AZ103" i="2"/>
  <c r="BD103" i="2"/>
  <c r="BH103" i="2"/>
  <c r="BL103" i="2"/>
  <c r="AW105" i="2"/>
  <c r="BA105" i="2"/>
  <c r="BI105" i="2"/>
  <c r="AX142" i="2"/>
  <c r="BB142" i="2"/>
  <c r="BF142" i="2"/>
  <c r="BJ142" i="2"/>
  <c r="BN142" i="2"/>
  <c r="AX138" i="2"/>
  <c r="BB138" i="2"/>
  <c r="BF138" i="2"/>
  <c r="BJ138" i="2"/>
  <c r="BO139" i="2"/>
  <c r="BK143" i="2"/>
  <c r="AY129" i="2"/>
  <c r="BC129" i="2"/>
  <c r="BG129" i="2"/>
  <c r="BO129" i="2"/>
  <c r="AX130" i="2"/>
  <c r="BB130" i="2"/>
  <c r="BF130" i="2"/>
  <c r="BJ130" i="2"/>
  <c r="BN130" i="2"/>
  <c r="AU132" i="2"/>
  <c r="AY132" i="2"/>
  <c r="BC132" i="2"/>
  <c r="BG132" i="2"/>
  <c r="BK132" i="2"/>
  <c r="BO132" i="2"/>
  <c r="BC135" i="2"/>
  <c r="AX139" i="2"/>
  <c r="BB139" i="2"/>
  <c r="BF139" i="2"/>
  <c r="BJ139" i="2"/>
  <c r="BN139" i="2"/>
  <c r="AX143" i="2"/>
  <c r="BB143" i="2"/>
  <c r="BF143" i="2"/>
  <c r="BJ143" i="2"/>
  <c r="BN143" i="2"/>
  <c r="BD139" i="2"/>
  <c r="BL136" i="2"/>
  <c r="AV100" i="2"/>
  <c r="BL100" i="2"/>
  <c r="AV102" i="2"/>
  <c r="BH102" i="2"/>
  <c r="BL102" i="2"/>
  <c r="BH104" i="2"/>
  <c r="BA101" i="2"/>
  <c r="BE97" i="2"/>
  <c r="CC97" i="2" s="1"/>
  <c r="AV98" i="2"/>
  <c r="AZ98" i="2"/>
  <c r="BH98" i="2"/>
  <c r="AV99" i="2"/>
  <c r="AZ99" i="2"/>
  <c r="BH99" i="2"/>
  <c r="BL99" i="2"/>
  <c r="AV106" i="2"/>
  <c r="AZ106" i="2"/>
  <c r="BD106" i="2"/>
  <c r="BH106" i="2"/>
  <c r="BL106" i="2"/>
  <c r="AV109" i="2"/>
  <c r="AZ109" i="2"/>
  <c r="BD109" i="2"/>
  <c r="AV111" i="2"/>
  <c r="AZ111" i="2"/>
  <c r="BD111" i="2"/>
  <c r="BL111" i="2"/>
  <c r="AV112" i="2"/>
  <c r="AZ112" i="2"/>
  <c r="BD112" i="2"/>
  <c r="BH112" i="2"/>
  <c r="BL112" i="2"/>
  <c r="BL130" i="2"/>
  <c r="BD100" i="2"/>
  <c r="AZ102" i="2"/>
  <c r="BD102" i="2"/>
  <c r="BI101" i="2"/>
  <c r="AV97" i="2"/>
  <c r="BT97" i="2" s="1"/>
  <c r="BD97" i="2"/>
  <c r="BH97" i="2"/>
  <c r="CF97" i="2" s="1"/>
  <c r="BL97" i="2"/>
  <c r="AV104" i="2"/>
  <c r="AZ104" i="2"/>
  <c r="BD104" i="2"/>
  <c r="AV107" i="2"/>
  <c r="AZ107" i="2"/>
  <c r="BD107" i="2"/>
  <c r="BH107" i="2"/>
  <c r="BL107" i="2"/>
  <c r="AV135" i="2"/>
  <c r="BD135" i="2"/>
  <c r="BH135" i="2"/>
  <c r="BL135" i="2"/>
  <c r="BH140" i="2"/>
  <c r="AX131" i="2"/>
  <c r="BB131" i="2"/>
  <c r="BF131" i="2"/>
  <c r="BJ131" i="2"/>
  <c r="BN131" i="2"/>
  <c r="BD132" i="2"/>
  <c r="AX135" i="2"/>
  <c r="BB135" i="2"/>
  <c r="BF135" i="2"/>
  <c r="BJ135" i="2"/>
  <c r="BN135" i="2"/>
  <c r="AV136" i="2"/>
  <c r="AX137" i="2"/>
  <c r="BB137" i="2"/>
  <c r="BF137" i="2"/>
  <c r="BJ137" i="2"/>
  <c r="BN137" i="2"/>
  <c r="AZ139" i="2"/>
  <c r="AV130" i="2"/>
  <c r="AZ130" i="2"/>
  <c r="BH130" i="2"/>
  <c r="AV140" i="2"/>
  <c r="AZ140" i="2"/>
  <c r="BD140" i="2"/>
  <c r="BL140" i="2"/>
  <c r="AV142" i="2"/>
  <c r="AZ142" i="2"/>
  <c r="BD142" i="2"/>
  <c r="BH142" i="2"/>
  <c r="BL142" i="2"/>
  <c r="AV143" i="2"/>
  <c r="AZ143" i="2"/>
  <c r="BD143" i="2"/>
  <c r="BH143" i="2"/>
  <c r="BL143" i="2"/>
  <c r="CG127" i="2"/>
  <c r="AX128" i="2"/>
  <c r="BV128" i="2" s="1"/>
  <c r="BB128" i="2"/>
  <c r="BF128" i="2"/>
  <c r="BJ128" i="2"/>
  <c r="BN128" i="2"/>
  <c r="AX129" i="2"/>
  <c r="BB129" i="2"/>
  <c r="BF129" i="2"/>
  <c r="BJ129" i="2"/>
  <c r="BN129" i="2"/>
  <c r="AV132" i="2"/>
  <c r="AZ132" i="2"/>
  <c r="BH132" i="2"/>
  <c r="BL132" i="2"/>
  <c r="AX134" i="2"/>
  <c r="BB134" i="2"/>
  <c r="BF134" i="2"/>
  <c r="BJ134" i="2"/>
  <c r="BN134" i="2"/>
  <c r="AX141" i="2"/>
  <c r="BF141" i="2"/>
  <c r="BJ141" i="2"/>
  <c r="BN141" i="2"/>
  <c r="AU139" i="2"/>
  <c r="BC139" i="2"/>
  <c r="BG139" i="2"/>
  <c r="BO143" i="2"/>
  <c r="AV128" i="2"/>
  <c r="BT128" i="2" s="1"/>
  <c r="AZ128" i="2"/>
  <c r="BD128" i="2"/>
  <c r="BH128" i="2"/>
  <c r="BL128" i="2"/>
  <c r="AV129" i="2"/>
  <c r="AZ129" i="2"/>
  <c r="BH129" i="2"/>
  <c r="BL129" i="2"/>
  <c r="AX132" i="2"/>
  <c r="BB132" i="2"/>
  <c r="BF132" i="2"/>
  <c r="BN132" i="2"/>
  <c r="AX133" i="2"/>
  <c r="BB133" i="2"/>
  <c r="BF133" i="2"/>
  <c r="BJ133" i="2"/>
  <c r="BN133" i="2"/>
  <c r="AV134" i="2"/>
  <c r="AZ134" i="2"/>
  <c r="BD134" i="2"/>
  <c r="BH134" i="2"/>
  <c r="BL134" i="2"/>
  <c r="AX136" i="2"/>
  <c r="BB136" i="2"/>
  <c r="BF136" i="2"/>
  <c r="BJ136" i="2"/>
  <c r="BN136" i="2"/>
  <c r="AV141" i="2"/>
  <c r="AZ141" i="2"/>
  <c r="BD141" i="2"/>
  <c r="BH141" i="2"/>
  <c r="BL141" i="2"/>
  <c r="BL127" i="2"/>
  <c r="AU135" i="2"/>
  <c r="BO135" i="2"/>
  <c r="BO137" i="2"/>
  <c r="BO138" i="2"/>
  <c r="BC127" i="2"/>
  <c r="BY127" i="2"/>
  <c r="CK127" i="2"/>
  <c r="AV133" i="2"/>
  <c r="AZ133" i="2"/>
  <c r="BD133" i="2"/>
  <c r="BH133" i="2"/>
  <c r="BL133" i="2"/>
  <c r="AZ136" i="2"/>
  <c r="BD136" i="2"/>
  <c r="BH136" i="2"/>
  <c r="AY138" i="2"/>
  <c r="AV139" i="2"/>
  <c r="BL139" i="2"/>
  <c r="AU141" i="2"/>
  <c r="AY141" i="2"/>
  <c r="BC141" i="2"/>
  <c r="BG141" i="2"/>
  <c r="BK141" i="2"/>
  <c r="BO141" i="2"/>
  <c r="BK127" i="2"/>
  <c r="BK129" i="2"/>
  <c r="AY135" i="2"/>
  <c r="BK135" i="2"/>
  <c r="BC136" i="2"/>
  <c r="BG137" i="2"/>
  <c r="BG138" i="2"/>
  <c r="BK139" i="2"/>
  <c r="AU130" i="2"/>
  <c r="AY130" i="2"/>
  <c r="BC130" i="2"/>
  <c r="BG130" i="2"/>
  <c r="BK130" i="2"/>
  <c r="BO130" i="2"/>
  <c r="BD130" i="2"/>
  <c r="AU133" i="2"/>
  <c r="AY133" i="2"/>
  <c r="BC133" i="2"/>
  <c r="BG133" i="2"/>
  <c r="BK133" i="2"/>
  <c r="BO133" i="2"/>
  <c r="AZ135" i="2"/>
  <c r="AV137" i="2"/>
  <c r="AZ137" i="2"/>
  <c r="BD137" i="2"/>
  <c r="BH137" i="2"/>
  <c r="BL137" i="2"/>
  <c r="BC143" i="2"/>
  <c r="AW133" i="2"/>
  <c r="BA141" i="2"/>
  <c r="BE141" i="2"/>
  <c r="BI137" i="2"/>
  <c r="BM141" i="2"/>
  <c r="CH127" i="2"/>
  <c r="BJ127" i="2"/>
  <c r="AX127" i="2"/>
  <c r="CM127" i="2"/>
  <c r="BO127" i="2"/>
  <c r="AY127" i="2"/>
  <c r="BF127" i="2"/>
  <c r="CK129" i="2"/>
  <c r="BT127" i="2"/>
  <c r="AV127" i="2"/>
  <c r="BX127" i="2"/>
  <c r="AZ127" i="2"/>
  <c r="CB127" i="2"/>
  <c r="BD127" i="2"/>
  <c r="AU127" i="2"/>
  <c r="BG127" i="2"/>
  <c r="BN127" i="2"/>
  <c r="BB127" i="2"/>
  <c r="BH127" i="2"/>
  <c r="CC127" i="2"/>
  <c r="BC128" i="2"/>
  <c r="AU129" i="2"/>
  <c r="BG131" i="2"/>
  <c r="BM133" i="2"/>
  <c r="BA134" i="2"/>
  <c r="AY136" i="2"/>
  <c r="BC137" i="2"/>
  <c r="BA137" i="2"/>
  <c r="BC138" i="2"/>
  <c r="BI139" i="2"/>
  <c r="AU140" i="2"/>
  <c r="AY140" i="2"/>
  <c r="BC140" i="2"/>
  <c r="BG140" i="2"/>
  <c r="BK140" i="2"/>
  <c r="BO140" i="2"/>
  <c r="AW142" i="2"/>
  <c r="BA142" i="2"/>
  <c r="BE142" i="2"/>
  <c r="BI142" i="2"/>
  <c r="BM142" i="2"/>
  <c r="BG143" i="2"/>
  <c r="BO136" i="2"/>
  <c r="BC96" i="2"/>
  <c r="BS96" i="2"/>
  <c r="AW96" i="2"/>
  <c r="BH96" i="2"/>
  <c r="CG96" i="2"/>
  <c r="AW99" i="2"/>
  <c r="BA99" i="2"/>
  <c r="BE99" i="2"/>
  <c r="BI99" i="2"/>
  <c r="BM99" i="2"/>
  <c r="AU101" i="2"/>
  <c r="AY101" i="2"/>
  <c r="BC101" i="2"/>
  <c r="BG101" i="2"/>
  <c r="BK101" i="2"/>
  <c r="AY107" i="2"/>
  <c r="BG111" i="2"/>
  <c r="BA96" i="2"/>
  <c r="BB96" i="2"/>
  <c r="BL96" i="2"/>
  <c r="CK96" i="2"/>
  <c r="AU99" i="2"/>
  <c r="AY99" i="2"/>
  <c r="BC99" i="2"/>
  <c r="BG99" i="2"/>
  <c r="BK99" i="2"/>
  <c r="BO99" i="2"/>
  <c r="AV110" i="2"/>
  <c r="AZ110" i="2"/>
  <c r="BD110" i="2"/>
  <c r="BH110" i="2"/>
  <c r="BL110" i="2"/>
  <c r="AW102" i="2"/>
  <c r="AW106" i="2"/>
  <c r="BA110" i="2"/>
  <c r="BA106" i="2"/>
  <c r="BA103" i="2"/>
  <c r="BE110" i="2"/>
  <c r="BE108" i="2"/>
  <c r="BE106" i="2"/>
  <c r="BE102" i="2"/>
  <c r="BE101" i="2"/>
  <c r="BI106" i="2"/>
  <c r="BI108" i="2"/>
  <c r="BI110" i="2"/>
  <c r="BI103" i="2"/>
  <c r="BM110" i="2"/>
  <c r="BM102" i="2"/>
  <c r="BM108" i="2"/>
  <c r="CH96" i="2"/>
  <c r="BJ96" i="2"/>
  <c r="AX96" i="2"/>
  <c r="BA97" i="2"/>
  <c r="BI97" i="2"/>
  <c r="BI100" i="2"/>
  <c r="BI102" i="2"/>
  <c r="BE103" i="2"/>
  <c r="BA108" i="2"/>
  <c r="BE112" i="2"/>
  <c r="CM96" i="2"/>
  <c r="BO96" i="2"/>
  <c r="AY96" i="2"/>
  <c r="BF96" i="2"/>
  <c r="AW97" i="2"/>
  <c r="BM97" i="2"/>
  <c r="BZ98" i="2"/>
  <c r="BA100" i="2"/>
  <c r="AW100" i="2"/>
  <c r="AW101" i="2"/>
  <c r="BM101" i="2"/>
  <c r="BA102" i="2"/>
  <c r="AW103" i="2"/>
  <c r="BM105" i="2"/>
  <c r="AW109" i="2"/>
  <c r="BM109" i="2"/>
  <c r="BE109" i="2"/>
  <c r="AW110" i="2"/>
  <c r="AU108" i="2"/>
  <c r="AU98" i="2"/>
  <c r="AY112" i="2"/>
  <c r="AY105" i="2"/>
  <c r="AY108" i="2"/>
  <c r="BC108" i="2"/>
  <c r="BC97" i="2"/>
  <c r="BC112" i="2"/>
  <c r="BG108" i="2"/>
  <c r="BG112" i="2"/>
  <c r="BG100" i="2"/>
  <c r="BG105" i="2"/>
  <c r="BK98" i="2"/>
  <c r="BK112" i="2"/>
  <c r="BK106" i="2"/>
  <c r="BO112" i="2"/>
  <c r="BO107" i="2"/>
  <c r="BT96" i="2"/>
  <c r="AV96" i="2"/>
  <c r="BX96" i="2"/>
  <c r="AZ96" i="2"/>
  <c r="CB96" i="2"/>
  <c r="BD96" i="2"/>
  <c r="BG96" i="2"/>
  <c r="BN96" i="2"/>
  <c r="AY97" i="2"/>
  <c r="BC98" i="2"/>
  <c r="AY100" i="2"/>
  <c r="BE100" i="2"/>
  <c r="BM100" i="2"/>
  <c r="AY102" i="2"/>
  <c r="BG102" i="2"/>
  <c r="BO102" i="2"/>
  <c r="BC102" i="2"/>
  <c r="AW104" i="2"/>
  <c r="BA104" i="2"/>
  <c r="BE104" i="2"/>
  <c r="BI104" i="2"/>
  <c r="BM104" i="2"/>
  <c r="AU105" i="2"/>
  <c r="BE105" i="2"/>
  <c r="AY106" i="2"/>
  <c r="BM106" i="2"/>
  <c r="AU107" i="2"/>
  <c r="BK107" i="2"/>
  <c r="AY110" i="2"/>
  <c r="BC111" i="2"/>
  <c r="BM112" i="2"/>
  <c r="AW112" i="2"/>
  <c r="BO101" i="2"/>
  <c r="AW107" i="2"/>
  <c r="BA107" i="2"/>
  <c r="BE107" i="2"/>
  <c r="BI107" i="2"/>
  <c r="BM107" i="2"/>
  <c r="BA109" i="2"/>
  <c r="AU110" i="2"/>
  <c r="BK110" i="2"/>
  <c r="AU111" i="2"/>
  <c r="BK111" i="2"/>
  <c r="BI112" i="2"/>
  <c r="CC96" i="2"/>
  <c r="BC106" i="2"/>
  <c r="BC107" i="2"/>
  <c r="AU109" i="2"/>
  <c r="AY109" i="2"/>
  <c r="BC109" i="2"/>
  <c r="BG109" i="2"/>
  <c r="BK109" i="2"/>
  <c r="BO109" i="2"/>
  <c r="AW111" i="2"/>
  <c r="BA111" i="2"/>
  <c r="BE111" i="2"/>
  <c r="BI111" i="2"/>
  <c r="BM111" i="2"/>
  <c r="BO105" i="2"/>
  <c r="CH101" i="2" l="1"/>
  <c r="BV99" i="2"/>
  <c r="BZ103" i="2"/>
  <c r="CL99" i="2"/>
  <c r="CD110" i="2"/>
  <c r="BZ101" i="2"/>
  <c r="CL100" i="2"/>
  <c r="CH98" i="2"/>
  <c r="BV100" i="2"/>
  <c r="BJ113" i="2"/>
  <c r="BN113" i="2"/>
  <c r="CD98" i="2"/>
  <c r="CG129" i="2"/>
  <c r="CH106" i="2"/>
  <c r="CD102" i="2"/>
  <c r="BU129" i="2"/>
  <c r="CL110" i="2"/>
  <c r="CF129" i="2"/>
  <c r="BY132" i="2"/>
  <c r="BZ100" i="2"/>
  <c r="CD100" i="2"/>
  <c r="CD105" i="2"/>
  <c r="CH105" i="2"/>
  <c r="CL102" i="2"/>
  <c r="BV107" i="2"/>
  <c r="BZ109" i="2"/>
  <c r="CD99" i="2"/>
  <c r="BV105" i="2"/>
  <c r="CH104" i="2"/>
  <c r="DG98" i="2" s="1"/>
  <c r="BZ112" i="2"/>
  <c r="CY100" i="2" s="1"/>
  <c r="BV102" i="2"/>
  <c r="BV103" i="2"/>
  <c r="CJ129" i="2"/>
  <c r="CM129" i="2"/>
  <c r="CD112" i="2"/>
  <c r="DC100" i="2" s="1"/>
  <c r="CD104" i="2"/>
  <c r="CL101" i="2"/>
  <c r="BZ108" i="2"/>
  <c r="BV109" i="2"/>
  <c r="CD108" i="2"/>
  <c r="BV108" i="2"/>
  <c r="BV104" i="2"/>
  <c r="CH109" i="2"/>
  <c r="CL112" i="2"/>
  <c r="CH108" i="2"/>
  <c r="CD103" i="2"/>
  <c r="CL97" i="2"/>
  <c r="CL106" i="2"/>
  <c r="CL109" i="2"/>
  <c r="CD109" i="2"/>
  <c r="BZ105" i="2"/>
  <c r="BV106" i="2"/>
  <c r="CU98" i="2" s="1"/>
  <c r="BZ110" i="2"/>
  <c r="CL108" i="2"/>
  <c r="CH103" i="2"/>
  <c r="BB113" i="2"/>
  <c r="BZ106" i="2"/>
  <c r="CY98" i="2" s="1"/>
  <c r="BV112" i="2"/>
  <c r="CU100" i="2" s="1"/>
  <c r="CH107" i="2"/>
  <c r="CH100" i="2"/>
  <c r="CL104" i="2"/>
  <c r="BZ111" i="2"/>
  <c r="CD107" i="2"/>
  <c r="CL105" i="2"/>
  <c r="BV101" i="2"/>
  <c r="CL103" i="2"/>
  <c r="BZ104" i="2"/>
  <c r="CD111" i="2"/>
  <c r="BZ102" i="2"/>
  <c r="BV97" i="2"/>
  <c r="CL107" i="2"/>
  <c r="CH99" i="2"/>
  <c r="CD101" i="2"/>
  <c r="BZ99" i="2"/>
  <c r="CD106" i="2"/>
  <c r="DC98" i="2" s="1"/>
  <c r="CH102" i="2"/>
  <c r="CH110" i="2"/>
  <c r="CL111" i="2"/>
  <c r="BV111" i="2"/>
  <c r="BZ107" i="2"/>
  <c r="CH111" i="2"/>
  <c r="CH112" i="2"/>
  <c r="CF131" i="2"/>
  <c r="BF113" i="2"/>
  <c r="BV110" i="2"/>
  <c r="AX113" i="2"/>
  <c r="BT129" i="2"/>
  <c r="BT130" i="2"/>
  <c r="CG128" i="2"/>
  <c r="CB109" i="2"/>
  <c r="CC135" i="2"/>
  <c r="DB129" i="2" s="1"/>
  <c r="CE98" i="2"/>
  <c r="BY130" i="2"/>
  <c r="CC98" i="2"/>
  <c r="CJ99" i="2"/>
  <c r="CK132" i="2"/>
  <c r="DJ129" i="2" s="1"/>
  <c r="BU132" i="2"/>
  <c r="CM130" i="2"/>
  <c r="CG136" i="2"/>
  <c r="BY129" i="2"/>
  <c r="CM98" i="2"/>
  <c r="CC129" i="2"/>
  <c r="CC134" i="2"/>
  <c r="CC136" i="2"/>
  <c r="CC132" i="2"/>
  <c r="CC128" i="2"/>
  <c r="CC130" i="2"/>
  <c r="CC137" i="2"/>
  <c r="CJ106" i="2"/>
  <c r="CC140" i="2"/>
  <c r="CF130" i="2"/>
  <c r="CD128" i="2"/>
  <c r="CD129" i="2"/>
  <c r="CM100" i="2"/>
  <c r="CK133" i="2"/>
  <c r="BU130" i="2"/>
  <c r="BU131" i="2"/>
  <c r="CC131" i="2"/>
  <c r="CF128" i="2"/>
  <c r="BU139" i="2"/>
  <c r="BT143" i="2"/>
  <c r="CL130" i="2"/>
  <c r="BV134" i="2"/>
  <c r="BZ130" i="2"/>
  <c r="BX107" i="2"/>
  <c r="CK131" i="2"/>
  <c r="CK130" i="2"/>
  <c r="CB105" i="2"/>
  <c r="CB100" i="2"/>
  <c r="BT100" i="2"/>
  <c r="BT98" i="2"/>
  <c r="BW130" i="2"/>
  <c r="BW129" i="2"/>
  <c r="BW131" i="2"/>
  <c r="BX106" i="2"/>
  <c r="CB108" i="2"/>
  <c r="CC133" i="2"/>
  <c r="CC139" i="2"/>
  <c r="BY128" i="2"/>
  <c r="CG134" i="2"/>
  <c r="CB103" i="2"/>
  <c r="BT104" i="2"/>
  <c r="CC138" i="2"/>
  <c r="CG138" i="2"/>
  <c r="CC141" i="2"/>
  <c r="CG141" i="2"/>
  <c r="CG133" i="2"/>
  <c r="CI129" i="2"/>
  <c r="CE129" i="2"/>
  <c r="BY131" i="2"/>
  <c r="CJ138" i="2"/>
  <c r="CG130" i="2"/>
  <c r="CG137" i="2"/>
  <c r="CJ130" i="2"/>
  <c r="BW132" i="2"/>
  <c r="CD133" i="2"/>
  <c r="CC143" i="2"/>
  <c r="DB131" i="2" s="1"/>
  <c r="CM131" i="2"/>
  <c r="BY133" i="2"/>
  <c r="CJ128" i="2"/>
  <c r="CG132" i="2"/>
  <c r="CG131" i="2"/>
  <c r="CF136" i="2"/>
  <c r="CL135" i="2"/>
  <c r="BV140" i="2"/>
  <c r="BZ143" i="2"/>
  <c r="CY131" i="2" s="1"/>
  <c r="CG135" i="2"/>
  <c r="CI134" i="2"/>
  <c r="BL144" i="2"/>
  <c r="CB98" i="2"/>
  <c r="CB97" i="2"/>
  <c r="CB107" i="2"/>
  <c r="CC99" i="2"/>
  <c r="CF102" i="2"/>
  <c r="CB99" i="2"/>
  <c r="CB110" i="2"/>
  <c r="CD134" i="2"/>
  <c r="CK142" i="2"/>
  <c r="BD144" i="2"/>
  <c r="CM133" i="2"/>
  <c r="CB143" i="2"/>
  <c r="BX133" i="2"/>
  <c r="BX143" i="2"/>
  <c r="BX136" i="2"/>
  <c r="BX131" i="2"/>
  <c r="CB128" i="2"/>
  <c r="CB130" i="2"/>
  <c r="CB131" i="2"/>
  <c r="CB129" i="2"/>
  <c r="BV139" i="2"/>
  <c r="BV132" i="2"/>
  <c r="BV138" i="2"/>
  <c r="BV131" i="2"/>
  <c r="CJ100" i="2"/>
  <c r="CJ104" i="2"/>
  <c r="BL113" i="2"/>
  <c r="CJ98" i="2"/>
  <c r="CJ97" i="2"/>
  <c r="BX102" i="2"/>
  <c r="BX98" i="2"/>
  <c r="BX103" i="2"/>
  <c r="AZ113" i="2"/>
  <c r="CJ102" i="2"/>
  <c r="DI98" i="2" s="1"/>
  <c r="CJ111" i="2"/>
  <c r="CB112" i="2"/>
  <c r="CB141" i="2"/>
  <c r="BT134" i="2"/>
  <c r="CD131" i="2"/>
  <c r="BJ144" i="2"/>
  <c r="CD143" i="2"/>
  <c r="DC131" i="2" s="1"/>
  <c r="CD130" i="2"/>
  <c r="CD132" i="2"/>
  <c r="AV113" i="2"/>
  <c r="BT107" i="2"/>
  <c r="BT106" i="2"/>
  <c r="CS98" i="2" s="1"/>
  <c r="CS100" i="2" s="1"/>
  <c r="BT109" i="2"/>
  <c r="CH138" i="2"/>
  <c r="CH134" i="2"/>
  <c r="CL136" i="2"/>
  <c r="CL139" i="2"/>
  <c r="CL137" i="2"/>
  <c r="BZ128" i="2"/>
  <c r="BZ136" i="2"/>
  <c r="BZ134" i="2"/>
  <c r="BZ129" i="2"/>
  <c r="CF100" i="2"/>
  <c r="CF106" i="2"/>
  <c r="CF103" i="2"/>
  <c r="CF107" i="2"/>
  <c r="CF99" i="2"/>
  <c r="CI99" i="2"/>
  <c r="CJ101" i="2"/>
  <c r="CJ109" i="2"/>
  <c r="BT105" i="2"/>
  <c r="CH136" i="2"/>
  <c r="CL141" i="2"/>
  <c r="CF112" i="2"/>
  <c r="CE139" i="2"/>
  <c r="CH132" i="2"/>
  <c r="CD136" i="2"/>
  <c r="BT141" i="2"/>
  <c r="BT138" i="2"/>
  <c r="AZ144" i="2"/>
  <c r="CD138" i="2"/>
  <c r="CF140" i="2"/>
  <c r="CH137" i="2"/>
  <c r="CL134" i="2"/>
  <c r="BV135" i="2"/>
  <c r="BZ138" i="2"/>
  <c r="CF104" i="2"/>
  <c r="DE98" i="2" s="1"/>
  <c r="CB111" i="2"/>
  <c r="CJ140" i="2"/>
  <c r="BX104" i="2"/>
  <c r="BT110" i="2"/>
  <c r="CJ107" i="2"/>
  <c r="BU142" i="2"/>
  <c r="AU144" i="2"/>
  <c r="BU141" i="2"/>
  <c r="CM134" i="2"/>
  <c r="CJ139" i="2"/>
  <c r="CB133" i="2"/>
  <c r="CF110" i="2"/>
  <c r="CM99" i="2"/>
  <c r="CF105" i="2"/>
  <c r="BX109" i="2"/>
  <c r="CJ108" i="2"/>
  <c r="BT102" i="2"/>
  <c r="BT101" i="2"/>
  <c r="BT99" i="2"/>
  <c r="BT108" i="2"/>
  <c r="BT111" i="2"/>
  <c r="CB101" i="2"/>
  <c r="CB104" i="2"/>
  <c r="DA98" i="2" s="1"/>
  <c r="BD113" i="2"/>
  <c r="BF144" i="2"/>
  <c r="CD135" i="2"/>
  <c r="BZ131" i="2"/>
  <c r="CL128" i="2"/>
  <c r="CL132" i="2"/>
  <c r="CL140" i="2"/>
  <c r="CD140" i="2"/>
  <c r="BZ140" i="2"/>
  <c r="BV136" i="2"/>
  <c r="BB144" i="2"/>
  <c r="BV143" i="2"/>
  <c r="CJ133" i="2"/>
  <c r="DI129" i="2" s="1"/>
  <c r="BT136" i="2"/>
  <c r="BT131" i="2"/>
  <c r="BX128" i="2"/>
  <c r="BX134" i="2"/>
  <c r="BW136" i="2"/>
  <c r="BW140" i="2"/>
  <c r="CI136" i="2"/>
  <c r="CI132" i="2"/>
  <c r="DH129" i="2" s="1"/>
  <c r="CB142" i="2"/>
  <c r="BT135" i="2"/>
  <c r="BT133" i="2"/>
  <c r="AV144" i="2"/>
  <c r="BX142" i="2"/>
  <c r="BX137" i="2"/>
  <c r="BX130" i="2"/>
  <c r="BX132" i="2"/>
  <c r="CD137" i="2"/>
  <c r="DC129" i="2" s="1"/>
  <c r="CD142" i="2"/>
  <c r="CF142" i="2"/>
  <c r="CF139" i="2"/>
  <c r="CH141" i="2"/>
  <c r="CH129" i="2"/>
  <c r="CH140" i="2"/>
  <c r="CH130" i="2"/>
  <c r="CL131" i="2"/>
  <c r="CL142" i="2"/>
  <c r="CL138" i="2"/>
  <c r="CL143" i="2"/>
  <c r="BV129" i="2"/>
  <c r="BV142" i="2"/>
  <c r="AX144" i="2"/>
  <c r="BV130" i="2"/>
  <c r="BV141" i="2"/>
  <c r="CB134" i="2"/>
  <c r="BZ141" i="2"/>
  <c r="BZ142" i="2"/>
  <c r="BZ135" i="2"/>
  <c r="BZ132" i="2"/>
  <c r="BZ133" i="2"/>
  <c r="CJ142" i="2"/>
  <c r="CJ135" i="2"/>
  <c r="CJ132" i="2"/>
  <c r="CJ136" i="2"/>
  <c r="BX108" i="2"/>
  <c r="CC107" i="2"/>
  <c r="BX99" i="2"/>
  <c r="BH113" i="2"/>
  <c r="BS103" i="2"/>
  <c r="CF109" i="2"/>
  <c r="CF98" i="2"/>
  <c r="CF108" i="2"/>
  <c r="CF101" i="2"/>
  <c r="BX105" i="2"/>
  <c r="BX100" i="2"/>
  <c r="BX101" i="2"/>
  <c r="CJ105" i="2"/>
  <c r="CJ103" i="2"/>
  <c r="BT112" i="2"/>
  <c r="BT103" i="2"/>
  <c r="CB102" i="2"/>
  <c r="CB106" i="2"/>
  <c r="DA99" i="2" s="1"/>
  <c r="CJ110" i="2"/>
  <c r="CH142" i="2"/>
  <c r="CE143" i="2"/>
  <c r="CH139" i="2"/>
  <c r="BY142" i="2"/>
  <c r="BN144" i="2"/>
  <c r="CH143" i="2"/>
  <c r="DG131" i="2" s="1"/>
  <c r="CD141" i="2"/>
  <c r="BZ139" i="2"/>
  <c r="BV137" i="2"/>
  <c r="CU129" i="2" s="1"/>
  <c r="CJ137" i="2"/>
  <c r="CL129" i="2"/>
  <c r="CL133" i="2"/>
  <c r="CH135" i="2"/>
  <c r="DG129" i="2" s="1"/>
  <c r="BZ137" i="2"/>
  <c r="CY129" i="2" s="1"/>
  <c r="BV133" i="2"/>
  <c r="BW143" i="2"/>
  <c r="CJ131" i="2"/>
  <c r="CF132" i="2"/>
  <c r="BT132" i="2"/>
  <c r="BT140" i="2"/>
  <c r="CB132" i="2"/>
  <c r="CB135" i="2"/>
  <c r="DA129" i="2" s="1"/>
  <c r="BX141" i="2"/>
  <c r="BX129" i="2"/>
  <c r="CE132" i="2"/>
  <c r="BX111" i="2"/>
  <c r="CE103" i="2"/>
  <c r="BX138" i="2"/>
  <c r="CE135" i="2"/>
  <c r="DD129" i="2" s="1"/>
  <c r="CH133" i="2"/>
  <c r="CD139" i="2"/>
  <c r="CH131" i="2"/>
  <c r="CH128" i="2"/>
  <c r="BX135" i="2"/>
  <c r="CM142" i="2"/>
  <c r="BW139" i="2"/>
  <c r="CI133" i="2"/>
  <c r="CF138" i="2"/>
  <c r="CJ141" i="2"/>
  <c r="BT142" i="2"/>
  <c r="BS139" i="2"/>
  <c r="BI144" i="2"/>
  <c r="CE138" i="2"/>
  <c r="CE137" i="2"/>
  <c r="CI135" i="2"/>
  <c r="CI137" i="2"/>
  <c r="BW142" i="2"/>
  <c r="BW138" i="2"/>
  <c r="BW133" i="2"/>
  <c r="BW137" i="2"/>
  <c r="CK143" i="2"/>
  <c r="BU134" i="2"/>
  <c r="CM135" i="2"/>
  <c r="CM143" i="2"/>
  <c r="BS137" i="2"/>
  <c r="CR129" i="2" s="1"/>
  <c r="CF137" i="2"/>
  <c r="CG139" i="2"/>
  <c r="DF129" i="2" s="1"/>
  <c r="CB139" i="2"/>
  <c r="BU136" i="2"/>
  <c r="AY144" i="2"/>
  <c r="CK141" i="2"/>
  <c r="CE130" i="2"/>
  <c r="CE133" i="2"/>
  <c r="CE141" i="2"/>
  <c r="CI130" i="2"/>
  <c r="CI138" i="2"/>
  <c r="BU137" i="2"/>
  <c r="CT129" i="2" s="1"/>
  <c r="BW134" i="2"/>
  <c r="CV129" i="2" s="1"/>
  <c r="BU135" i="2"/>
  <c r="BU133" i="2"/>
  <c r="CM132" i="2"/>
  <c r="CC142" i="2"/>
  <c r="BE144" i="2"/>
  <c r="CJ143" i="2"/>
  <c r="DI131" i="2" s="1"/>
  <c r="CJ134" i="2"/>
  <c r="CF143" i="2"/>
  <c r="CF135" i="2"/>
  <c r="DE129" i="2" s="1"/>
  <c r="BT137" i="2"/>
  <c r="CS129" i="2" s="1"/>
  <c r="CS131" i="2" s="1"/>
  <c r="BT139" i="2"/>
  <c r="CG142" i="2"/>
  <c r="CG143" i="2"/>
  <c r="DF131" i="2" s="1"/>
  <c r="CB136" i="2"/>
  <c r="CB138" i="2"/>
  <c r="BX139" i="2"/>
  <c r="BW141" i="2"/>
  <c r="CI139" i="2"/>
  <c r="CF141" i="2"/>
  <c r="CM141" i="2"/>
  <c r="CI141" i="2"/>
  <c r="BY143" i="2"/>
  <c r="CE131" i="2"/>
  <c r="CE136" i="2"/>
  <c r="CE134" i="2"/>
  <c r="CI131" i="2"/>
  <c r="BW135" i="2"/>
  <c r="BU140" i="2"/>
  <c r="BU138" i="2"/>
  <c r="CM140" i="2"/>
  <c r="BS138" i="2"/>
  <c r="CF134" i="2"/>
  <c r="BH144" i="2"/>
  <c r="CF133" i="2"/>
  <c r="CG140" i="2"/>
  <c r="CB140" i="2"/>
  <c r="CB137" i="2"/>
  <c r="BX140" i="2"/>
  <c r="BC144" i="2"/>
  <c r="CA141" i="2"/>
  <c r="CA137" i="2"/>
  <c r="CA138" i="2"/>
  <c r="CA134" i="2"/>
  <c r="CA133" i="2"/>
  <c r="CA142" i="2"/>
  <c r="CA139" i="2"/>
  <c r="CA132" i="2"/>
  <c r="CA128" i="2"/>
  <c r="CA136" i="2"/>
  <c r="CZ130" i="2" s="1"/>
  <c r="CA131" i="2"/>
  <c r="CA130" i="2"/>
  <c r="CA143" i="2"/>
  <c r="CZ131" i="2" s="1"/>
  <c r="CA135" i="2"/>
  <c r="CZ129" i="2" s="1"/>
  <c r="CA129" i="2"/>
  <c r="CA140" i="2"/>
  <c r="BY137" i="2"/>
  <c r="CI143" i="2"/>
  <c r="DH131" i="2" s="1"/>
  <c r="BK144" i="2"/>
  <c r="CE142" i="2"/>
  <c r="CK138" i="2"/>
  <c r="BM144" i="2"/>
  <c r="CK139" i="2"/>
  <c r="BY136" i="2"/>
  <c r="BY139" i="2"/>
  <c r="BU143" i="2"/>
  <c r="CT131" i="2" s="1"/>
  <c r="CM139" i="2"/>
  <c r="CM136" i="2"/>
  <c r="BO144" i="2"/>
  <c r="BS131" i="2"/>
  <c r="BS136" i="2"/>
  <c r="BS142" i="2"/>
  <c r="CI142" i="2"/>
  <c r="BY140" i="2"/>
  <c r="BG144" i="2"/>
  <c r="BS140" i="2"/>
  <c r="CM138" i="2"/>
  <c r="CK134" i="2"/>
  <c r="CK136" i="2"/>
  <c r="CK140" i="2"/>
  <c r="BA144" i="2"/>
  <c r="BY134" i="2"/>
  <c r="CX129" i="2" s="1"/>
  <c r="BY141" i="2"/>
  <c r="BS132" i="2"/>
  <c r="CM137" i="2"/>
  <c r="BS143" i="2"/>
  <c r="BS129" i="2"/>
  <c r="BS133" i="2"/>
  <c r="BS141" i="2"/>
  <c r="CE140" i="2"/>
  <c r="BY138" i="2"/>
  <c r="CI140" i="2"/>
  <c r="CK135" i="2"/>
  <c r="CK137" i="2"/>
  <c r="BY135" i="2"/>
  <c r="CX130" i="2" s="1"/>
  <c r="AW144" i="2"/>
  <c r="BS130" i="2"/>
  <c r="BS135" i="2"/>
  <c r="BS134" i="2"/>
  <c r="CM106" i="2"/>
  <c r="CE110" i="2"/>
  <c r="BS111" i="2"/>
  <c r="BX110" i="2"/>
  <c r="BS105" i="2"/>
  <c r="BS104" i="2"/>
  <c r="BS100" i="2"/>
  <c r="BS101" i="2"/>
  <c r="BS102" i="2"/>
  <c r="CC112" i="2"/>
  <c r="CE99" i="2"/>
  <c r="CC100" i="2"/>
  <c r="AU113" i="2"/>
  <c r="CE106" i="2"/>
  <c r="CE104" i="2"/>
  <c r="DD98" i="2" s="1"/>
  <c r="BS98" i="2"/>
  <c r="CF111" i="2"/>
  <c r="BX112" i="2"/>
  <c r="CW100" i="2" s="1"/>
  <c r="CJ112" i="2"/>
  <c r="DI100" i="2" s="1"/>
  <c r="CM108" i="2"/>
  <c r="CM101" i="2"/>
  <c r="CI112" i="2"/>
  <c r="DH100" i="2" s="1"/>
  <c r="CI102" i="2"/>
  <c r="CG112" i="2"/>
  <c r="CG108" i="2"/>
  <c r="DF98" i="2" s="1"/>
  <c r="BI113" i="2"/>
  <c r="CG107" i="2"/>
  <c r="CG106" i="2"/>
  <c r="CG105" i="2"/>
  <c r="CG100" i="2"/>
  <c r="CG98" i="2"/>
  <c r="CG97" i="2"/>
  <c r="CG110" i="2"/>
  <c r="CG109" i="2"/>
  <c r="CG104" i="2"/>
  <c r="CG103" i="2"/>
  <c r="CG111" i="2"/>
  <c r="CG102" i="2"/>
  <c r="CG101" i="2"/>
  <c r="CG99" i="2"/>
  <c r="BS110" i="2"/>
  <c r="CM103" i="2"/>
  <c r="CM110" i="2"/>
  <c r="CC111" i="2"/>
  <c r="CC102" i="2"/>
  <c r="CC109" i="2"/>
  <c r="CI98" i="2"/>
  <c r="CI103" i="2"/>
  <c r="BK113" i="2"/>
  <c r="CM104" i="2"/>
  <c r="BY112" i="2"/>
  <c r="BY108" i="2"/>
  <c r="BY111" i="2"/>
  <c r="BY110" i="2"/>
  <c r="BY109" i="2"/>
  <c r="BY100" i="2"/>
  <c r="BY98" i="2"/>
  <c r="BY97" i="2"/>
  <c r="BY106" i="2"/>
  <c r="BY105" i="2"/>
  <c r="BY104" i="2"/>
  <c r="BY103" i="2"/>
  <c r="CX98" i="2" s="1"/>
  <c r="BY99" i="2"/>
  <c r="BY107" i="2"/>
  <c r="BY102" i="2"/>
  <c r="BY101" i="2"/>
  <c r="BA113" i="2"/>
  <c r="CM105" i="2"/>
  <c r="BO113" i="2"/>
  <c r="CE100" i="2"/>
  <c r="CE108" i="2"/>
  <c r="BG113" i="2"/>
  <c r="BE113" i="2"/>
  <c r="CC105" i="2"/>
  <c r="CC110" i="2"/>
  <c r="CC108" i="2"/>
  <c r="CI110" i="2"/>
  <c r="AY113" i="2"/>
  <c r="BW110" i="2"/>
  <c r="BW106" i="2"/>
  <c r="BW112" i="2"/>
  <c r="BW105" i="2"/>
  <c r="CV99" i="2" s="1"/>
  <c r="CV100" i="2" s="1"/>
  <c r="BW103" i="2"/>
  <c r="CV98" i="2" s="1"/>
  <c r="BW102" i="2"/>
  <c r="BW109" i="2"/>
  <c r="BW111" i="2"/>
  <c r="BW108" i="2"/>
  <c r="BW104" i="2"/>
  <c r="BW100" i="2"/>
  <c r="BW97" i="2"/>
  <c r="BW107" i="2"/>
  <c r="BW99" i="2"/>
  <c r="BW98" i="2"/>
  <c r="BW101" i="2"/>
  <c r="BC113" i="2"/>
  <c r="CA110" i="2"/>
  <c r="CA106" i="2"/>
  <c r="CA107" i="2"/>
  <c r="CA103" i="2"/>
  <c r="CA102" i="2"/>
  <c r="CA111" i="2"/>
  <c r="CA108" i="2"/>
  <c r="CA101" i="2"/>
  <c r="CA97" i="2"/>
  <c r="CA112" i="2"/>
  <c r="CA109" i="2"/>
  <c r="CA104" i="2"/>
  <c r="CZ98" i="2" s="1"/>
  <c r="CA98" i="2"/>
  <c r="CA105" i="2"/>
  <c r="CZ99" i="2" s="1"/>
  <c r="CA100" i="2"/>
  <c r="CA99" i="2"/>
  <c r="CE105" i="2"/>
  <c r="CI104" i="2"/>
  <c r="CI111" i="2"/>
  <c r="CK112" i="2"/>
  <c r="CK108" i="2"/>
  <c r="CK100" i="2"/>
  <c r="CK98" i="2"/>
  <c r="CK97" i="2"/>
  <c r="BM113" i="2"/>
  <c r="CK110" i="2"/>
  <c r="CK109" i="2"/>
  <c r="CK102" i="2"/>
  <c r="CK101" i="2"/>
  <c r="DJ98" i="2" s="1"/>
  <c r="CK111" i="2"/>
  <c r="CK107" i="2"/>
  <c r="CK99" i="2"/>
  <c r="CK106" i="2"/>
  <c r="CK105" i="2"/>
  <c r="CK104" i="2"/>
  <c r="CK103" i="2"/>
  <c r="CM111" i="2"/>
  <c r="CM107" i="2"/>
  <c r="CM112" i="2"/>
  <c r="CE107" i="2"/>
  <c r="CE112" i="2"/>
  <c r="DD100" i="2" s="1"/>
  <c r="CE109" i="2"/>
  <c r="CC103" i="2"/>
  <c r="CC106" i="2"/>
  <c r="CI109" i="2"/>
  <c r="CI105" i="2"/>
  <c r="CE101" i="2"/>
  <c r="BS112" i="2"/>
  <c r="BS99" i="2"/>
  <c r="CI108" i="2"/>
  <c r="CI100" i="2"/>
  <c r="CI101" i="2"/>
  <c r="DH98" i="2" s="1"/>
  <c r="CI107" i="2"/>
  <c r="CI106" i="2"/>
  <c r="BU112" i="2"/>
  <c r="CT100" i="2" s="1"/>
  <c r="BU108" i="2"/>
  <c r="BU100" i="2"/>
  <c r="BU98" i="2"/>
  <c r="BU97" i="2"/>
  <c r="BU111" i="2"/>
  <c r="BU107" i="2"/>
  <c r="BU102" i="2"/>
  <c r="BU101" i="2"/>
  <c r="BU106" i="2"/>
  <c r="CT98" i="2" s="1"/>
  <c r="BU105" i="2"/>
  <c r="AW113" i="2"/>
  <c r="BU109" i="2"/>
  <c r="BU104" i="2"/>
  <c r="BU103" i="2"/>
  <c r="BU99" i="2"/>
  <c r="BU110" i="2"/>
  <c r="BS107" i="2"/>
  <c r="BS109" i="2"/>
  <c r="BS108" i="2"/>
  <c r="BS106" i="2"/>
  <c r="CR98" i="2" s="1"/>
  <c r="CM109" i="2"/>
  <c r="CM102" i="2"/>
  <c r="CE111" i="2"/>
  <c r="CE102" i="2"/>
  <c r="CC104" i="2"/>
  <c r="DB98" i="2" s="1"/>
  <c r="CC101" i="2"/>
  <c r="CX131" i="2" l="1"/>
  <c r="DE131" i="2"/>
  <c r="DA130" i="2"/>
  <c r="DI130" i="2"/>
  <c r="DJ131" i="2"/>
  <c r="CV130" i="2"/>
  <c r="CV131" i="2" s="1"/>
  <c r="CU131" i="2"/>
  <c r="CW131" i="2"/>
  <c r="DD131" i="2"/>
  <c r="CW130" i="2"/>
  <c r="CW129" i="2"/>
  <c r="CR131" i="2"/>
  <c r="DH130" i="2"/>
  <c r="DG130" i="2"/>
  <c r="DA131" i="2"/>
  <c r="DJ100" i="2"/>
  <c r="CX99" i="2"/>
  <c r="DG99" i="2"/>
  <c r="DF100" i="2"/>
  <c r="DG100" i="2"/>
  <c r="CR100" i="2"/>
  <c r="DH99" i="2"/>
  <c r="DE100" i="2"/>
  <c r="CW99" i="2"/>
  <c r="CW98" i="2"/>
  <c r="DB100" i="2"/>
  <c r="CZ100" i="2"/>
  <c r="CX100" i="2"/>
  <c r="DI99" i="2"/>
  <c r="DA100" i="2"/>
  <c r="AI11" i="7"/>
  <c r="AI40" i="2"/>
  <c r="AI7" i="7" l="1"/>
  <c r="BW3" i="7"/>
  <c r="W3" i="7"/>
  <c r="BR34" i="2" l="1"/>
  <c r="AT34" i="2"/>
  <c r="V34" i="2"/>
  <c r="BR3" i="2"/>
  <c r="AT3" i="2"/>
  <c r="V3" i="2"/>
  <c r="AK2" i="16" l="1"/>
  <c r="W2" i="16"/>
  <c r="AA20" i="16"/>
  <c r="Z20" i="16"/>
  <c r="AV4" i="16" s="1"/>
  <c r="Y20" i="16"/>
  <c r="AU4" i="16" s="1"/>
  <c r="X20" i="16"/>
  <c r="AT4" i="16" s="1"/>
  <c r="W20" i="16"/>
  <c r="AA19" i="16"/>
  <c r="Z19" i="16"/>
  <c r="Y19" i="16"/>
  <c r="X19" i="16"/>
  <c r="W19" i="16"/>
  <c r="AA18" i="16"/>
  <c r="Z18" i="16"/>
  <c r="Y18" i="16"/>
  <c r="X18" i="16"/>
  <c r="W18" i="16"/>
  <c r="AA17" i="16"/>
  <c r="Z17" i="16"/>
  <c r="Y17" i="16"/>
  <c r="X17" i="16"/>
  <c r="W17" i="16"/>
  <c r="AA16" i="16"/>
  <c r="Z16" i="16"/>
  <c r="Y16" i="16"/>
  <c r="X16" i="16"/>
  <c r="W16" i="16"/>
  <c r="AA15" i="16"/>
  <c r="Z15" i="16"/>
  <c r="Y15" i="16"/>
  <c r="X15" i="16"/>
  <c r="W15" i="16"/>
  <c r="AA14" i="16"/>
  <c r="Z14" i="16"/>
  <c r="Y14" i="16"/>
  <c r="X14" i="16"/>
  <c r="W14" i="16"/>
  <c r="AA13" i="16"/>
  <c r="Z13" i="16"/>
  <c r="Y13" i="16"/>
  <c r="X13" i="16"/>
  <c r="W13" i="16"/>
  <c r="AA12" i="16"/>
  <c r="Z12" i="16"/>
  <c r="Y12" i="16"/>
  <c r="X12" i="16"/>
  <c r="W12" i="16"/>
  <c r="AA11" i="16"/>
  <c r="Z11" i="16"/>
  <c r="Y11" i="16"/>
  <c r="X11" i="16"/>
  <c r="W11" i="16"/>
  <c r="AS10" i="16"/>
  <c r="AA10" i="16"/>
  <c r="Z10" i="16"/>
  <c r="Y10" i="16"/>
  <c r="X10" i="16"/>
  <c r="W10" i="16"/>
  <c r="AA9" i="16"/>
  <c r="Z9" i="16"/>
  <c r="Y9" i="16"/>
  <c r="X9" i="16"/>
  <c r="W9" i="16"/>
  <c r="AA8" i="16"/>
  <c r="Z8" i="16"/>
  <c r="Y8" i="16"/>
  <c r="X8" i="16"/>
  <c r="W8" i="16"/>
  <c r="AA7" i="16"/>
  <c r="Z7" i="16"/>
  <c r="Y7" i="16"/>
  <c r="X7" i="16"/>
  <c r="W7" i="16"/>
  <c r="AA6" i="16"/>
  <c r="Z6" i="16"/>
  <c r="Y6" i="16"/>
  <c r="X6" i="16"/>
  <c r="W6" i="16"/>
  <c r="AA5" i="16"/>
  <c r="Z5" i="16"/>
  <c r="Y5" i="16"/>
  <c r="X5" i="16"/>
  <c r="W5" i="16"/>
  <c r="AA4" i="16"/>
  <c r="Z4" i="16"/>
  <c r="Y4" i="16"/>
  <c r="X4" i="16"/>
  <c r="W4" i="16"/>
  <c r="AA3" i="16"/>
  <c r="AH3" i="16" s="1"/>
  <c r="Z3" i="16"/>
  <c r="AG3" i="16" s="1"/>
  <c r="Y3" i="16"/>
  <c r="AM3" i="16" s="1"/>
  <c r="X3" i="16"/>
  <c r="W3" i="16"/>
  <c r="AD3" i="16" s="1"/>
  <c r="AD2" i="16"/>
  <c r="AH9" i="16" l="1"/>
  <c r="AG16" i="16"/>
  <c r="AF16" i="16"/>
  <c r="AH13" i="16"/>
  <c r="AD13" i="16"/>
  <c r="AE6" i="16"/>
  <c r="AD14" i="16"/>
  <c r="AD18" i="16"/>
  <c r="AG13" i="16"/>
  <c r="AE7" i="16"/>
  <c r="AE14" i="16"/>
  <c r="AE11" i="16"/>
  <c r="AE5" i="16"/>
  <c r="AE9" i="16"/>
  <c r="AF4" i="16"/>
  <c r="AM4" i="16" s="1"/>
  <c r="AG4" i="16"/>
  <c r="AN4" i="16" s="1"/>
  <c r="AK3" i="16"/>
  <c r="AF14" i="16"/>
  <c r="AF7" i="16"/>
  <c r="AF9" i="16"/>
  <c r="AF11" i="16"/>
  <c r="AG6" i="16"/>
  <c r="AD8" i="16"/>
  <c r="AG9" i="16"/>
  <c r="AH17" i="16"/>
  <c r="AF5" i="16"/>
  <c r="AF6" i="16"/>
  <c r="AE10" i="16"/>
  <c r="AF12" i="16"/>
  <c r="AE13" i="16"/>
  <c r="AE15" i="16"/>
  <c r="AE18" i="16"/>
  <c r="AE4" i="16"/>
  <c r="AG5" i="16"/>
  <c r="AG12" i="16"/>
  <c r="AF13" i="16"/>
  <c r="AE16" i="16"/>
  <c r="AG17" i="16"/>
  <c r="AE19" i="16"/>
  <c r="AD9" i="16"/>
  <c r="AF19" i="16"/>
  <c r="AH18" i="16"/>
  <c r="AN3" i="16"/>
  <c r="AS4" i="16"/>
  <c r="AH10" i="16"/>
  <c r="AD17" i="16"/>
  <c r="AO3" i="16"/>
  <c r="AD5" i="16"/>
  <c r="AH12" i="16"/>
  <c r="AW4" i="16"/>
  <c r="AD10" i="16"/>
  <c r="AH5" i="16"/>
  <c r="AE8" i="16"/>
  <c r="AD12" i="16"/>
  <c r="AE17" i="16"/>
  <c r="AF18" i="16"/>
  <c r="AD4" i="16"/>
  <c r="AK4" i="16" s="1"/>
  <c r="AH4" i="16"/>
  <c r="AO4" i="16" s="1"/>
  <c r="AD7" i="16"/>
  <c r="AH7" i="16"/>
  <c r="AF8" i="16"/>
  <c r="AF10" i="16"/>
  <c r="AE12" i="16"/>
  <c r="AF15" i="16"/>
  <c r="AD16" i="16"/>
  <c r="AH16" i="16"/>
  <c r="AF17" i="16"/>
  <c r="AG8" i="16"/>
  <c r="AL3" i="16"/>
  <c r="AE3" i="16"/>
  <c r="AF3" i="16"/>
  <c r="AD6" i="16"/>
  <c r="AH6" i="16"/>
  <c r="AG7" i="16"/>
  <c r="AH8" i="16"/>
  <c r="AG11" i="16"/>
  <c r="AG15" i="16"/>
  <c r="AG19" i="16"/>
  <c r="AG10" i="16"/>
  <c r="AD11" i="16"/>
  <c r="AH11" i="16"/>
  <c r="AG14" i="16"/>
  <c r="AH14" i="16"/>
  <c r="AD15" i="16"/>
  <c r="AH15" i="16"/>
  <c r="AG18" i="16"/>
  <c r="AD19" i="16"/>
  <c r="AH19" i="16"/>
  <c r="AN5" i="16" l="1"/>
  <c r="AL6" i="16"/>
  <c r="AL9" i="16"/>
  <c r="AT5" i="16" s="1"/>
  <c r="AM13" i="16"/>
  <c r="AM14" i="16"/>
  <c r="AM12" i="16"/>
  <c r="AM18" i="16"/>
  <c r="AM8" i="16"/>
  <c r="AN6" i="16"/>
  <c r="AN8" i="16"/>
  <c r="AV5" i="16" s="1"/>
  <c r="AM19" i="16"/>
  <c r="AO5" i="16"/>
  <c r="AK5" i="16"/>
  <c r="AM6" i="16"/>
  <c r="AM11" i="16"/>
  <c r="AM7" i="16"/>
  <c r="AM9" i="16"/>
  <c r="AU5" i="16" s="1"/>
  <c r="AL19" i="16"/>
  <c r="AL15" i="16"/>
  <c r="AL7" i="16"/>
  <c r="AL8" i="16"/>
  <c r="AN15" i="16"/>
  <c r="AK7" i="16"/>
  <c r="AM15" i="16"/>
  <c r="AE20" i="16"/>
  <c r="AL5" i="16"/>
  <c r="AL13" i="16"/>
  <c r="AM5" i="16"/>
  <c r="AM16" i="16"/>
  <c r="AL10" i="16"/>
  <c r="AL4" i="16"/>
  <c r="AK11" i="16"/>
  <c r="AL17" i="16"/>
  <c r="AK12" i="16"/>
  <c r="AM17" i="16"/>
  <c r="AL11" i="16"/>
  <c r="AL16" i="16"/>
  <c r="AL14" i="16"/>
  <c r="AN10" i="16"/>
  <c r="AF20" i="16"/>
  <c r="AM10" i="16"/>
  <c r="AN11" i="16"/>
  <c r="AN12" i="16"/>
  <c r="AK17" i="16"/>
  <c r="AL12" i="16"/>
  <c r="AL18" i="16"/>
  <c r="AN17" i="16"/>
  <c r="AO12" i="16"/>
  <c r="AO15" i="16"/>
  <c r="AO9" i="16"/>
  <c r="AW5" i="16" s="1"/>
  <c r="AH20" i="16"/>
  <c r="AO16" i="16"/>
  <c r="AK18" i="16"/>
  <c r="AO11" i="16"/>
  <c r="AO6" i="16"/>
  <c r="AK15" i="16"/>
  <c r="AD20" i="16"/>
  <c r="AN14" i="16"/>
  <c r="AG20" i="16"/>
  <c r="AN16" i="16"/>
  <c r="AO14" i="16"/>
  <c r="AO19" i="16"/>
  <c r="AW7" i="16" s="1"/>
  <c r="AO13" i="16"/>
  <c r="AO7" i="16"/>
  <c r="AK14" i="16"/>
  <c r="AK19" i="16"/>
  <c r="AK8" i="16"/>
  <c r="AK6" i="16"/>
  <c r="AN18" i="16"/>
  <c r="AN19" i="16"/>
  <c r="AO10" i="16"/>
  <c r="AW6" i="16" s="1"/>
  <c r="AO8" i="16"/>
  <c r="AK10" i="16"/>
  <c r="AK16" i="16"/>
  <c r="AO18" i="16"/>
  <c r="AO17" i="16"/>
  <c r="AK9" i="16"/>
  <c r="AK13" i="16"/>
  <c r="AN9" i="16"/>
  <c r="AN13" i="16"/>
  <c r="AN7" i="16"/>
  <c r="AT7" i="16" l="1"/>
  <c r="AV7" i="16"/>
  <c r="AU7" i="16"/>
  <c r="BT3" i="3" l="1"/>
  <c r="V3" i="3"/>
  <c r="DP5" i="3"/>
  <c r="CP4" i="3"/>
  <c r="AR21" i="3"/>
  <c r="AR20" i="3"/>
  <c r="AR19" i="3"/>
  <c r="AR18" i="3"/>
  <c r="AR17" i="3"/>
  <c r="AR16" i="3"/>
  <c r="AR15" i="3"/>
  <c r="AR14" i="3"/>
  <c r="AR13" i="3"/>
  <c r="AR12" i="3"/>
  <c r="AR11" i="3"/>
  <c r="AR10" i="3"/>
  <c r="BQ9" i="3"/>
  <c r="AR8" i="3"/>
  <c r="AR7" i="3"/>
  <c r="AR6" i="3"/>
  <c r="AR5" i="3"/>
  <c r="AQ8" i="3"/>
  <c r="BW3" i="5"/>
  <c r="V3" i="5"/>
  <c r="AT21" i="5"/>
  <c r="DU5" i="5" s="1"/>
  <c r="AT20" i="5"/>
  <c r="AT19" i="5"/>
  <c r="AT18" i="5"/>
  <c r="AT17" i="5"/>
  <c r="BT17" i="5" s="1"/>
  <c r="AT16" i="5"/>
  <c r="AT15" i="5"/>
  <c r="AT14" i="5"/>
  <c r="AT13" i="5"/>
  <c r="BT13" i="5" s="1"/>
  <c r="AT12" i="5"/>
  <c r="AT11" i="5"/>
  <c r="AT10" i="5"/>
  <c r="AT9" i="5"/>
  <c r="BT9" i="5" s="1"/>
  <c r="AT8" i="5"/>
  <c r="AT7" i="5"/>
  <c r="AT6" i="5"/>
  <c r="AT5" i="5"/>
  <c r="BT5" i="5" s="1"/>
  <c r="CT5" i="5" s="1"/>
  <c r="AT6" i="7"/>
  <c r="AT21" i="7"/>
  <c r="AT20" i="7"/>
  <c r="AT19" i="7"/>
  <c r="AT18" i="7"/>
  <c r="AT17" i="7"/>
  <c r="BT17" i="7" s="1"/>
  <c r="AT16" i="7"/>
  <c r="AT15" i="7"/>
  <c r="AT14" i="7"/>
  <c r="AT13" i="7"/>
  <c r="AT12" i="7"/>
  <c r="AT11" i="7"/>
  <c r="AT10" i="7"/>
  <c r="AT9" i="7"/>
  <c r="BT9" i="7" s="1"/>
  <c r="AT8" i="7"/>
  <c r="AT7" i="7"/>
  <c r="AT5" i="7"/>
  <c r="BT13" i="7" l="1"/>
  <c r="BT6" i="7"/>
  <c r="BQ5" i="3"/>
  <c r="CP5" i="3" s="1"/>
  <c r="BQ17" i="3"/>
  <c r="BQ13" i="3"/>
  <c r="BT5" i="7"/>
  <c r="BT10" i="7"/>
  <c r="BT14" i="7"/>
  <c r="BT18" i="7"/>
  <c r="BT7" i="7"/>
  <c r="BT11" i="7"/>
  <c r="BT15" i="7"/>
  <c r="BT19" i="7"/>
  <c r="BT8" i="7"/>
  <c r="BT12" i="7"/>
  <c r="BT16" i="7"/>
  <c r="BT20" i="7"/>
  <c r="DU5" i="7"/>
  <c r="BQ8" i="3"/>
  <c r="BQ12" i="3"/>
  <c r="BQ16" i="3"/>
  <c r="BQ6" i="3"/>
  <c r="BQ20" i="3"/>
  <c r="BQ19" i="3"/>
  <c r="BQ10" i="3"/>
  <c r="BQ14" i="3"/>
  <c r="BQ18" i="3"/>
  <c r="BQ7" i="3"/>
  <c r="BQ11" i="3"/>
  <c r="BQ15" i="3"/>
  <c r="BT7" i="5"/>
  <c r="BT11" i="5"/>
  <c r="BT15" i="5"/>
  <c r="BT19" i="5"/>
  <c r="BT16" i="5"/>
  <c r="BT6" i="5"/>
  <c r="BT10" i="5"/>
  <c r="BT14" i="5"/>
  <c r="BT18" i="5"/>
  <c r="BT20" i="5"/>
  <c r="BT8" i="5"/>
  <c r="BT12" i="5"/>
  <c r="AQ84" i="2"/>
  <c r="AP84" i="2"/>
  <c r="AO84" i="2"/>
  <c r="AN84" i="2"/>
  <c r="AM84" i="2"/>
  <c r="AL84" i="2"/>
  <c r="AK84" i="2"/>
  <c r="AJ84" i="2"/>
  <c r="AI84" i="2"/>
  <c r="AH84" i="2"/>
  <c r="AG84" i="2"/>
  <c r="AF84" i="2"/>
  <c r="AE84" i="2"/>
  <c r="AD84" i="2"/>
  <c r="AC84" i="2"/>
  <c r="AB84" i="2"/>
  <c r="AA84" i="2"/>
  <c r="Z84" i="2"/>
  <c r="Y84" i="2"/>
  <c r="X84" i="2"/>
  <c r="W84" i="2"/>
  <c r="AQ83" i="2"/>
  <c r="AP83" i="2"/>
  <c r="AO83" i="2"/>
  <c r="AN83" i="2"/>
  <c r="AM83" i="2"/>
  <c r="AL83" i="2"/>
  <c r="BJ83" i="2" s="1"/>
  <c r="AK83" i="2"/>
  <c r="BI83" i="2" s="1"/>
  <c r="AJ83" i="2"/>
  <c r="BH83" i="2" s="1"/>
  <c r="AI83" i="2"/>
  <c r="AH83" i="2"/>
  <c r="AG83" i="2"/>
  <c r="AF83" i="2"/>
  <c r="BD83" i="2" s="1"/>
  <c r="AE83" i="2"/>
  <c r="BC83" i="2" s="1"/>
  <c r="AD83" i="2"/>
  <c r="BB83" i="2" s="1"/>
  <c r="AC83" i="2"/>
  <c r="AB83" i="2"/>
  <c r="AA83" i="2"/>
  <c r="Z83" i="2"/>
  <c r="AX83" i="2" s="1"/>
  <c r="Y83" i="2"/>
  <c r="AW83" i="2" s="1"/>
  <c r="X83" i="2"/>
  <c r="AV83" i="2" s="1"/>
  <c r="W83" i="2"/>
  <c r="AQ82" i="2"/>
  <c r="AP82" i="2"/>
  <c r="AO82" i="2"/>
  <c r="AN82" i="2"/>
  <c r="AM82" i="2"/>
  <c r="AL82" i="2"/>
  <c r="BJ82" i="2" s="1"/>
  <c r="AK82" i="2"/>
  <c r="BI82" i="2" s="1"/>
  <c r="AJ82" i="2"/>
  <c r="BH82" i="2" s="1"/>
  <c r="AI82" i="2"/>
  <c r="BG82" i="2" s="1"/>
  <c r="AH82" i="2"/>
  <c r="BF82" i="2" s="1"/>
  <c r="AG82" i="2"/>
  <c r="BE82" i="2" s="1"/>
  <c r="AF82" i="2"/>
  <c r="BD82" i="2" s="1"/>
  <c r="AE82" i="2"/>
  <c r="BC82" i="2" s="1"/>
  <c r="AD82" i="2"/>
  <c r="BB82" i="2" s="1"/>
  <c r="AC82" i="2"/>
  <c r="BA82" i="2" s="1"/>
  <c r="AB82" i="2"/>
  <c r="AZ82" i="2" s="1"/>
  <c r="AA82" i="2"/>
  <c r="AY82" i="2" s="1"/>
  <c r="Z82" i="2"/>
  <c r="AX82" i="2" s="1"/>
  <c r="Y82" i="2"/>
  <c r="AW82" i="2" s="1"/>
  <c r="X82" i="2"/>
  <c r="AV82" i="2" s="1"/>
  <c r="W82" i="2"/>
  <c r="AU82" i="2" s="1"/>
  <c r="AQ81" i="2"/>
  <c r="AP81" i="2"/>
  <c r="AO81" i="2"/>
  <c r="AN81" i="2"/>
  <c r="AM81" i="2"/>
  <c r="AL81" i="2"/>
  <c r="BJ81" i="2" s="1"/>
  <c r="AK81" i="2"/>
  <c r="BI81" i="2" s="1"/>
  <c r="AJ81" i="2"/>
  <c r="BH81" i="2" s="1"/>
  <c r="AI81" i="2"/>
  <c r="BG81" i="2" s="1"/>
  <c r="AH81" i="2"/>
  <c r="AG81" i="2"/>
  <c r="AF81" i="2"/>
  <c r="BD81" i="2" s="1"/>
  <c r="AE81" i="2"/>
  <c r="BC81" i="2" s="1"/>
  <c r="AD81" i="2"/>
  <c r="BB81" i="2" s="1"/>
  <c r="AC81" i="2"/>
  <c r="BA81" i="2" s="1"/>
  <c r="AB81" i="2"/>
  <c r="AA81" i="2"/>
  <c r="Z81" i="2"/>
  <c r="AX81" i="2" s="1"/>
  <c r="Y81" i="2"/>
  <c r="AW81" i="2" s="1"/>
  <c r="X81" i="2"/>
  <c r="AV81" i="2" s="1"/>
  <c r="W81" i="2"/>
  <c r="AU81" i="2" s="1"/>
  <c r="AQ80" i="2"/>
  <c r="AP80" i="2"/>
  <c r="BN80" i="2" s="1"/>
  <c r="AO80" i="2"/>
  <c r="AN80" i="2"/>
  <c r="AM80" i="2"/>
  <c r="AL80" i="2"/>
  <c r="BJ80" i="2" s="1"/>
  <c r="AK80" i="2"/>
  <c r="BI80" i="2" s="1"/>
  <c r="AJ80" i="2"/>
  <c r="BH80" i="2" s="1"/>
  <c r="AI80" i="2"/>
  <c r="BG80" i="2" s="1"/>
  <c r="AH80" i="2"/>
  <c r="BF80" i="2" s="1"/>
  <c r="AG80" i="2"/>
  <c r="BE80" i="2" s="1"/>
  <c r="AF80" i="2"/>
  <c r="BD80" i="2" s="1"/>
  <c r="AE80" i="2"/>
  <c r="BC80" i="2" s="1"/>
  <c r="AD80" i="2"/>
  <c r="BB80" i="2" s="1"/>
  <c r="AC80" i="2"/>
  <c r="BA80" i="2" s="1"/>
  <c r="AB80" i="2"/>
  <c r="AZ80" i="2" s="1"/>
  <c r="AA80" i="2"/>
  <c r="AY80" i="2" s="1"/>
  <c r="Z80" i="2"/>
  <c r="AX80" i="2" s="1"/>
  <c r="Y80" i="2"/>
  <c r="AW80" i="2" s="1"/>
  <c r="X80" i="2"/>
  <c r="AV80" i="2" s="1"/>
  <c r="W80" i="2"/>
  <c r="AU80" i="2" s="1"/>
  <c r="AQ79" i="2"/>
  <c r="AP79" i="2"/>
  <c r="AO79" i="2"/>
  <c r="AN79" i="2"/>
  <c r="AM79" i="2"/>
  <c r="AL79" i="2"/>
  <c r="BJ79" i="2" s="1"/>
  <c r="AK79" i="2"/>
  <c r="BI79" i="2" s="1"/>
  <c r="AJ79" i="2"/>
  <c r="BH79" i="2" s="1"/>
  <c r="AI79" i="2"/>
  <c r="BG79" i="2" s="1"/>
  <c r="AH79" i="2"/>
  <c r="AG79" i="2"/>
  <c r="AF79" i="2"/>
  <c r="BD79" i="2" s="1"/>
  <c r="AE79" i="2"/>
  <c r="BC79" i="2" s="1"/>
  <c r="AD79" i="2"/>
  <c r="BB79" i="2" s="1"/>
  <c r="AC79" i="2"/>
  <c r="BA79" i="2" s="1"/>
  <c r="AB79" i="2"/>
  <c r="AA79" i="2"/>
  <c r="Z79" i="2"/>
  <c r="AX79" i="2" s="1"/>
  <c r="Y79" i="2"/>
  <c r="AW79" i="2" s="1"/>
  <c r="X79" i="2"/>
  <c r="AV79" i="2" s="1"/>
  <c r="W79" i="2"/>
  <c r="AU79" i="2" s="1"/>
  <c r="AQ78" i="2"/>
  <c r="AP78" i="2"/>
  <c r="AO78" i="2"/>
  <c r="AN78" i="2"/>
  <c r="AM78" i="2"/>
  <c r="AL78" i="2"/>
  <c r="BJ78" i="2" s="1"/>
  <c r="AK78" i="2"/>
  <c r="BI78" i="2" s="1"/>
  <c r="AJ78" i="2"/>
  <c r="BH78" i="2" s="1"/>
  <c r="AI78" i="2"/>
  <c r="BG78" i="2" s="1"/>
  <c r="AH78" i="2"/>
  <c r="BF78" i="2" s="1"/>
  <c r="AG78" i="2"/>
  <c r="BE78" i="2" s="1"/>
  <c r="AF78" i="2"/>
  <c r="BD78" i="2" s="1"/>
  <c r="AE78" i="2"/>
  <c r="BC78" i="2" s="1"/>
  <c r="AD78" i="2"/>
  <c r="BB78" i="2" s="1"/>
  <c r="AC78" i="2"/>
  <c r="BA78" i="2" s="1"/>
  <c r="AB78" i="2"/>
  <c r="AZ78" i="2" s="1"/>
  <c r="AA78" i="2"/>
  <c r="AY78" i="2" s="1"/>
  <c r="Z78" i="2"/>
  <c r="AX78" i="2" s="1"/>
  <c r="Y78" i="2"/>
  <c r="AW78" i="2" s="1"/>
  <c r="X78" i="2"/>
  <c r="AV78" i="2" s="1"/>
  <c r="W78" i="2"/>
  <c r="AU78" i="2" s="1"/>
  <c r="AQ77" i="2"/>
  <c r="AP77" i="2"/>
  <c r="AO77" i="2"/>
  <c r="AN77" i="2"/>
  <c r="AM77" i="2"/>
  <c r="AL77" i="2"/>
  <c r="BJ77" i="2" s="1"/>
  <c r="AK77" i="2"/>
  <c r="BI77" i="2" s="1"/>
  <c r="AJ77" i="2"/>
  <c r="BH77" i="2" s="1"/>
  <c r="AI77" i="2"/>
  <c r="BG77" i="2" s="1"/>
  <c r="AH77" i="2"/>
  <c r="AG77" i="2"/>
  <c r="AF77" i="2"/>
  <c r="BD77" i="2" s="1"/>
  <c r="AE77" i="2"/>
  <c r="BC77" i="2" s="1"/>
  <c r="AD77" i="2"/>
  <c r="BB77" i="2" s="1"/>
  <c r="AC77" i="2"/>
  <c r="BA77" i="2" s="1"/>
  <c r="AB77" i="2"/>
  <c r="AA77" i="2"/>
  <c r="Z77" i="2"/>
  <c r="AX77" i="2" s="1"/>
  <c r="Y77" i="2"/>
  <c r="AW77" i="2" s="1"/>
  <c r="X77" i="2"/>
  <c r="AV77" i="2" s="1"/>
  <c r="W77" i="2"/>
  <c r="AU77" i="2" s="1"/>
  <c r="AQ76" i="2"/>
  <c r="BO76" i="2" s="1"/>
  <c r="AP76" i="2"/>
  <c r="AO76" i="2"/>
  <c r="AN76" i="2"/>
  <c r="AM76" i="2"/>
  <c r="BK76" i="2" s="1"/>
  <c r="AL76" i="2"/>
  <c r="BJ76" i="2" s="1"/>
  <c r="AK76" i="2"/>
  <c r="BI76" i="2" s="1"/>
  <c r="AJ76" i="2"/>
  <c r="BH76" i="2" s="1"/>
  <c r="AI76" i="2"/>
  <c r="BG76" i="2" s="1"/>
  <c r="AH76" i="2"/>
  <c r="BF76" i="2" s="1"/>
  <c r="AG76" i="2"/>
  <c r="BE76" i="2" s="1"/>
  <c r="AF76" i="2"/>
  <c r="BD76" i="2" s="1"/>
  <c r="AE76" i="2"/>
  <c r="BC76" i="2" s="1"/>
  <c r="AD76" i="2"/>
  <c r="BB76" i="2" s="1"/>
  <c r="AC76" i="2"/>
  <c r="BA76" i="2" s="1"/>
  <c r="AB76" i="2"/>
  <c r="AZ76" i="2" s="1"/>
  <c r="AA76" i="2"/>
  <c r="AY76" i="2" s="1"/>
  <c r="Z76" i="2"/>
  <c r="AX76" i="2" s="1"/>
  <c r="Y76" i="2"/>
  <c r="AW76" i="2" s="1"/>
  <c r="X76" i="2"/>
  <c r="AV76" i="2" s="1"/>
  <c r="W76" i="2"/>
  <c r="AU76" i="2" s="1"/>
  <c r="AQ75" i="2"/>
  <c r="AP75" i="2"/>
  <c r="AO75" i="2"/>
  <c r="AN75" i="2"/>
  <c r="AM75" i="2"/>
  <c r="AL75" i="2"/>
  <c r="BJ75" i="2" s="1"/>
  <c r="AK75" i="2"/>
  <c r="BI75" i="2" s="1"/>
  <c r="AJ75" i="2"/>
  <c r="BH75" i="2" s="1"/>
  <c r="AI75" i="2"/>
  <c r="BG75" i="2" s="1"/>
  <c r="AH75" i="2"/>
  <c r="AG75" i="2"/>
  <c r="AF75" i="2"/>
  <c r="BD75" i="2" s="1"/>
  <c r="AE75" i="2"/>
  <c r="BC75" i="2" s="1"/>
  <c r="AD75" i="2"/>
  <c r="BB75" i="2" s="1"/>
  <c r="AC75" i="2"/>
  <c r="BA75" i="2" s="1"/>
  <c r="AB75" i="2"/>
  <c r="AA75" i="2"/>
  <c r="Z75" i="2"/>
  <c r="AX75" i="2" s="1"/>
  <c r="Y75" i="2"/>
  <c r="AW75" i="2" s="1"/>
  <c r="X75" i="2"/>
  <c r="AV75" i="2" s="1"/>
  <c r="W75" i="2"/>
  <c r="AU75" i="2" s="1"/>
  <c r="AQ74" i="2"/>
  <c r="AP74" i="2"/>
  <c r="AO74" i="2"/>
  <c r="AN74" i="2"/>
  <c r="AM74" i="2"/>
  <c r="AL74" i="2"/>
  <c r="BJ74" i="2" s="1"/>
  <c r="AK74" i="2"/>
  <c r="BI74" i="2" s="1"/>
  <c r="AJ74" i="2"/>
  <c r="BH74" i="2" s="1"/>
  <c r="AI74" i="2"/>
  <c r="BG74" i="2" s="1"/>
  <c r="AH74" i="2"/>
  <c r="BF74" i="2" s="1"/>
  <c r="AG74" i="2"/>
  <c r="BE74" i="2" s="1"/>
  <c r="AF74" i="2"/>
  <c r="BD74" i="2" s="1"/>
  <c r="AE74" i="2"/>
  <c r="BC74" i="2" s="1"/>
  <c r="AD74" i="2"/>
  <c r="BB74" i="2" s="1"/>
  <c r="AC74" i="2"/>
  <c r="BA74" i="2" s="1"/>
  <c r="AB74" i="2"/>
  <c r="AZ74" i="2" s="1"/>
  <c r="AA74" i="2"/>
  <c r="AY74" i="2" s="1"/>
  <c r="Z74" i="2"/>
  <c r="AX74" i="2" s="1"/>
  <c r="Y74" i="2"/>
  <c r="AW74" i="2" s="1"/>
  <c r="X74" i="2"/>
  <c r="AV74" i="2" s="1"/>
  <c r="W74" i="2"/>
  <c r="AU74" i="2" s="1"/>
  <c r="AQ73" i="2"/>
  <c r="AP73" i="2"/>
  <c r="AO73" i="2"/>
  <c r="AN73" i="2"/>
  <c r="AM73" i="2"/>
  <c r="AL73" i="2"/>
  <c r="BJ73" i="2" s="1"/>
  <c r="AK73" i="2"/>
  <c r="BI73" i="2" s="1"/>
  <c r="AJ73" i="2"/>
  <c r="BH73" i="2" s="1"/>
  <c r="AI73" i="2"/>
  <c r="BG73" i="2" s="1"/>
  <c r="AH73" i="2"/>
  <c r="AG73" i="2"/>
  <c r="AF73" i="2"/>
  <c r="BD73" i="2" s="1"/>
  <c r="AE73" i="2"/>
  <c r="BC73" i="2" s="1"/>
  <c r="AD73" i="2"/>
  <c r="BB73" i="2" s="1"/>
  <c r="AC73" i="2"/>
  <c r="BA73" i="2" s="1"/>
  <c r="AB73" i="2"/>
  <c r="AA73" i="2"/>
  <c r="Z73" i="2"/>
  <c r="AX73" i="2" s="1"/>
  <c r="Y73" i="2"/>
  <c r="AW73" i="2" s="1"/>
  <c r="X73" i="2"/>
  <c r="AV73" i="2" s="1"/>
  <c r="W73" i="2"/>
  <c r="AU73" i="2" s="1"/>
  <c r="AQ72" i="2"/>
  <c r="AP72" i="2"/>
  <c r="AO72" i="2"/>
  <c r="AN72" i="2"/>
  <c r="AM72" i="2"/>
  <c r="AL72" i="2"/>
  <c r="BJ72" i="2" s="1"/>
  <c r="AK72" i="2"/>
  <c r="BI72" i="2" s="1"/>
  <c r="AJ72" i="2"/>
  <c r="BH72" i="2" s="1"/>
  <c r="AI72" i="2"/>
  <c r="BG72" i="2" s="1"/>
  <c r="AH72" i="2"/>
  <c r="BF72" i="2" s="1"/>
  <c r="AG72" i="2"/>
  <c r="BE72" i="2" s="1"/>
  <c r="AF72" i="2"/>
  <c r="BD72" i="2" s="1"/>
  <c r="AE72" i="2"/>
  <c r="BC72" i="2" s="1"/>
  <c r="AD72" i="2"/>
  <c r="BB72" i="2" s="1"/>
  <c r="AC72" i="2"/>
  <c r="BA72" i="2" s="1"/>
  <c r="AB72" i="2"/>
  <c r="AZ72" i="2" s="1"/>
  <c r="AA72" i="2"/>
  <c r="AY72" i="2" s="1"/>
  <c r="Z72" i="2"/>
  <c r="AX72" i="2" s="1"/>
  <c r="Y72" i="2"/>
  <c r="AW72" i="2" s="1"/>
  <c r="X72" i="2"/>
  <c r="AV72" i="2" s="1"/>
  <c r="W72" i="2"/>
  <c r="AU72" i="2" s="1"/>
  <c r="AQ71" i="2"/>
  <c r="AP71" i="2"/>
  <c r="AO71" i="2"/>
  <c r="AN71" i="2"/>
  <c r="AM71" i="2"/>
  <c r="AL71" i="2"/>
  <c r="BJ71" i="2" s="1"/>
  <c r="AK71" i="2"/>
  <c r="BI71" i="2" s="1"/>
  <c r="AJ71" i="2"/>
  <c r="BH71" i="2" s="1"/>
  <c r="AI71" i="2"/>
  <c r="BG71" i="2" s="1"/>
  <c r="AH71" i="2"/>
  <c r="AG71" i="2"/>
  <c r="AF71" i="2"/>
  <c r="BD71" i="2" s="1"/>
  <c r="AE71" i="2"/>
  <c r="BC71" i="2" s="1"/>
  <c r="AD71" i="2"/>
  <c r="BB71" i="2" s="1"/>
  <c r="AC71" i="2"/>
  <c r="BA71" i="2" s="1"/>
  <c r="AB71" i="2"/>
  <c r="AA71" i="2"/>
  <c r="Z71" i="2"/>
  <c r="AX71" i="2" s="1"/>
  <c r="Y71" i="2"/>
  <c r="AW71" i="2" s="1"/>
  <c r="X71" i="2"/>
  <c r="AV71" i="2" s="1"/>
  <c r="W71" i="2"/>
  <c r="AU71" i="2" s="1"/>
  <c r="AQ70" i="2"/>
  <c r="AP70" i="2"/>
  <c r="AO70" i="2"/>
  <c r="AN70" i="2"/>
  <c r="AM70" i="2"/>
  <c r="AL70" i="2"/>
  <c r="BJ70" i="2" s="1"/>
  <c r="AK70" i="2"/>
  <c r="BI70" i="2" s="1"/>
  <c r="AJ70" i="2"/>
  <c r="BH70" i="2" s="1"/>
  <c r="AI70" i="2"/>
  <c r="BG70" i="2" s="1"/>
  <c r="AH70" i="2"/>
  <c r="BF70" i="2" s="1"/>
  <c r="AG70" i="2"/>
  <c r="BE70" i="2" s="1"/>
  <c r="AF70" i="2"/>
  <c r="BD70" i="2" s="1"/>
  <c r="AE70" i="2"/>
  <c r="BC70" i="2" s="1"/>
  <c r="AD70" i="2"/>
  <c r="BB70" i="2" s="1"/>
  <c r="AC70" i="2"/>
  <c r="BA70" i="2" s="1"/>
  <c r="AB70" i="2"/>
  <c r="AZ70" i="2" s="1"/>
  <c r="AA70" i="2"/>
  <c r="AY70" i="2" s="1"/>
  <c r="Z70" i="2"/>
  <c r="AX70" i="2" s="1"/>
  <c r="Y70" i="2"/>
  <c r="AW70" i="2" s="1"/>
  <c r="X70" i="2"/>
  <c r="AV70" i="2" s="1"/>
  <c r="W70" i="2"/>
  <c r="AU70" i="2" s="1"/>
  <c r="AQ69" i="2"/>
  <c r="AP69" i="2"/>
  <c r="AO69" i="2"/>
  <c r="AN69" i="2"/>
  <c r="AM69" i="2"/>
  <c r="AL69" i="2"/>
  <c r="BJ69" i="2" s="1"/>
  <c r="AK69" i="2"/>
  <c r="BI69" i="2" s="1"/>
  <c r="AJ69" i="2"/>
  <c r="BH69" i="2" s="1"/>
  <c r="AI69" i="2"/>
  <c r="BG69" i="2" s="1"/>
  <c r="AH69" i="2"/>
  <c r="AG69" i="2"/>
  <c r="AF69" i="2"/>
  <c r="BD69" i="2" s="1"/>
  <c r="AE69" i="2"/>
  <c r="BC69" i="2" s="1"/>
  <c r="AD69" i="2"/>
  <c r="BB69" i="2" s="1"/>
  <c r="AC69" i="2"/>
  <c r="BA69" i="2" s="1"/>
  <c r="AB69" i="2"/>
  <c r="AA69" i="2"/>
  <c r="Z69" i="2"/>
  <c r="AX69" i="2" s="1"/>
  <c r="Y69" i="2"/>
  <c r="AW69" i="2" s="1"/>
  <c r="X69" i="2"/>
  <c r="AV69" i="2" s="1"/>
  <c r="W69" i="2"/>
  <c r="AU69" i="2" s="1"/>
  <c r="AQ68" i="2"/>
  <c r="AP68" i="2"/>
  <c r="AO68" i="2"/>
  <c r="AN68" i="2"/>
  <c r="AM68" i="2"/>
  <c r="AL68" i="2"/>
  <c r="BJ68" i="2" s="1"/>
  <c r="AK68" i="2"/>
  <c r="BI68" i="2" s="1"/>
  <c r="AJ68" i="2"/>
  <c r="BH68" i="2" s="1"/>
  <c r="AI68" i="2"/>
  <c r="BG68" i="2" s="1"/>
  <c r="AH68" i="2"/>
  <c r="BF68" i="2" s="1"/>
  <c r="AG68" i="2"/>
  <c r="BE68" i="2" s="1"/>
  <c r="AF68" i="2"/>
  <c r="BD68" i="2" s="1"/>
  <c r="AE68" i="2"/>
  <c r="BC68" i="2" s="1"/>
  <c r="AD68" i="2"/>
  <c r="BB68" i="2" s="1"/>
  <c r="AC68" i="2"/>
  <c r="BA68" i="2" s="1"/>
  <c r="AB68" i="2"/>
  <c r="AZ68" i="2" s="1"/>
  <c r="AA68" i="2"/>
  <c r="AY68" i="2" s="1"/>
  <c r="Z68" i="2"/>
  <c r="AX68" i="2" s="1"/>
  <c r="Y68" i="2"/>
  <c r="AW68" i="2" s="1"/>
  <c r="X68" i="2"/>
  <c r="AV68" i="2" s="1"/>
  <c r="W68" i="2"/>
  <c r="AU68" i="2" s="1"/>
  <c r="AQ67" i="2"/>
  <c r="CM67" i="2" s="1"/>
  <c r="AP67" i="2"/>
  <c r="CL67" i="2" s="1"/>
  <c r="AO67" i="2"/>
  <c r="AN67" i="2"/>
  <c r="BL67" i="2" s="1"/>
  <c r="AM67" i="2"/>
  <c r="CI67" i="2" s="1"/>
  <c r="AL67" i="2"/>
  <c r="CH67" i="2" s="1"/>
  <c r="AK67" i="2"/>
  <c r="BI67" i="2" s="1"/>
  <c r="AJ67" i="2"/>
  <c r="BH67" i="2" s="1"/>
  <c r="AI67" i="2"/>
  <c r="CE67" i="2" s="1"/>
  <c r="AH67" i="2"/>
  <c r="CD67" i="2" s="1"/>
  <c r="AG67" i="2"/>
  <c r="AF67" i="2"/>
  <c r="BD67" i="2" s="1"/>
  <c r="AE67" i="2"/>
  <c r="CA67" i="2" s="1"/>
  <c r="AD67" i="2"/>
  <c r="AC67" i="2"/>
  <c r="BA67" i="2" s="1"/>
  <c r="AB67" i="2"/>
  <c r="AZ67" i="2" s="1"/>
  <c r="AA67" i="2"/>
  <c r="BW67" i="2" s="1"/>
  <c r="Z67" i="2"/>
  <c r="BV67" i="2" s="1"/>
  <c r="Y67" i="2"/>
  <c r="X67" i="2"/>
  <c r="AV67" i="2" s="1"/>
  <c r="W67" i="2"/>
  <c r="BS67" i="2" s="1"/>
  <c r="AQ52" i="2"/>
  <c r="AP52" i="2"/>
  <c r="AO52" i="2"/>
  <c r="AN52" i="2"/>
  <c r="AM52" i="2"/>
  <c r="AL52" i="2"/>
  <c r="AK52" i="2"/>
  <c r="AJ52" i="2"/>
  <c r="AI52" i="2"/>
  <c r="AH52" i="2"/>
  <c r="AG52" i="2"/>
  <c r="AF52" i="2"/>
  <c r="AE52" i="2"/>
  <c r="AD52" i="2"/>
  <c r="AC52" i="2"/>
  <c r="AB52" i="2"/>
  <c r="AA52" i="2"/>
  <c r="Z52" i="2"/>
  <c r="Y52" i="2"/>
  <c r="X52" i="2"/>
  <c r="W52" i="2"/>
  <c r="AQ51" i="2"/>
  <c r="AP51" i="2"/>
  <c r="AO51" i="2"/>
  <c r="AN51" i="2"/>
  <c r="AM51" i="2"/>
  <c r="AL51" i="2"/>
  <c r="AK51" i="2"/>
  <c r="AJ51" i="2"/>
  <c r="AI51" i="2"/>
  <c r="AH51" i="2"/>
  <c r="AG51" i="2"/>
  <c r="AF51" i="2"/>
  <c r="AE51" i="2"/>
  <c r="AD51" i="2"/>
  <c r="AC51" i="2"/>
  <c r="BA51" i="2" s="1"/>
  <c r="AB51" i="2"/>
  <c r="AA51" i="2"/>
  <c r="Z51" i="2"/>
  <c r="Y51" i="2"/>
  <c r="X51" i="2"/>
  <c r="W51" i="2"/>
  <c r="AQ50" i="2"/>
  <c r="AP50" i="2"/>
  <c r="AO50" i="2"/>
  <c r="AN50" i="2"/>
  <c r="AM50" i="2"/>
  <c r="AL50" i="2"/>
  <c r="AK50" i="2"/>
  <c r="AJ50" i="2"/>
  <c r="AI50" i="2"/>
  <c r="AH50" i="2"/>
  <c r="AG50" i="2"/>
  <c r="AF50" i="2"/>
  <c r="AE50" i="2"/>
  <c r="AD50" i="2"/>
  <c r="AC50" i="2"/>
  <c r="AB50" i="2"/>
  <c r="AA50" i="2"/>
  <c r="Z50" i="2"/>
  <c r="Y50" i="2"/>
  <c r="X50" i="2"/>
  <c r="W50" i="2"/>
  <c r="AQ49" i="2"/>
  <c r="AP49" i="2"/>
  <c r="AO49" i="2"/>
  <c r="AN49" i="2"/>
  <c r="AM49" i="2"/>
  <c r="AL49" i="2"/>
  <c r="AK49" i="2"/>
  <c r="AJ49" i="2"/>
  <c r="AI49" i="2"/>
  <c r="AH49" i="2"/>
  <c r="AG49" i="2"/>
  <c r="AF49" i="2"/>
  <c r="AE49" i="2"/>
  <c r="AD49" i="2"/>
  <c r="AC49" i="2"/>
  <c r="AB49" i="2"/>
  <c r="AA49" i="2"/>
  <c r="Z49" i="2"/>
  <c r="Y49" i="2"/>
  <c r="X49" i="2"/>
  <c r="W49" i="2"/>
  <c r="AQ48" i="2"/>
  <c r="AP48" i="2"/>
  <c r="AO48" i="2"/>
  <c r="BM48" i="2" s="1"/>
  <c r="AN48" i="2"/>
  <c r="AM48" i="2"/>
  <c r="AL48" i="2"/>
  <c r="AK48" i="2"/>
  <c r="BI48" i="2" s="1"/>
  <c r="AJ48" i="2"/>
  <c r="AI48" i="2"/>
  <c r="AH48" i="2"/>
  <c r="AG48" i="2"/>
  <c r="BE48" i="2" s="1"/>
  <c r="AF48" i="2"/>
  <c r="AE48" i="2"/>
  <c r="AD48" i="2"/>
  <c r="AC48" i="2"/>
  <c r="BA48" i="2" s="1"/>
  <c r="AB48" i="2"/>
  <c r="AA48" i="2"/>
  <c r="Z48" i="2"/>
  <c r="Y48" i="2"/>
  <c r="AW48" i="2" s="1"/>
  <c r="X48" i="2"/>
  <c r="W48" i="2"/>
  <c r="AQ47" i="2"/>
  <c r="AP47" i="2"/>
  <c r="AO47" i="2"/>
  <c r="AN47" i="2"/>
  <c r="AM47" i="2"/>
  <c r="AL47" i="2"/>
  <c r="AK47" i="2"/>
  <c r="AJ47" i="2"/>
  <c r="AI47" i="2"/>
  <c r="AH47" i="2"/>
  <c r="AG47" i="2"/>
  <c r="AF47" i="2"/>
  <c r="AE47" i="2"/>
  <c r="AD47" i="2"/>
  <c r="AC47" i="2"/>
  <c r="AB47" i="2"/>
  <c r="AA47" i="2"/>
  <c r="Z47" i="2"/>
  <c r="Y47" i="2"/>
  <c r="X47" i="2"/>
  <c r="W47" i="2"/>
  <c r="AQ46" i="2"/>
  <c r="AP46" i="2"/>
  <c r="AO46" i="2"/>
  <c r="AN46" i="2"/>
  <c r="AM46" i="2"/>
  <c r="AL46" i="2"/>
  <c r="AK46" i="2"/>
  <c r="AJ46" i="2"/>
  <c r="AI46" i="2"/>
  <c r="AH46" i="2"/>
  <c r="AG46" i="2"/>
  <c r="AF46" i="2"/>
  <c r="AE46" i="2"/>
  <c r="AD46" i="2"/>
  <c r="AC46" i="2"/>
  <c r="AB46" i="2"/>
  <c r="AA46" i="2"/>
  <c r="Z46" i="2"/>
  <c r="Y46" i="2"/>
  <c r="X46" i="2"/>
  <c r="W46" i="2"/>
  <c r="AQ45" i="2"/>
  <c r="AP45" i="2"/>
  <c r="AO45" i="2"/>
  <c r="AN45" i="2"/>
  <c r="AM45" i="2"/>
  <c r="AL45" i="2"/>
  <c r="AK45" i="2"/>
  <c r="AJ45" i="2"/>
  <c r="AI45" i="2"/>
  <c r="AH45" i="2"/>
  <c r="AG45" i="2"/>
  <c r="AF45" i="2"/>
  <c r="AE45" i="2"/>
  <c r="AD45" i="2"/>
  <c r="AC45" i="2"/>
  <c r="AB45" i="2"/>
  <c r="AA45" i="2"/>
  <c r="Z45" i="2"/>
  <c r="Y45" i="2"/>
  <c r="X45" i="2"/>
  <c r="W45" i="2"/>
  <c r="AQ44" i="2"/>
  <c r="AP44" i="2"/>
  <c r="AO44" i="2"/>
  <c r="AN44" i="2"/>
  <c r="AM44" i="2"/>
  <c r="AL44" i="2"/>
  <c r="AK44" i="2"/>
  <c r="AJ44" i="2"/>
  <c r="AI44" i="2"/>
  <c r="AH44" i="2"/>
  <c r="AG44" i="2"/>
  <c r="AF44" i="2"/>
  <c r="AE44" i="2"/>
  <c r="AD44" i="2"/>
  <c r="AC44" i="2"/>
  <c r="AB44" i="2"/>
  <c r="AA44" i="2"/>
  <c r="Z44" i="2"/>
  <c r="Y44" i="2"/>
  <c r="X44" i="2"/>
  <c r="W44" i="2"/>
  <c r="AQ43" i="2"/>
  <c r="AP43" i="2"/>
  <c r="AO43" i="2"/>
  <c r="AN43" i="2"/>
  <c r="AM43" i="2"/>
  <c r="AL43" i="2"/>
  <c r="AK43" i="2"/>
  <c r="AJ43" i="2"/>
  <c r="AI43" i="2"/>
  <c r="AH43" i="2"/>
  <c r="AG43" i="2"/>
  <c r="AF43" i="2"/>
  <c r="AE43" i="2"/>
  <c r="AD43" i="2"/>
  <c r="AC43" i="2"/>
  <c r="AB43" i="2"/>
  <c r="AA43" i="2"/>
  <c r="Z43" i="2"/>
  <c r="Y43" i="2"/>
  <c r="X43" i="2"/>
  <c r="W43" i="2"/>
  <c r="AQ42" i="2"/>
  <c r="AP42" i="2"/>
  <c r="AO42" i="2"/>
  <c r="AN42" i="2"/>
  <c r="AM42" i="2"/>
  <c r="AL42" i="2"/>
  <c r="AK42" i="2"/>
  <c r="AJ42" i="2"/>
  <c r="AI42" i="2"/>
  <c r="AH42" i="2"/>
  <c r="AG42" i="2"/>
  <c r="AF42" i="2"/>
  <c r="AE42" i="2"/>
  <c r="AD42" i="2"/>
  <c r="AC42" i="2"/>
  <c r="AB42" i="2"/>
  <c r="AA42" i="2"/>
  <c r="Z42" i="2"/>
  <c r="Y42" i="2"/>
  <c r="X42" i="2"/>
  <c r="W42" i="2"/>
  <c r="CR41" i="2"/>
  <c r="AQ41" i="2"/>
  <c r="BO41" i="2" s="1"/>
  <c r="AP41" i="2"/>
  <c r="AO41" i="2"/>
  <c r="BM41" i="2" s="1"/>
  <c r="AN41" i="2"/>
  <c r="AM41" i="2"/>
  <c r="AL41" i="2"/>
  <c r="AK41" i="2"/>
  <c r="BI41" i="2" s="1"/>
  <c r="AJ41" i="2"/>
  <c r="AI41" i="2"/>
  <c r="BG41" i="2" s="1"/>
  <c r="AH41" i="2"/>
  <c r="AG41" i="2"/>
  <c r="AF41" i="2"/>
  <c r="AE41" i="2"/>
  <c r="BC41" i="2" s="1"/>
  <c r="AD41" i="2"/>
  <c r="AC41" i="2"/>
  <c r="BA41" i="2" s="1"/>
  <c r="AB41" i="2"/>
  <c r="AA41" i="2"/>
  <c r="Z41" i="2"/>
  <c r="Y41" i="2"/>
  <c r="AW41" i="2" s="1"/>
  <c r="X41" i="2"/>
  <c r="W41" i="2"/>
  <c r="AU41" i="2" s="1"/>
  <c r="AQ40" i="2"/>
  <c r="AP40" i="2"/>
  <c r="AO40" i="2"/>
  <c r="AN40" i="2"/>
  <c r="AM40" i="2"/>
  <c r="AL40" i="2"/>
  <c r="AK40" i="2"/>
  <c r="AJ40" i="2"/>
  <c r="AH40" i="2"/>
  <c r="AG40" i="2"/>
  <c r="AF40" i="2"/>
  <c r="AE40" i="2"/>
  <c r="AD40" i="2"/>
  <c r="AC40" i="2"/>
  <c r="AB40" i="2"/>
  <c r="AA40" i="2"/>
  <c r="Z40" i="2"/>
  <c r="Y40" i="2"/>
  <c r="X40" i="2"/>
  <c r="W40" i="2"/>
  <c r="AQ39" i="2"/>
  <c r="AP39" i="2"/>
  <c r="AO39" i="2"/>
  <c r="AN39" i="2"/>
  <c r="AM39" i="2"/>
  <c r="AL39" i="2"/>
  <c r="AK39" i="2"/>
  <c r="AJ39" i="2"/>
  <c r="AI39" i="2"/>
  <c r="AH39" i="2"/>
  <c r="AG39" i="2"/>
  <c r="AF39" i="2"/>
  <c r="AE39" i="2"/>
  <c r="AD39" i="2"/>
  <c r="AC39" i="2"/>
  <c r="AB39" i="2"/>
  <c r="AA39" i="2"/>
  <c r="Z39" i="2"/>
  <c r="Y39" i="2"/>
  <c r="X39" i="2"/>
  <c r="W39" i="2"/>
  <c r="AQ38" i="2"/>
  <c r="AP38" i="2"/>
  <c r="AO38" i="2"/>
  <c r="AN38" i="2"/>
  <c r="AM38" i="2"/>
  <c r="AL38" i="2"/>
  <c r="AK38" i="2"/>
  <c r="AJ38" i="2"/>
  <c r="AI38" i="2"/>
  <c r="AH38" i="2"/>
  <c r="AG38" i="2"/>
  <c r="AF38" i="2"/>
  <c r="AE38" i="2"/>
  <c r="AD38" i="2"/>
  <c r="AC38" i="2"/>
  <c r="AB38" i="2"/>
  <c r="AA38" i="2"/>
  <c r="Z38" i="2"/>
  <c r="Y38" i="2"/>
  <c r="X38" i="2"/>
  <c r="W38" i="2"/>
  <c r="AQ37" i="2"/>
  <c r="AP37" i="2"/>
  <c r="AO37" i="2"/>
  <c r="AN37" i="2"/>
  <c r="AM37" i="2"/>
  <c r="AL37" i="2"/>
  <c r="AK37" i="2"/>
  <c r="AJ37" i="2"/>
  <c r="AI37" i="2"/>
  <c r="AH37" i="2"/>
  <c r="AG37" i="2"/>
  <c r="AF37" i="2"/>
  <c r="AE37" i="2"/>
  <c r="AD37" i="2"/>
  <c r="AC37" i="2"/>
  <c r="AB37" i="2"/>
  <c r="AA37" i="2"/>
  <c r="Z37" i="2"/>
  <c r="Y37" i="2"/>
  <c r="X37" i="2"/>
  <c r="W37" i="2"/>
  <c r="AQ36" i="2"/>
  <c r="AP36" i="2"/>
  <c r="AO36" i="2"/>
  <c r="AN36" i="2"/>
  <c r="AM36" i="2"/>
  <c r="AL36" i="2"/>
  <c r="AK36" i="2"/>
  <c r="AJ36" i="2"/>
  <c r="AI36" i="2"/>
  <c r="AH36" i="2"/>
  <c r="AG36" i="2"/>
  <c r="AF36" i="2"/>
  <c r="AE36" i="2"/>
  <c r="AD36" i="2"/>
  <c r="AC36" i="2"/>
  <c r="AB36" i="2"/>
  <c r="AA36" i="2"/>
  <c r="Z36" i="2"/>
  <c r="Y36" i="2"/>
  <c r="X36" i="2"/>
  <c r="W36" i="2"/>
  <c r="AQ35" i="2"/>
  <c r="CM35" i="2" s="1"/>
  <c r="AP35" i="2"/>
  <c r="CL35" i="2" s="1"/>
  <c r="AO35" i="2"/>
  <c r="CK35" i="2" s="1"/>
  <c r="AN35" i="2"/>
  <c r="BL35" i="2" s="1"/>
  <c r="AM35" i="2"/>
  <c r="CI35" i="2" s="1"/>
  <c r="AL35" i="2"/>
  <c r="CH35" i="2" s="1"/>
  <c r="AK35" i="2"/>
  <c r="BI35" i="2" s="1"/>
  <c r="AJ35" i="2"/>
  <c r="BH35" i="2" s="1"/>
  <c r="AI35" i="2"/>
  <c r="CE35" i="2" s="1"/>
  <c r="AH35" i="2"/>
  <c r="CD35" i="2" s="1"/>
  <c r="AG35" i="2"/>
  <c r="CC35" i="2" s="1"/>
  <c r="AF35" i="2"/>
  <c r="BD35" i="2" s="1"/>
  <c r="AE35" i="2"/>
  <c r="CA35" i="2" s="1"/>
  <c r="AD35" i="2"/>
  <c r="BZ35" i="2" s="1"/>
  <c r="AC35" i="2"/>
  <c r="AB35" i="2"/>
  <c r="AA35" i="2"/>
  <c r="BW35" i="2" s="1"/>
  <c r="Z35" i="2"/>
  <c r="BV35" i="2" s="1"/>
  <c r="Y35" i="2"/>
  <c r="BU35" i="2" s="1"/>
  <c r="X35" i="2"/>
  <c r="AV35" i="2" s="1"/>
  <c r="W35" i="2"/>
  <c r="BS35" i="2" s="1"/>
  <c r="W4" i="2"/>
  <c r="BS4" i="2" s="1"/>
  <c r="X4" i="2"/>
  <c r="Y4" i="2"/>
  <c r="AW4" i="2" s="1"/>
  <c r="Z4" i="2"/>
  <c r="BV4" i="2" s="1"/>
  <c r="AA4" i="2"/>
  <c r="BW4" i="2" s="1"/>
  <c r="AB4" i="2"/>
  <c r="AC4" i="2"/>
  <c r="BA4" i="2" s="1"/>
  <c r="AD4" i="2"/>
  <c r="BZ4" i="2" s="1"/>
  <c r="AE4" i="2"/>
  <c r="CA4" i="2" s="1"/>
  <c r="AF4" i="2"/>
  <c r="AG4" i="2"/>
  <c r="AH4" i="2"/>
  <c r="BF4" i="2" s="1"/>
  <c r="AI4" i="2"/>
  <c r="CE4" i="2" s="1"/>
  <c r="AJ4" i="2"/>
  <c r="AK4" i="2"/>
  <c r="CG4" i="2" s="1"/>
  <c r="AL4" i="2"/>
  <c r="BJ4" i="2" s="1"/>
  <c r="AM4" i="2"/>
  <c r="CI4" i="2" s="1"/>
  <c r="AN4" i="2"/>
  <c r="AO4" i="2"/>
  <c r="AP4" i="2"/>
  <c r="AQ4" i="2"/>
  <c r="CM4" i="2" s="1"/>
  <c r="Z5" i="2"/>
  <c r="AA5" i="2"/>
  <c r="AB5" i="2"/>
  <c r="AC5" i="2"/>
  <c r="AD5" i="2"/>
  <c r="AE5" i="2"/>
  <c r="AF5" i="2"/>
  <c r="AG5" i="2"/>
  <c r="AH5" i="2"/>
  <c r="AI5" i="2"/>
  <c r="AJ5" i="2"/>
  <c r="AK5" i="2"/>
  <c r="AL5" i="2"/>
  <c r="AM5" i="2"/>
  <c r="AN5" i="2"/>
  <c r="AO5" i="2"/>
  <c r="AP5" i="2"/>
  <c r="AQ5" i="2"/>
  <c r="CR5" i="2"/>
  <c r="CS5" i="2"/>
  <c r="CT5" i="2"/>
  <c r="CU5" i="2"/>
  <c r="CV5" i="2"/>
  <c r="CW5" i="2"/>
  <c r="CX5" i="2"/>
  <c r="CY5" i="2"/>
  <c r="CZ5" i="2"/>
  <c r="DA5" i="2"/>
  <c r="Z6" i="2"/>
  <c r="AA6" i="2"/>
  <c r="AB6" i="2"/>
  <c r="AC6" i="2"/>
  <c r="AD6" i="2"/>
  <c r="AE6" i="2"/>
  <c r="AF6" i="2"/>
  <c r="AG6" i="2"/>
  <c r="AH6" i="2"/>
  <c r="AI6" i="2"/>
  <c r="AJ6" i="2"/>
  <c r="AK6" i="2"/>
  <c r="AL6" i="2"/>
  <c r="AM6" i="2"/>
  <c r="AN6" i="2"/>
  <c r="AO6" i="2"/>
  <c r="AP6" i="2"/>
  <c r="AQ6" i="2"/>
  <c r="Z7" i="2"/>
  <c r="AA7" i="2"/>
  <c r="AB7" i="2"/>
  <c r="AC7" i="2"/>
  <c r="AD7" i="2"/>
  <c r="AE7" i="2"/>
  <c r="AF7" i="2"/>
  <c r="AG7" i="2"/>
  <c r="AH7" i="2"/>
  <c r="AI7" i="2"/>
  <c r="AJ7" i="2"/>
  <c r="AK7" i="2"/>
  <c r="AL7" i="2"/>
  <c r="AM7" i="2"/>
  <c r="AN7" i="2"/>
  <c r="AO7" i="2"/>
  <c r="AP7" i="2"/>
  <c r="AQ7" i="2"/>
  <c r="Z8" i="2"/>
  <c r="AA8" i="2"/>
  <c r="AB8" i="2"/>
  <c r="AC8" i="2"/>
  <c r="AD8" i="2"/>
  <c r="AE8" i="2"/>
  <c r="AF8" i="2"/>
  <c r="AG8" i="2"/>
  <c r="AH8" i="2"/>
  <c r="AI8" i="2"/>
  <c r="AJ8" i="2"/>
  <c r="AK8" i="2"/>
  <c r="AL8" i="2"/>
  <c r="AM8" i="2"/>
  <c r="AN8" i="2"/>
  <c r="AO8" i="2"/>
  <c r="AP8" i="2"/>
  <c r="AQ8" i="2"/>
  <c r="Z9" i="2"/>
  <c r="AA9" i="2"/>
  <c r="AB9" i="2"/>
  <c r="AC9" i="2"/>
  <c r="AD9" i="2"/>
  <c r="AE9" i="2"/>
  <c r="AF9" i="2"/>
  <c r="AG9" i="2"/>
  <c r="AH9" i="2"/>
  <c r="AI9" i="2"/>
  <c r="AJ9" i="2"/>
  <c r="AK9" i="2"/>
  <c r="AL9" i="2"/>
  <c r="AM9" i="2"/>
  <c r="AN9" i="2"/>
  <c r="AO9" i="2"/>
  <c r="AP9" i="2"/>
  <c r="AQ9" i="2"/>
  <c r="Z10" i="2"/>
  <c r="AA10" i="2"/>
  <c r="AB10" i="2"/>
  <c r="AC10" i="2"/>
  <c r="AD10" i="2"/>
  <c r="AE10" i="2"/>
  <c r="AF10" i="2"/>
  <c r="AG10" i="2"/>
  <c r="AH10" i="2"/>
  <c r="AI10" i="2"/>
  <c r="AJ10" i="2"/>
  <c r="AK10" i="2"/>
  <c r="AL10" i="2"/>
  <c r="AM10" i="2"/>
  <c r="AN10" i="2"/>
  <c r="AO10" i="2"/>
  <c r="AP10" i="2"/>
  <c r="AQ10" i="2"/>
  <c r="CR10" i="2"/>
  <c r="Z11" i="2"/>
  <c r="AA11" i="2"/>
  <c r="AB11" i="2"/>
  <c r="AC11" i="2"/>
  <c r="AD11" i="2"/>
  <c r="AE11" i="2"/>
  <c r="AF11" i="2"/>
  <c r="AG11" i="2"/>
  <c r="AH11" i="2"/>
  <c r="AI11" i="2"/>
  <c r="AJ11" i="2"/>
  <c r="AK11" i="2"/>
  <c r="AL11" i="2"/>
  <c r="AM11" i="2"/>
  <c r="AN11" i="2"/>
  <c r="AO11" i="2"/>
  <c r="AP11" i="2"/>
  <c r="AQ11" i="2"/>
  <c r="Z12" i="2"/>
  <c r="AA12" i="2"/>
  <c r="AB12" i="2"/>
  <c r="AC12" i="2"/>
  <c r="AD12" i="2"/>
  <c r="AE12" i="2"/>
  <c r="AF12" i="2"/>
  <c r="AG12" i="2"/>
  <c r="AH12" i="2"/>
  <c r="AI12" i="2"/>
  <c r="AJ12" i="2"/>
  <c r="AK12" i="2"/>
  <c r="AL12" i="2"/>
  <c r="AM12" i="2"/>
  <c r="AN12" i="2"/>
  <c r="AO12" i="2"/>
  <c r="AP12" i="2"/>
  <c r="AQ12" i="2"/>
  <c r="Z13" i="2"/>
  <c r="AA13" i="2"/>
  <c r="AB13" i="2"/>
  <c r="AC13" i="2"/>
  <c r="AD13" i="2"/>
  <c r="AE13" i="2"/>
  <c r="AF13" i="2"/>
  <c r="AG13" i="2"/>
  <c r="AH13" i="2"/>
  <c r="AI13" i="2"/>
  <c r="AJ13" i="2"/>
  <c r="AK13" i="2"/>
  <c r="AL13" i="2"/>
  <c r="AM13" i="2"/>
  <c r="AN13" i="2"/>
  <c r="AO13" i="2"/>
  <c r="AP13" i="2"/>
  <c r="AQ13" i="2"/>
  <c r="Z14" i="2"/>
  <c r="AA14" i="2"/>
  <c r="AB14" i="2"/>
  <c r="AC14" i="2"/>
  <c r="AD14" i="2"/>
  <c r="AE14" i="2"/>
  <c r="AF14" i="2"/>
  <c r="AG14" i="2"/>
  <c r="AH14" i="2"/>
  <c r="AI14" i="2"/>
  <c r="AJ14" i="2"/>
  <c r="AK14" i="2"/>
  <c r="AL14" i="2"/>
  <c r="AM14" i="2"/>
  <c r="AN14" i="2"/>
  <c r="AO14" i="2"/>
  <c r="AP14" i="2"/>
  <c r="AQ14" i="2"/>
  <c r="Z15" i="2"/>
  <c r="AA15" i="2"/>
  <c r="AB15" i="2"/>
  <c r="AC15" i="2"/>
  <c r="AD15" i="2"/>
  <c r="AE15" i="2"/>
  <c r="AF15" i="2"/>
  <c r="AG15" i="2"/>
  <c r="AH15" i="2"/>
  <c r="AI15" i="2"/>
  <c r="AJ15" i="2"/>
  <c r="AK15" i="2"/>
  <c r="AL15" i="2"/>
  <c r="AM15" i="2"/>
  <c r="AN15" i="2"/>
  <c r="AO15" i="2"/>
  <c r="AP15" i="2"/>
  <c r="AQ15" i="2"/>
  <c r="Z16" i="2"/>
  <c r="AA16" i="2"/>
  <c r="AB16" i="2"/>
  <c r="AC16" i="2"/>
  <c r="AD16" i="2"/>
  <c r="AE16" i="2"/>
  <c r="AF16" i="2"/>
  <c r="AG16" i="2"/>
  <c r="AH16" i="2"/>
  <c r="AI16" i="2"/>
  <c r="AJ16" i="2"/>
  <c r="AK16" i="2"/>
  <c r="AL16" i="2"/>
  <c r="AM16" i="2"/>
  <c r="AN16" i="2"/>
  <c r="AO16" i="2"/>
  <c r="AP16" i="2"/>
  <c r="AQ16" i="2"/>
  <c r="Z17" i="2"/>
  <c r="AA17" i="2"/>
  <c r="AB17" i="2"/>
  <c r="AC17" i="2"/>
  <c r="AD17" i="2"/>
  <c r="AE17" i="2"/>
  <c r="AF17" i="2"/>
  <c r="AG17" i="2"/>
  <c r="AH17" i="2"/>
  <c r="AI17" i="2"/>
  <c r="AJ17" i="2"/>
  <c r="AK17" i="2"/>
  <c r="AL17" i="2"/>
  <c r="AM17" i="2"/>
  <c r="AN17" i="2"/>
  <c r="AO17" i="2"/>
  <c r="AP17" i="2"/>
  <c r="AQ17" i="2"/>
  <c r="Z18" i="2"/>
  <c r="AA18" i="2"/>
  <c r="AB18" i="2"/>
  <c r="AC18" i="2"/>
  <c r="AD18" i="2"/>
  <c r="AE18" i="2"/>
  <c r="AF18" i="2"/>
  <c r="AG18" i="2"/>
  <c r="AH18" i="2"/>
  <c r="AI18" i="2"/>
  <c r="AJ18" i="2"/>
  <c r="AK18" i="2"/>
  <c r="AL18" i="2"/>
  <c r="AM18" i="2"/>
  <c r="AN18" i="2"/>
  <c r="AO18" i="2"/>
  <c r="AP18" i="2"/>
  <c r="AQ18" i="2"/>
  <c r="Z19" i="2"/>
  <c r="AA19" i="2"/>
  <c r="AB19" i="2"/>
  <c r="AC19" i="2"/>
  <c r="AD19" i="2"/>
  <c r="AE19" i="2"/>
  <c r="AF19" i="2"/>
  <c r="AG19" i="2"/>
  <c r="AH19" i="2"/>
  <c r="AI19" i="2"/>
  <c r="AJ19" i="2"/>
  <c r="AK19" i="2"/>
  <c r="AL19" i="2"/>
  <c r="AM19" i="2"/>
  <c r="AN19" i="2"/>
  <c r="AO19" i="2"/>
  <c r="AP19" i="2"/>
  <c r="AQ19" i="2"/>
  <c r="Z20" i="2"/>
  <c r="AA20" i="2"/>
  <c r="AB20" i="2"/>
  <c r="AC20" i="2"/>
  <c r="AD20" i="2"/>
  <c r="AE20" i="2"/>
  <c r="AF20" i="2"/>
  <c r="AG20" i="2"/>
  <c r="AH20" i="2"/>
  <c r="AI20" i="2"/>
  <c r="AJ20" i="2"/>
  <c r="AK20" i="2"/>
  <c r="AL20" i="2"/>
  <c r="AM20" i="2"/>
  <c r="AN20" i="2"/>
  <c r="AO20" i="2"/>
  <c r="AP20" i="2"/>
  <c r="AQ20" i="2"/>
  <c r="W21" i="2"/>
  <c r="X21" i="2"/>
  <c r="Y21" i="2"/>
  <c r="Z21" i="2"/>
  <c r="AA21" i="2"/>
  <c r="AB21" i="2"/>
  <c r="AC21" i="2"/>
  <c r="AD21" i="2"/>
  <c r="AE21" i="2"/>
  <c r="AF21" i="2"/>
  <c r="AG21" i="2"/>
  <c r="AH21" i="2"/>
  <c r="AI21" i="2"/>
  <c r="AJ21" i="2"/>
  <c r="AK21" i="2"/>
  <c r="AL21" i="2"/>
  <c r="AM21" i="2"/>
  <c r="AN21" i="2"/>
  <c r="AO21" i="2"/>
  <c r="AP21" i="2"/>
  <c r="AQ21" i="2"/>
  <c r="AX84" i="2" l="1"/>
  <c r="BD84" i="2"/>
  <c r="BJ84" i="2"/>
  <c r="AU83" i="2"/>
  <c r="AU84" i="2" s="1"/>
  <c r="BA83" i="2"/>
  <c r="BG83" i="2"/>
  <c r="BG84" i="2" s="1"/>
  <c r="BA84" i="2"/>
  <c r="AV84" i="2"/>
  <c r="BB84" i="2"/>
  <c r="BH84" i="2"/>
  <c r="AY69" i="2"/>
  <c r="AY84" i="2" s="1"/>
  <c r="BE69" i="2"/>
  <c r="BK69" i="2"/>
  <c r="AY71" i="2"/>
  <c r="BE71" i="2"/>
  <c r="BE84" i="2" s="1"/>
  <c r="AY73" i="2"/>
  <c r="BE73" i="2"/>
  <c r="AY75" i="2"/>
  <c r="BE75" i="2"/>
  <c r="AY77" i="2"/>
  <c r="BE77" i="2"/>
  <c r="AY79" i="2"/>
  <c r="BE79" i="2"/>
  <c r="AY81" i="2"/>
  <c r="BE81" i="2"/>
  <c r="AY83" i="2"/>
  <c r="BE83" i="2"/>
  <c r="AW84" i="2"/>
  <c r="BC84" i="2"/>
  <c r="BI84" i="2"/>
  <c r="AZ69" i="2"/>
  <c r="AZ84" i="2" s="1"/>
  <c r="BF69" i="2"/>
  <c r="AZ71" i="2"/>
  <c r="BF71" i="2"/>
  <c r="BF84" i="2" s="1"/>
  <c r="AZ73" i="2"/>
  <c r="BF73" i="2"/>
  <c r="AZ75" i="2"/>
  <c r="BF75" i="2"/>
  <c r="AZ77" i="2"/>
  <c r="BF77" i="2"/>
  <c r="AZ79" i="2"/>
  <c r="BF79" i="2"/>
  <c r="AZ81" i="2"/>
  <c r="BF81" i="2"/>
  <c r="AZ83" i="2"/>
  <c r="BF83" i="2"/>
  <c r="AW51" i="2"/>
  <c r="BI51" i="2"/>
  <c r="BO69" i="2"/>
  <c r="AY41" i="2"/>
  <c r="BE41" i="2"/>
  <c r="BK41" i="2"/>
  <c r="BE51" i="2"/>
  <c r="BU4" i="2"/>
  <c r="BN70" i="2"/>
  <c r="BM51" i="2"/>
  <c r="BN78" i="2"/>
  <c r="BN82" i="2"/>
  <c r="BN77" i="2"/>
  <c r="AU38" i="2"/>
  <c r="AY38" i="2"/>
  <c r="BC38" i="2"/>
  <c r="BG38" i="2"/>
  <c r="BK38" i="2"/>
  <c r="BO38" i="2"/>
  <c r="CE68" i="2"/>
  <c r="BK71" i="2"/>
  <c r="BO71" i="2"/>
  <c r="BN72" i="2"/>
  <c r="BO74" i="2"/>
  <c r="BN75" i="2"/>
  <c r="AZ45" i="2"/>
  <c r="BL45" i="2"/>
  <c r="AZ49" i="2"/>
  <c r="BH49" i="2"/>
  <c r="AV36" i="2"/>
  <c r="BT36" i="2" s="1"/>
  <c r="AZ36" i="2"/>
  <c r="BX36" i="2" s="1"/>
  <c r="AW38" i="2"/>
  <c r="BA38" i="2"/>
  <c r="BE38" i="2"/>
  <c r="BI38" i="2"/>
  <c r="BM38" i="2"/>
  <c r="AV39" i="2"/>
  <c r="AZ39" i="2"/>
  <c r="BD39" i="2"/>
  <c r="BH39" i="2"/>
  <c r="BL39" i="2"/>
  <c r="AW42" i="2"/>
  <c r="BA42" i="2"/>
  <c r="BE42" i="2"/>
  <c r="BI42" i="2"/>
  <c r="BM42" i="2"/>
  <c r="AV43" i="2"/>
  <c r="BD43" i="2"/>
  <c r="BH43" i="2"/>
  <c r="BL43" i="2"/>
  <c r="AW46" i="2"/>
  <c r="BA46" i="2"/>
  <c r="BE46" i="2"/>
  <c r="BI46" i="2"/>
  <c r="BM46" i="2"/>
  <c r="BE50" i="2"/>
  <c r="BM50" i="2"/>
  <c r="AV45" i="2"/>
  <c r="BD45" i="2"/>
  <c r="BH45" i="2"/>
  <c r="AV49" i="2"/>
  <c r="BD49" i="2"/>
  <c r="BL49" i="2"/>
  <c r="AV38" i="2"/>
  <c r="AV42" i="2"/>
  <c r="AZ42" i="2"/>
  <c r="BD42" i="2"/>
  <c r="BH42" i="2"/>
  <c r="BL42" i="2"/>
  <c r="AV46" i="2"/>
  <c r="AZ46" i="2"/>
  <c r="BD46" i="2"/>
  <c r="BH46" i="2"/>
  <c r="BL46" i="2"/>
  <c r="BO51" i="2"/>
  <c r="BK42" i="2"/>
  <c r="AW37" i="2"/>
  <c r="BA37" i="2"/>
  <c r="BE37" i="2"/>
  <c r="BI37" i="2"/>
  <c r="BM37" i="2"/>
  <c r="AU43" i="2"/>
  <c r="AY43" i="2"/>
  <c r="BC43" i="2"/>
  <c r="BG43" i="2"/>
  <c r="BK43" i="2"/>
  <c r="BO43" i="2"/>
  <c r="AW45" i="2"/>
  <c r="BA45" i="2"/>
  <c r="BE45" i="2"/>
  <c r="BI45" i="2"/>
  <c r="BM45" i="2"/>
  <c r="BZ68" i="2"/>
  <c r="CH68" i="2"/>
  <c r="BN68" i="2"/>
  <c r="BN71" i="2"/>
  <c r="BN74" i="2"/>
  <c r="BN81" i="2"/>
  <c r="AU37" i="2"/>
  <c r="AY37" i="2"/>
  <c r="BC37" i="2"/>
  <c r="BG37" i="2"/>
  <c r="BK37" i="2"/>
  <c r="BO37" i="2"/>
  <c r="AW39" i="2"/>
  <c r="BA39" i="2"/>
  <c r="BE39" i="2"/>
  <c r="BI39" i="2"/>
  <c r="BM39" i="2"/>
  <c r="AV41" i="2"/>
  <c r="AZ41" i="2"/>
  <c r="BD41" i="2"/>
  <c r="BH41" i="2"/>
  <c r="BL41" i="2"/>
  <c r="AV44" i="2"/>
  <c r="AZ44" i="2"/>
  <c r="BD44" i="2"/>
  <c r="BH44" i="2"/>
  <c r="AV48" i="2"/>
  <c r="BD48" i="2"/>
  <c r="BL48" i="2"/>
  <c r="BN69" i="2"/>
  <c r="BN73" i="2"/>
  <c r="BN76" i="2"/>
  <c r="BN79" i="2"/>
  <c r="BN83" i="2"/>
  <c r="BN67" i="2"/>
  <c r="AU44" i="2"/>
  <c r="AY44" i="2"/>
  <c r="BC44" i="2"/>
  <c r="BG44" i="2"/>
  <c r="BK44" i="2"/>
  <c r="BO44" i="2"/>
  <c r="AU48" i="2"/>
  <c r="AY48" i="2"/>
  <c r="BC48" i="2"/>
  <c r="BG48" i="2"/>
  <c r="BK48" i="2"/>
  <c r="BO48" i="2"/>
  <c r="AW50" i="2"/>
  <c r="BF39" i="2"/>
  <c r="BC51" i="2"/>
  <c r="BO4" i="2"/>
  <c r="AY4" i="2"/>
  <c r="AX4" i="2"/>
  <c r="BT21" i="7"/>
  <c r="CT17" i="7"/>
  <c r="CT13" i="7"/>
  <c r="CT9" i="7"/>
  <c r="DU6" i="7" s="1"/>
  <c r="CT5" i="7"/>
  <c r="CT20" i="7"/>
  <c r="CT16" i="7"/>
  <c r="CT12" i="7"/>
  <c r="CT8" i="7"/>
  <c r="CT19" i="7"/>
  <c r="CT15" i="7"/>
  <c r="CT11" i="7"/>
  <c r="CT7" i="7"/>
  <c r="CT18" i="7"/>
  <c r="CT14" i="7"/>
  <c r="CT10" i="7"/>
  <c r="CT6" i="7"/>
  <c r="CT16" i="5"/>
  <c r="BW68" i="2"/>
  <c r="BO68" i="2"/>
  <c r="BO77" i="2"/>
  <c r="BK79" i="2"/>
  <c r="BK82" i="2"/>
  <c r="BK70" i="2"/>
  <c r="BO70" i="2"/>
  <c r="BK72" i="2"/>
  <c r="BO72" i="2"/>
  <c r="BK78" i="2"/>
  <c r="BO78" i="2"/>
  <c r="BK80" i="2"/>
  <c r="BO80" i="2"/>
  <c r="BK68" i="2"/>
  <c r="CI69" i="2" s="1"/>
  <c r="BK74" i="2"/>
  <c r="BK77" i="2"/>
  <c r="BO79" i="2"/>
  <c r="BO82" i="2"/>
  <c r="BJ67" i="2"/>
  <c r="BK73" i="2"/>
  <c r="BO73" i="2"/>
  <c r="BK75" i="2"/>
  <c r="BO75" i="2"/>
  <c r="BK81" i="2"/>
  <c r="BO81" i="2"/>
  <c r="CG35" i="2"/>
  <c r="AX36" i="2"/>
  <c r="BV36" i="2" s="1"/>
  <c r="BB36" i="2"/>
  <c r="BF36" i="2"/>
  <c r="CD36" i="2" s="1"/>
  <c r="BJ36" i="2"/>
  <c r="CH36" i="2" s="1"/>
  <c r="BN36" i="2"/>
  <c r="CL36" i="2" s="1"/>
  <c r="AX40" i="2"/>
  <c r="BB40" i="2"/>
  <c r="BF40" i="2"/>
  <c r="BJ40" i="2"/>
  <c r="BN40" i="2"/>
  <c r="AX42" i="2"/>
  <c r="BB42" i="2"/>
  <c r="BF42" i="2"/>
  <c r="BJ42" i="2"/>
  <c r="BN42" i="2"/>
  <c r="AU51" i="2"/>
  <c r="AY51" i="2"/>
  <c r="BG51" i="2"/>
  <c r="BK51" i="2"/>
  <c r="AU36" i="2"/>
  <c r="BS36" i="2" s="1"/>
  <c r="AY36" i="2"/>
  <c r="BC36" i="2"/>
  <c r="BG36" i="2"/>
  <c r="BK36" i="2"/>
  <c r="BO36" i="2"/>
  <c r="AU40" i="2"/>
  <c r="AY40" i="2"/>
  <c r="BC40" i="2"/>
  <c r="BG40" i="2"/>
  <c r="BK40" i="2"/>
  <c r="BO40" i="2"/>
  <c r="AU42" i="2"/>
  <c r="AY42" i="2"/>
  <c r="BC42" i="2"/>
  <c r="BG42" i="2"/>
  <c r="BO42" i="2"/>
  <c r="AU46" i="2"/>
  <c r="AY46" i="2"/>
  <c r="BC46" i="2"/>
  <c r="BG46" i="2"/>
  <c r="BK46" i="2"/>
  <c r="BO46" i="2"/>
  <c r="BC4" i="2"/>
  <c r="AU4" i="2"/>
  <c r="BK4" i="2"/>
  <c r="BG4" i="2"/>
  <c r="BB38" i="2"/>
  <c r="BJ38" i="2"/>
  <c r="BB41" i="2"/>
  <c r="BN41" i="2"/>
  <c r="BJ20" i="2"/>
  <c r="BB20" i="2"/>
  <c r="BO19" i="2"/>
  <c r="BG19" i="2"/>
  <c r="AY19" i="2"/>
  <c r="AZ35" i="2"/>
  <c r="BX35" i="2"/>
  <c r="AW35" i="2"/>
  <c r="BB50" i="2"/>
  <c r="BN50" i="2"/>
  <c r="BM73" i="2"/>
  <c r="AX38" i="2"/>
  <c r="BF38" i="2"/>
  <c r="BN38" i="2"/>
  <c r="AX41" i="2"/>
  <c r="BF41" i="2"/>
  <c r="BJ41" i="2"/>
  <c r="BY4" i="2"/>
  <c r="BI4" i="2"/>
  <c r="BA35" i="2"/>
  <c r="BY35" i="2"/>
  <c r="BM35" i="2"/>
  <c r="AX44" i="2"/>
  <c r="BB44" i="2"/>
  <c r="BF44" i="2"/>
  <c r="BJ44" i="2"/>
  <c r="BN44" i="2"/>
  <c r="BM71" i="2"/>
  <c r="BM76" i="2"/>
  <c r="BL78" i="2"/>
  <c r="AW36" i="2"/>
  <c r="BA36" i="2"/>
  <c r="BE36" i="2"/>
  <c r="CC36" i="2" s="1"/>
  <c r="BI36" i="2"/>
  <c r="BM36" i="2"/>
  <c r="AW40" i="2"/>
  <c r="BA40" i="2"/>
  <c r="BE40" i="2"/>
  <c r="BI40" i="2"/>
  <c r="BM40" i="2"/>
  <c r="AW43" i="2"/>
  <c r="BA43" i="2"/>
  <c r="BE43" i="2"/>
  <c r="BI43" i="2"/>
  <c r="BM43" i="2"/>
  <c r="AW44" i="2"/>
  <c r="BA44" i="2"/>
  <c r="BE44" i="2"/>
  <c r="BI44" i="2"/>
  <c r="BM44" i="2"/>
  <c r="AW47" i="2"/>
  <c r="BA47" i="2"/>
  <c r="BE47" i="2"/>
  <c r="BI47" i="2"/>
  <c r="BM47" i="2"/>
  <c r="BA50" i="2"/>
  <c r="BI50" i="2"/>
  <c r="BM72" i="2"/>
  <c r="BM74" i="2"/>
  <c r="BM75" i="2"/>
  <c r="AX37" i="2"/>
  <c r="BB37" i="2"/>
  <c r="BF37" i="2"/>
  <c r="BJ37" i="2"/>
  <c r="BN37" i="2"/>
  <c r="AW49" i="2"/>
  <c r="BA49" i="2"/>
  <c r="BE49" i="2"/>
  <c r="BI49" i="2"/>
  <c r="BM49" i="2"/>
  <c r="AX51" i="2"/>
  <c r="BB51" i="2"/>
  <c r="BF51" i="2"/>
  <c r="BJ51" i="2"/>
  <c r="BN51" i="2"/>
  <c r="BL75" i="2"/>
  <c r="BM4" i="2"/>
  <c r="CK4" i="2"/>
  <c r="CC4" i="2"/>
  <c r="BE4" i="2"/>
  <c r="BN20" i="2"/>
  <c r="BF20" i="2"/>
  <c r="AX20" i="2"/>
  <c r="BF50" i="2"/>
  <c r="CL4" i="2"/>
  <c r="BN4" i="2"/>
  <c r="AW67" i="2"/>
  <c r="BU67" i="2"/>
  <c r="BE67" i="2"/>
  <c r="CC67" i="2"/>
  <c r="BM67" i="2"/>
  <c r="CK67" i="2"/>
  <c r="CF35" i="2"/>
  <c r="AU39" i="2"/>
  <c r="AY39" i="2"/>
  <c r="BC39" i="2"/>
  <c r="BG39" i="2"/>
  <c r="BK39" i="2"/>
  <c r="BO39" i="2"/>
  <c r="AU45" i="2"/>
  <c r="AY45" i="2"/>
  <c r="BC45" i="2"/>
  <c r="BG45" i="2"/>
  <c r="BK45" i="2"/>
  <c r="BO45" i="2"/>
  <c r="AX46" i="2"/>
  <c r="BB46" i="2"/>
  <c r="BF46" i="2"/>
  <c r="AU49" i="2"/>
  <c r="AY49" i="2"/>
  <c r="BC49" i="2"/>
  <c r="BG49" i="2"/>
  <c r="BK49" i="2"/>
  <c r="BO49" i="2"/>
  <c r="AU50" i="2"/>
  <c r="AY50" i="2"/>
  <c r="BC50" i="2"/>
  <c r="BG50" i="2"/>
  <c r="BK50" i="2"/>
  <c r="BO50" i="2"/>
  <c r="BL70" i="2"/>
  <c r="BM81" i="2"/>
  <c r="AX39" i="2"/>
  <c r="BB39" i="2"/>
  <c r="BJ39" i="2"/>
  <c r="BN39" i="2"/>
  <c r="AX43" i="2"/>
  <c r="BB43" i="2"/>
  <c r="BF43" i="2"/>
  <c r="BJ43" i="2"/>
  <c r="BN43" i="2"/>
  <c r="AX45" i="2"/>
  <c r="BB45" i="2"/>
  <c r="BF45" i="2"/>
  <c r="BJ45" i="2"/>
  <c r="BN45" i="2"/>
  <c r="AX47" i="2"/>
  <c r="BB47" i="2"/>
  <c r="BF47" i="2"/>
  <c r="BJ47" i="2"/>
  <c r="BN47" i="2"/>
  <c r="AX50" i="2"/>
  <c r="BJ50" i="2"/>
  <c r="BZ67" i="2"/>
  <c r="BB67" i="2"/>
  <c r="BM79" i="2"/>
  <c r="BL81" i="2"/>
  <c r="BM82" i="2"/>
  <c r="BJ46" i="2"/>
  <c r="BN46" i="2"/>
  <c r="AU47" i="2"/>
  <c r="AY47" i="2"/>
  <c r="BC47" i="2"/>
  <c r="BG47" i="2"/>
  <c r="BK47" i="2"/>
  <c r="BO47" i="2"/>
  <c r="AX48" i="2"/>
  <c r="BB48" i="2"/>
  <c r="BF48" i="2"/>
  <c r="BJ48" i="2"/>
  <c r="BN48" i="2"/>
  <c r="AX49" i="2"/>
  <c r="BB49" i="2"/>
  <c r="BF49" i="2"/>
  <c r="BJ49" i="2"/>
  <c r="BN49" i="2"/>
  <c r="AV51" i="2"/>
  <c r="AZ51" i="2"/>
  <c r="BD51" i="2"/>
  <c r="BH51" i="2"/>
  <c r="BL51" i="2"/>
  <c r="BU68" i="2"/>
  <c r="BY68" i="2"/>
  <c r="BM68" i="2"/>
  <c r="CK68" i="2" s="1"/>
  <c r="BM69" i="2"/>
  <c r="BL71" i="2"/>
  <c r="BL72" i="2"/>
  <c r="BM77" i="2"/>
  <c r="BM80" i="2"/>
  <c r="BL82" i="2"/>
  <c r="BM83" i="2"/>
  <c r="AZ48" i="2"/>
  <c r="BD38" i="2"/>
  <c r="BH38" i="2"/>
  <c r="BL44" i="2"/>
  <c r="BL69" i="2"/>
  <c r="BM70" i="2"/>
  <c r="BL77" i="2"/>
  <c r="BM78" i="2"/>
  <c r="CP14" i="3"/>
  <c r="DP6" i="3" s="1"/>
  <c r="CP8" i="3"/>
  <c r="CP15" i="3"/>
  <c r="CP17" i="3"/>
  <c r="CP13" i="3"/>
  <c r="CP9" i="3"/>
  <c r="CP11" i="3"/>
  <c r="CP10" i="3"/>
  <c r="CP16" i="3"/>
  <c r="CP7" i="3"/>
  <c r="CP6" i="3"/>
  <c r="BQ21" i="3"/>
  <c r="CP12" i="3"/>
  <c r="CP19" i="3"/>
  <c r="CP18" i="3"/>
  <c r="CP20" i="3"/>
  <c r="CT10" i="5"/>
  <c r="DU6" i="5" s="1"/>
  <c r="CT14" i="5"/>
  <c r="CT9" i="5"/>
  <c r="CT19" i="5"/>
  <c r="CT17" i="5"/>
  <c r="CT6" i="5"/>
  <c r="CT12" i="5"/>
  <c r="CT15" i="5"/>
  <c r="CT13" i="5"/>
  <c r="CT8" i="5"/>
  <c r="CT11" i="5"/>
  <c r="BT21" i="5"/>
  <c r="CT7" i="5"/>
  <c r="CT18" i="5"/>
  <c r="CT20" i="5"/>
  <c r="BX67" i="2"/>
  <c r="CF67" i="2"/>
  <c r="BL73" i="2"/>
  <c r="BL76" i="2"/>
  <c r="AX67" i="2"/>
  <c r="BF67" i="2"/>
  <c r="BY67" i="2"/>
  <c r="CG67" i="2"/>
  <c r="BL68" i="2"/>
  <c r="BL74" i="2"/>
  <c r="BL79" i="2"/>
  <c r="BL80" i="2"/>
  <c r="BL83" i="2"/>
  <c r="BT67" i="2"/>
  <c r="CB67" i="2"/>
  <c r="CJ67" i="2"/>
  <c r="BK83" i="2"/>
  <c r="BO83" i="2"/>
  <c r="AU67" i="2"/>
  <c r="AY67" i="2"/>
  <c r="BC67" i="2"/>
  <c r="BG67" i="2"/>
  <c r="BK67" i="2"/>
  <c r="BO67" i="2"/>
  <c r="BH48" i="2"/>
  <c r="AV50" i="2"/>
  <c r="AZ50" i="2"/>
  <c r="BD50" i="2"/>
  <c r="BH50" i="2"/>
  <c r="BL50" i="2"/>
  <c r="BD36" i="2"/>
  <c r="BL36" i="2"/>
  <c r="BL38" i="2"/>
  <c r="BT35" i="2"/>
  <c r="CB35" i="2"/>
  <c r="CJ35" i="2"/>
  <c r="AZ38" i="2"/>
  <c r="AV40" i="2"/>
  <c r="AZ40" i="2"/>
  <c r="BD40" i="2"/>
  <c r="BH40" i="2"/>
  <c r="BL40" i="2"/>
  <c r="AV47" i="2"/>
  <c r="AZ47" i="2"/>
  <c r="BD47" i="2"/>
  <c r="BH47" i="2"/>
  <c r="BL47" i="2"/>
  <c r="BH36" i="2"/>
  <c r="BE35" i="2"/>
  <c r="AV37" i="2"/>
  <c r="AZ37" i="2"/>
  <c r="BD37" i="2"/>
  <c r="BH37" i="2"/>
  <c r="BL37" i="2"/>
  <c r="AZ43" i="2"/>
  <c r="AX35" i="2"/>
  <c r="BB35" i="2"/>
  <c r="BF35" i="2"/>
  <c r="BJ35" i="2"/>
  <c r="BN35" i="2"/>
  <c r="AU35" i="2"/>
  <c r="AY35" i="2"/>
  <c r="BC35" i="2"/>
  <c r="BG35" i="2"/>
  <c r="BK35" i="2"/>
  <c r="BO35" i="2"/>
  <c r="BO20" i="2"/>
  <c r="BK20" i="2"/>
  <c r="BG20" i="2"/>
  <c r="BC20" i="2"/>
  <c r="AY20" i="2"/>
  <c r="AU20" i="2"/>
  <c r="CD4" i="2"/>
  <c r="BB4" i="2"/>
  <c r="BM20" i="2"/>
  <c r="BI20" i="2"/>
  <c r="BE20" i="2"/>
  <c r="BA20" i="2"/>
  <c r="AW20" i="2"/>
  <c r="CH4" i="2"/>
  <c r="BM7" i="2"/>
  <c r="BM9" i="2"/>
  <c r="BM14" i="2"/>
  <c r="BM13" i="2"/>
  <c r="BM17" i="2"/>
  <c r="BM10" i="2"/>
  <c r="BM12" i="2"/>
  <c r="BM16" i="2"/>
  <c r="BI7" i="2"/>
  <c r="BI9" i="2"/>
  <c r="BI10" i="2"/>
  <c r="BI14" i="2"/>
  <c r="BI17" i="2"/>
  <c r="BI13" i="2"/>
  <c r="BE14" i="2"/>
  <c r="BE13" i="2"/>
  <c r="BE17" i="2"/>
  <c r="BE7" i="2"/>
  <c r="BE9" i="2"/>
  <c r="BE10" i="2"/>
  <c r="BE12" i="2"/>
  <c r="BE16" i="2"/>
  <c r="BA10" i="2"/>
  <c r="BA14" i="2"/>
  <c r="BA7" i="2"/>
  <c r="BA17" i="2"/>
  <c r="BA9" i="2"/>
  <c r="BA13" i="2"/>
  <c r="AW10" i="2"/>
  <c r="AW7" i="2"/>
  <c r="AW9" i="2"/>
  <c r="AW14" i="2"/>
  <c r="AW13" i="2"/>
  <c r="AW17" i="2"/>
  <c r="AW12" i="2"/>
  <c r="AW16" i="2"/>
  <c r="BI19" i="2"/>
  <c r="BA19" i="2"/>
  <c r="BL7" i="2"/>
  <c r="BL9" i="2"/>
  <c r="BL10" i="2"/>
  <c r="BL6" i="2"/>
  <c r="BL8" i="2"/>
  <c r="BL13" i="2"/>
  <c r="BL11" i="2"/>
  <c r="BL15" i="2"/>
  <c r="BL5" i="2"/>
  <c r="BL12" i="2"/>
  <c r="BL16" i="2"/>
  <c r="BL18" i="2"/>
  <c r="BH7" i="2"/>
  <c r="BH9" i="2"/>
  <c r="BH10" i="2"/>
  <c r="BH13" i="2"/>
  <c r="BH6" i="2"/>
  <c r="BH12" i="2"/>
  <c r="BH16" i="2"/>
  <c r="BH5" i="2"/>
  <c r="BH8" i="2"/>
  <c r="BH11" i="2"/>
  <c r="BH15" i="2"/>
  <c r="BH18" i="2"/>
  <c r="BD7" i="2"/>
  <c r="BD9" i="2"/>
  <c r="BD10" i="2"/>
  <c r="BD5" i="2"/>
  <c r="BD13" i="2"/>
  <c r="BD8" i="2"/>
  <c r="BD11" i="2"/>
  <c r="BD15" i="2"/>
  <c r="BD12" i="2"/>
  <c r="BD16" i="2"/>
  <c r="BD18" i="2"/>
  <c r="BD6" i="2"/>
  <c r="AZ7" i="2"/>
  <c r="AZ9" i="2"/>
  <c r="AZ10" i="2"/>
  <c r="AZ5" i="2"/>
  <c r="AZ6" i="2"/>
  <c r="AZ8" i="2"/>
  <c r="AZ13" i="2"/>
  <c r="AZ12" i="2"/>
  <c r="AZ16" i="2"/>
  <c r="AZ11" i="2"/>
  <c r="AZ15" i="2"/>
  <c r="AZ18" i="2"/>
  <c r="AV7" i="2"/>
  <c r="AV9" i="2"/>
  <c r="AV10" i="2"/>
  <c r="AV6" i="2"/>
  <c r="AV8" i="2"/>
  <c r="AV13" i="2"/>
  <c r="AV5" i="2"/>
  <c r="AV11" i="2"/>
  <c r="AV15" i="2"/>
  <c r="AV12" i="2"/>
  <c r="AV16" i="2"/>
  <c r="AV18" i="2"/>
  <c r="BN19" i="2"/>
  <c r="BJ19" i="2"/>
  <c r="BF19" i="2"/>
  <c r="BB19" i="2"/>
  <c r="AX19" i="2"/>
  <c r="BO18" i="2"/>
  <c r="BK18" i="2"/>
  <c r="BG18" i="2"/>
  <c r="BC18" i="2"/>
  <c r="AY18" i="2"/>
  <c r="AU18" i="2"/>
  <c r="BL17" i="2"/>
  <c r="BH17" i="2"/>
  <c r="BD17" i="2"/>
  <c r="AZ17" i="2"/>
  <c r="AV17" i="2"/>
  <c r="BI16" i="2"/>
  <c r="BA16" i="2"/>
  <c r="BO14" i="2"/>
  <c r="BK14" i="2"/>
  <c r="BG14" i="2"/>
  <c r="BC14" i="2"/>
  <c r="AY14" i="2"/>
  <c r="AU14" i="2"/>
  <c r="BI12" i="2"/>
  <c r="BA12" i="2"/>
  <c r="BO5" i="2"/>
  <c r="BO6" i="2"/>
  <c r="BO8" i="2"/>
  <c r="BO7" i="2"/>
  <c r="BO9" i="2"/>
  <c r="BO12" i="2"/>
  <c r="BO16" i="2"/>
  <c r="BO11" i="2"/>
  <c r="BO15" i="2"/>
  <c r="BO17" i="2"/>
  <c r="BK5" i="2"/>
  <c r="BK6" i="2"/>
  <c r="BK8" i="2"/>
  <c r="BK7" i="2"/>
  <c r="BK9" i="2"/>
  <c r="BK12" i="2"/>
  <c r="BK16" i="2"/>
  <c r="BK17" i="2"/>
  <c r="BK11" i="2"/>
  <c r="BK15" i="2"/>
  <c r="BG5" i="2"/>
  <c r="BG6" i="2"/>
  <c r="BG8" i="2"/>
  <c r="BG7" i="2"/>
  <c r="BG9" i="2"/>
  <c r="BG12" i="2"/>
  <c r="BG16" i="2"/>
  <c r="BG11" i="2"/>
  <c r="BG15" i="2"/>
  <c r="BG17" i="2"/>
  <c r="BC5" i="2"/>
  <c r="BC6" i="2"/>
  <c r="BC8" i="2"/>
  <c r="BC7" i="2"/>
  <c r="BC9" i="2"/>
  <c r="BC12" i="2"/>
  <c r="BC16" i="2"/>
  <c r="BC17" i="2"/>
  <c r="BC11" i="2"/>
  <c r="BC15" i="2"/>
  <c r="AY5" i="2"/>
  <c r="AY6" i="2"/>
  <c r="AY8" i="2"/>
  <c r="AY7" i="2"/>
  <c r="AY9" i="2"/>
  <c r="AY12" i="2"/>
  <c r="AY16" i="2"/>
  <c r="AY11" i="2"/>
  <c r="AY15" i="2"/>
  <c r="AY17" i="2"/>
  <c r="AU5" i="2"/>
  <c r="AU6" i="2"/>
  <c r="AU8" i="2"/>
  <c r="AU7" i="2"/>
  <c r="AU9" i="2"/>
  <c r="AU12" i="2"/>
  <c r="AU16" i="2"/>
  <c r="AU17" i="2"/>
  <c r="AU11" i="2"/>
  <c r="AU15" i="2"/>
  <c r="BM19" i="2"/>
  <c r="BE19" i="2"/>
  <c r="AW19" i="2"/>
  <c r="BN5" i="2"/>
  <c r="BN6" i="2"/>
  <c r="BN8" i="2"/>
  <c r="BN11" i="2"/>
  <c r="BN15" i="2"/>
  <c r="BN18" i="2"/>
  <c r="BN10" i="2"/>
  <c r="BN14" i="2"/>
  <c r="BJ5" i="2"/>
  <c r="BJ6" i="2"/>
  <c r="BJ8" i="2"/>
  <c r="BJ10" i="2"/>
  <c r="BJ11" i="2"/>
  <c r="BJ15" i="2"/>
  <c r="BJ14" i="2"/>
  <c r="BJ18" i="2"/>
  <c r="BF5" i="2"/>
  <c r="BF6" i="2"/>
  <c r="BF8" i="2"/>
  <c r="BF11" i="2"/>
  <c r="BF15" i="2"/>
  <c r="BF10" i="2"/>
  <c r="BF18" i="2"/>
  <c r="BF14" i="2"/>
  <c r="BB5" i="2"/>
  <c r="BB6" i="2"/>
  <c r="BB8" i="2"/>
  <c r="BB10" i="2"/>
  <c r="BB11" i="2"/>
  <c r="BB15" i="2"/>
  <c r="BB14" i="2"/>
  <c r="BB18" i="2"/>
  <c r="AX5" i="2"/>
  <c r="AX6" i="2"/>
  <c r="AX8" i="2"/>
  <c r="AX10" i="2"/>
  <c r="AX11" i="2"/>
  <c r="AX15" i="2"/>
  <c r="AX18" i="2"/>
  <c r="AX14" i="2"/>
  <c r="BL20" i="2"/>
  <c r="BH20" i="2"/>
  <c r="BD20" i="2"/>
  <c r="AZ20" i="2"/>
  <c r="AV20" i="2"/>
  <c r="BK19" i="2"/>
  <c r="BC19" i="2"/>
  <c r="AU19" i="2"/>
  <c r="BL19" i="2"/>
  <c r="BH19" i="2"/>
  <c r="BD19" i="2"/>
  <c r="AZ19" i="2"/>
  <c r="AV19" i="2"/>
  <c r="BM18" i="2"/>
  <c r="BI18" i="2"/>
  <c r="BE18" i="2"/>
  <c r="BA18" i="2"/>
  <c r="AW18" i="2"/>
  <c r="BN17" i="2"/>
  <c r="BJ17" i="2"/>
  <c r="BF17" i="2"/>
  <c r="BB17" i="2"/>
  <c r="AX17" i="2"/>
  <c r="BN13" i="2"/>
  <c r="BJ13" i="2"/>
  <c r="BF13" i="2"/>
  <c r="BB13" i="2"/>
  <c r="AX13" i="2"/>
  <c r="BO13" i="2"/>
  <c r="BK13" i="2"/>
  <c r="BG13" i="2"/>
  <c r="BC13" i="2"/>
  <c r="AY13" i="2"/>
  <c r="AU13" i="2"/>
  <c r="BN9" i="2"/>
  <c r="BJ9" i="2"/>
  <c r="BF9" i="2"/>
  <c r="BB9" i="2"/>
  <c r="AX9" i="2"/>
  <c r="BO10" i="2"/>
  <c r="BK10" i="2"/>
  <c r="BG10" i="2"/>
  <c r="BC10" i="2"/>
  <c r="AY10" i="2"/>
  <c r="AU10" i="2"/>
  <c r="BN7" i="2"/>
  <c r="BJ7" i="2"/>
  <c r="BF7" i="2"/>
  <c r="BB7" i="2"/>
  <c r="AX7" i="2"/>
  <c r="BL14" i="2"/>
  <c r="BH14" i="2"/>
  <c r="BD14" i="2"/>
  <c r="AZ14" i="2"/>
  <c r="AV14" i="2"/>
  <c r="BN16" i="2"/>
  <c r="BJ16" i="2"/>
  <c r="BF16" i="2"/>
  <c r="BB16" i="2"/>
  <c r="AX16" i="2"/>
  <c r="BM15" i="2"/>
  <c r="BI15" i="2"/>
  <c r="BE15" i="2"/>
  <c r="BA15" i="2"/>
  <c r="AW15" i="2"/>
  <c r="BN12" i="2"/>
  <c r="BJ12" i="2"/>
  <c r="BF12" i="2"/>
  <c r="BB12" i="2"/>
  <c r="AX12" i="2"/>
  <c r="BM11" i="2"/>
  <c r="BI11" i="2"/>
  <c r="BE11" i="2"/>
  <c r="BA11" i="2"/>
  <c r="AW11" i="2"/>
  <c r="BM8" i="2"/>
  <c r="BI8" i="2"/>
  <c r="BE8" i="2"/>
  <c r="BA8" i="2"/>
  <c r="AW8" i="2"/>
  <c r="BM6" i="2"/>
  <c r="BI6" i="2"/>
  <c r="BE6" i="2"/>
  <c r="BA6" i="2"/>
  <c r="AW6" i="2"/>
  <c r="BM5" i="2"/>
  <c r="BI5" i="2"/>
  <c r="BE5" i="2"/>
  <c r="BA5" i="2"/>
  <c r="AW5" i="2"/>
  <c r="BL4" i="2"/>
  <c r="CJ4" i="2"/>
  <c r="BH4" i="2"/>
  <c r="CF4" i="2"/>
  <c r="BD4" i="2"/>
  <c r="CB4" i="2"/>
  <c r="AZ4" i="2"/>
  <c r="BX4" i="2"/>
  <c r="AV4" i="2"/>
  <c r="BT4" i="2"/>
  <c r="DP8" i="3" l="1"/>
  <c r="CA71" i="2"/>
  <c r="BW37" i="2"/>
  <c r="BS70" i="2"/>
  <c r="CH72" i="2"/>
  <c r="CL70" i="2"/>
  <c r="BV70" i="2"/>
  <c r="CE69" i="2"/>
  <c r="CE71" i="2"/>
  <c r="BW38" i="2"/>
  <c r="CK38" i="2"/>
  <c r="BU38" i="2"/>
  <c r="CG42" i="2"/>
  <c r="CH79" i="2"/>
  <c r="BT45" i="2"/>
  <c r="CS37" i="2" s="1"/>
  <c r="CA69" i="2"/>
  <c r="BV69" i="2"/>
  <c r="CI38" i="2"/>
  <c r="BV71" i="2"/>
  <c r="CL77" i="2"/>
  <c r="BV82" i="2"/>
  <c r="BZ74" i="2"/>
  <c r="BZ79" i="2"/>
  <c r="CE42" i="2"/>
  <c r="CG45" i="2"/>
  <c r="CE37" i="2"/>
  <c r="BS37" i="2"/>
  <c r="CF44" i="2"/>
  <c r="CA38" i="2"/>
  <c r="CE38" i="2"/>
  <c r="CA73" i="2"/>
  <c r="BW39" i="2"/>
  <c r="CG39" i="2"/>
  <c r="CL38" i="2"/>
  <c r="CM38" i="2"/>
  <c r="CL81" i="2"/>
  <c r="BV79" i="2"/>
  <c r="CD69" i="2"/>
  <c r="DU8" i="7"/>
  <c r="CH82" i="2"/>
  <c r="CH69" i="2"/>
  <c r="CL80" i="2"/>
  <c r="CD72" i="2"/>
  <c r="BV78" i="2"/>
  <c r="BW72" i="2"/>
  <c r="CL71" i="2"/>
  <c r="CM80" i="2"/>
  <c r="CL73" i="2"/>
  <c r="CH80" i="2"/>
  <c r="CH73" i="2"/>
  <c r="BS68" i="2"/>
  <c r="CJ71" i="2"/>
  <c r="CE73" i="2"/>
  <c r="BZ76" i="2"/>
  <c r="CI37" i="2"/>
  <c r="CL76" i="2"/>
  <c r="BV80" i="2"/>
  <c r="CG38" i="2"/>
  <c r="BS38" i="2"/>
  <c r="CD70" i="2"/>
  <c r="CL74" i="2"/>
  <c r="CH78" i="2"/>
  <c r="BZ82" i="2"/>
  <c r="BV75" i="2"/>
  <c r="BV76" i="2"/>
  <c r="CI75" i="2"/>
  <c r="CE72" i="2"/>
  <c r="BZ69" i="2"/>
  <c r="CD68" i="2"/>
  <c r="CJ40" i="2"/>
  <c r="BW74" i="2"/>
  <c r="CV69" i="2" s="1"/>
  <c r="CM76" i="2"/>
  <c r="CH76" i="2"/>
  <c r="DG70" i="2" s="1"/>
  <c r="CC40" i="2"/>
  <c r="CA37" i="2"/>
  <c r="BV73" i="2"/>
  <c r="CL83" i="2"/>
  <c r="BN84" i="2"/>
  <c r="CH74" i="2"/>
  <c r="CD77" i="2"/>
  <c r="DC69" i="2" s="1"/>
  <c r="BZ72" i="2"/>
  <c r="BV72" i="2"/>
  <c r="CL68" i="2"/>
  <c r="CM74" i="2"/>
  <c r="CE78" i="2"/>
  <c r="CG37" i="2"/>
  <c r="CI36" i="2"/>
  <c r="CD73" i="2"/>
  <c r="CH70" i="2"/>
  <c r="CL79" i="2"/>
  <c r="CL82" i="2"/>
  <c r="CL78" i="2"/>
  <c r="CH77" i="2"/>
  <c r="CH83" i="2"/>
  <c r="CD75" i="2"/>
  <c r="CD76" i="2"/>
  <c r="BZ77" i="2"/>
  <c r="CY69" i="2" s="1"/>
  <c r="BV83" i="2"/>
  <c r="BV74" i="2"/>
  <c r="CE70" i="2"/>
  <c r="BZ73" i="2"/>
  <c r="BZ71" i="2"/>
  <c r="CH71" i="2"/>
  <c r="CL69" i="2"/>
  <c r="BV68" i="2"/>
  <c r="CD83" i="2"/>
  <c r="DC71" i="2" s="1"/>
  <c r="CK69" i="2"/>
  <c r="CI39" i="2"/>
  <c r="CG41" i="2"/>
  <c r="CM42" i="2"/>
  <c r="CD37" i="2"/>
  <c r="BZ40" i="2"/>
  <c r="CG36" i="2"/>
  <c r="CF38" i="2"/>
  <c r="BX39" i="2"/>
  <c r="CD71" i="2"/>
  <c r="BZ70" i="2"/>
  <c r="CL75" i="2"/>
  <c r="CL72" i="2"/>
  <c r="CH75" i="2"/>
  <c r="DG69" i="2" s="1"/>
  <c r="CH81" i="2"/>
  <c r="CD74" i="2"/>
  <c r="BZ75" i="2"/>
  <c r="BV81" i="2"/>
  <c r="BV77" i="2"/>
  <c r="CU69" i="2" s="1"/>
  <c r="CM83" i="2"/>
  <c r="CJ69" i="2"/>
  <c r="BT72" i="2"/>
  <c r="CC42" i="2"/>
  <c r="CE80" i="2"/>
  <c r="CA81" i="2"/>
  <c r="BS83" i="2"/>
  <c r="CR71" i="2" s="1"/>
  <c r="DU8" i="5"/>
  <c r="CI77" i="2"/>
  <c r="CI74" i="2"/>
  <c r="BW69" i="2"/>
  <c r="BS76" i="2"/>
  <c r="CI71" i="2"/>
  <c r="CD81" i="2"/>
  <c r="CE82" i="2"/>
  <c r="CE77" i="2"/>
  <c r="CI70" i="2"/>
  <c r="CI81" i="2"/>
  <c r="CM72" i="2"/>
  <c r="CI68" i="2"/>
  <c r="CM75" i="2"/>
  <c r="BS80" i="2"/>
  <c r="CJ76" i="2"/>
  <c r="BY77" i="2"/>
  <c r="CA77" i="2"/>
  <c r="CI83" i="2"/>
  <c r="BS77" i="2"/>
  <c r="CR69" i="2" s="1"/>
  <c r="BW76" i="2"/>
  <c r="CD78" i="2"/>
  <c r="CD82" i="2"/>
  <c r="CA80" i="2"/>
  <c r="BW70" i="2"/>
  <c r="BW80" i="2"/>
  <c r="CA70" i="2"/>
  <c r="BU69" i="2"/>
  <c r="BT68" i="2"/>
  <c r="CC76" i="2"/>
  <c r="CB73" i="2"/>
  <c r="CE79" i="2"/>
  <c r="BW77" i="2"/>
  <c r="CM81" i="2"/>
  <c r="BX38" i="2"/>
  <c r="CC41" i="2"/>
  <c r="CE44" i="2"/>
  <c r="BX51" i="2"/>
  <c r="CM41" i="2"/>
  <c r="DL37" i="2" s="1"/>
  <c r="BA52" i="2"/>
  <c r="CD44" i="2"/>
  <c r="CM39" i="2"/>
  <c r="CC39" i="2"/>
  <c r="BY42" i="2"/>
  <c r="CX37" i="2" s="1"/>
  <c r="CE36" i="2"/>
  <c r="BW40" i="2"/>
  <c r="CC44" i="2"/>
  <c r="CK44" i="2"/>
  <c r="BU49" i="2"/>
  <c r="CE48" i="2"/>
  <c r="BW41" i="2"/>
  <c r="CL43" i="2"/>
  <c r="BV44" i="2"/>
  <c r="CC37" i="2"/>
  <c r="CC50" i="2"/>
  <c r="CG47" i="2"/>
  <c r="DF37" i="2" s="1"/>
  <c r="BU47" i="2"/>
  <c r="BZ39" i="2"/>
  <c r="CM46" i="2"/>
  <c r="CC38" i="2"/>
  <c r="CA82" i="2"/>
  <c r="CA74" i="2"/>
  <c r="BS72" i="2"/>
  <c r="CI79" i="2"/>
  <c r="CI82" i="2"/>
  <c r="BK84" i="2"/>
  <c r="BW75" i="2"/>
  <c r="BS78" i="2"/>
  <c r="BS73" i="2"/>
  <c r="CI72" i="2"/>
  <c r="DH69" i="2" s="1"/>
  <c r="BS71" i="2"/>
  <c r="CE76" i="2"/>
  <c r="CE74" i="2"/>
  <c r="CE81" i="2"/>
  <c r="CA75" i="2"/>
  <c r="CZ69" i="2" s="1"/>
  <c r="CA78" i="2"/>
  <c r="CM71" i="2"/>
  <c r="CI76" i="2"/>
  <c r="CI80" i="2"/>
  <c r="BW78" i="2"/>
  <c r="BW82" i="2"/>
  <c r="CM69" i="2"/>
  <c r="BS69" i="2"/>
  <c r="CA68" i="2"/>
  <c r="CM78" i="2"/>
  <c r="CM82" i="2"/>
  <c r="CM77" i="2"/>
  <c r="BS75" i="2"/>
  <c r="BS74" i="2"/>
  <c r="BS81" i="2"/>
  <c r="CC68" i="2"/>
  <c r="CJ68" i="2"/>
  <c r="BT69" i="2"/>
  <c r="CF82" i="2"/>
  <c r="CK71" i="2"/>
  <c r="BX73" i="2"/>
  <c r="CA72" i="2"/>
  <c r="CE75" i="2"/>
  <c r="DD69" i="2" s="1"/>
  <c r="CA79" i="2"/>
  <c r="CA76" i="2"/>
  <c r="CZ70" i="2" s="1"/>
  <c r="BW71" i="2"/>
  <c r="CI78" i="2"/>
  <c r="CI73" i="2"/>
  <c r="DH70" i="2" s="1"/>
  <c r="BW79" i="2"/>
  <c r="BW73" i="2"/>
  <c r="BW81" i="2"/>
  <c r="CM68" i="2"/>
  <c r="CM70" i="2"/>
  <c r="CM79" i="2"/>
  <c r="CM73" i="2"/>
  <c r="BS79" i="2"/>
  <c r="BS82" i="2"/>
  <c r="CJ70" i="2"/>
  <c r="BT70" i="2"/>
  <c r="BO52" i="2"/>
  <c r="BY50" i="2"/>
  <c r="BW43" i="2"/>
  <c r="BW46" i="2"/>
  <c r="BG52" i="2"/>
  <c r="BS44" i="2"/>
  <c r="BX46" i="2"/>
  <c r="BZ37" i="2"/>
  <c r="BZ36" i="2"/>
  <c r="BZ38" i="2"/>
  <c r="CM43" i="2"/>
  <c r="CM37" i="2"/>
  <c r="CM40" i="2"/>
  <c r="CA36" i="2"/>
  <c r="BY46" i="2"/>
  <c r="BU36" i="2"/>
  <c r="BU51" i="2"/>
  <c r="CT39" i="2" s="1"/>
  <c r="CI44" i="2"/>
  <c r="CI40" i="2"/>
  <c r="DH37" i="2" s="1"/>
  <c r="BW36" i="2"/>
  <c r="BW44" i="2"/>
  <c r="BS42" i="2"/>
  <c r="CK50" i="2"/>
  <c r="CK45" i="2"/>
  <c r="CM44" i="2"/>
  <c r="CA49" i="2"/>
  <c r="CG49" i="2"/>
  <c r="CC45" i="2"/>
  <c r="BU46" i="2"/>
  <c r="CK37" i="2"/>
  <c r="CK36" i="2"/>
  <c r="CM36" i="2"/>
  <c r="BW42" i="2"/>
  <c r="CV37" i="2" s="1"/>
  <c r="BS43" i="2"/>
  <c r="CC83" i="2"/>
  <c r="DB71" i="2" s="1"/>
  <c r="CC72" i="2"/>
  <c r="BY71" i="2"/>
  <c r="BY75" i="2"/>
  <c r="CX70" i="2" s="1"/>
  <c r="BY74" i="2"/>
  <c r="CX69" i="2" s="1"/>
  <c r="BY70" i="2"/>
  <c r="CI41" i="2"/>
  <c r="DH38" i="2" s="1"/>
  <c r="CI43" i="2"/>
  <c r="CI42" i="2"/>
  <c r="CL47" i="2"/>
  <c r="CL37" i="2"/>
  <c r="CL44" i="2"/>
  <c r="CL42" i="2"/>
  <c r="BV46" i="2"/>
  <c r="BV38" i="2"/>
  <c r="BV41" i="2"/>
  <c r="BV45" i="2"/>
  <c r="CU37" i="2" s="1"/>
  <c r="BV43" i="2"/>
  <c r="BV40" i="2"/>
  <c r="BV37" i="2"/>
  <c r="BY48" i="2"/>
  <c r="BY45" i="2"/>
  <c r="BY38" i="2"/>
  <c r="BY40" i="2"/>
  <c r="BY47" i="2"/>
  <c r="BY49" i="2"/>
  <c r="BY39" i="2"/>
  <c r="BY41" i="2"/>
  <c r="CD38" i="2"/>
  <c r="CD40" i="2"/>
  <c r="CD39" i="2"/>
  <c r="CD41" i="2"/>
  <c r="BZ41" i="2"/>
  <c r="BZ43" i="2"/>
  <c r="BZ42" i="2"/>
  <c r="CL41" i="2"/>
  <c r="BZ44" i="2"/>
  <c r="CL46" i="2"/>
  <c r="CK42" i="2"/>
  <c r="CK48" i="2"/>
  <c r="BB52" i="2"/>
  <c r="CG46" i="2"/>
  <c r="CG48" i="2"/>
  <c r="CC48" i="2"/>
  <c r="BY36" i="2"/>
  <c r="BY44" i="2"/>
  <c r="BU40" i="2"/>
  <c r="AW52" i="2"/>
  <c r="BX42" i="2"/>
  <c r="BX47" i="2"/>
  <c r="BY69" i="2"/>
  <c r="CF69" i="2"/>
  <c r="CA83" i="2"/>
  <c r="CB74" i="2"/>
  <c r="CB70" i="2"/>
  <c r="CB72" i="2"/>
  <c r="CB68" i="2"/>
  <c r="BZ81" i="2"/>
  <c r="BZ78" i="2"/>
  <c r="BZ80" i="2"/>
  <c r="BZ83" i="2"/>
  <c r="CY71" i="2" s="1"/>
  <c r="CG74" i="2"/>
  <c r="CM45" i="2"/>
  <c r="CM48" i="2"/>
  <c r="BW48" i="2"/>
  <c r="BW45" i="2"/>
  <c r="CE40" i="2"/>
  <c r="CE39" i="2"/>
  <c r="CE43" i="2"/>
  <c r="DD37" i="2" s="1"/>
  <c r="CE47" i="2"/>
  <c r="CH38" i="2"/>
  <c r="CH37" i="2"/>
  <c r="CH41" i="2"/>
  <c r="CC47" i="2"/>
  <c r="CC49" i="2"/>
  <c r="CC43" i="2"/>
  <c r="DB37" i="2" s="1"/>
  <c r="CC51" i="2"/>
  <c r="DB39" i="2" s="1"/>
  <c r="BE52" i="2"/>
  <c r="CC46" i="2"/>
  <c r="CG51" i="2"/>
  <c r="DF39" i="2" s="1"/>
  <c r="BI52" i="2"/>
  <c r="CG43" i="2"/>
  <c r="CG44" i="2"/>
  <c r="CG50" i="2"/>
  <c r="CG40" i="2"/>
  <c r="CK47" i="2"/>
  <c r="CK49" i="2"/>
  <c r="CK43" i="2"/>
  <c r="CK40" i="2"/>
  <c r="DJ37" i="2" s="1"/>
  <c r="CK39" i="2"/>
  <c r="CK51" i="2"/>
  <c r="DJ39" i="2" s="1"/>
  <c r="BM52" i="2"/>
  <c r="CK46" i="2"/>
  <c r="CK41" i="2"/>
  <c r="BU44" i="2"/>
  <c r="BU50" i="2"/>
  <c r="BU41" i="2"/>
  <c r="BU39" i="2"/>
  <c r="BU48" i="2"/>
  <c r="BU45" i="2"/>
  <c r="CT37" i="2" s="1"/>
  <c r="BU42" i="2"/>
  <c r="BU37" i="2"/>
  <c r="CJ41" i="2"/>
  <c r="DI37" i="2" s="1"/>
  <c r="CJ44" i="2"/>
  <c r="CJ36" i="2"/>
  <c r="CD79" i="2"/>
  <c r="BS40" i="2"/>
  <c r="BS39" i="2"/>
  <c r="BS47" i="2"/>
  <c r="BS41" i="2"/>
  <c r="CL40" i="2"/>
  <c r="BV42" i="2"/>
  <c r="CL45" i="2"/>
  <c r="BV39" i="2"/>
  <c r="CD42" i="2"/>
  <c r="BY37" i="2"/>
  <c r="BY43" i="2"/>
  <c r="CX38" i="2" s="1"/>
  <c r="BY51" i="2"/>
  <c r="BU43" i="2"/>
  <c r="BT37" i="2"/>
  <c r="BT46" i="2"/>
  <c r="CD80" i="2"/>
  <c r="BY76" i="2"/>
  <c r="CB69" i="2"/>
  <c r="BX80" i="2"/>
  <c r="CF41" i="2"/>
  <c r="BX49" i="2"/>
  <c r="BT83" i="2"/>
  <c r="CK74" i="2"/>
  <c r="CB46" i="2"/>
  <c r="BT80" i="2"/>
  <c r="CC79" i="2"/>
  <c r="BZ49" i="2"/>
  <c r="CH45" i="2"/>
  <c r="CM51" i="2"/>
  <c r="BW50" i="2"/>
  <c r="CE51" i="2"/>
  <c r="DD39" i="2" s="1"/>
  <c r="CI49" i="2"/>
  <c r="CA46" i="2"/>
  <c r="BX75" i="2"/>
  <c r="BX83" i="2"/>
  <c r="CW71" i="2" s="1"/>
  <c r="BX76" i="2"/>
  <c r="BX68" i="2"/>
  <c r="BX82" i="2"/>
  <c r="BX79" i="2"/>
  <c r="BX74" i="2"/>
  <c r="BX70" i="2"/>
  <c r="BX78" i="2"/>
  <c r="BX72" i="2"/>
  <c r="BX71" i="2"/>
  <c r="BU77" i="2"/>
  <c r="CT69" i="2" s="1"/>
  <c r="BU81" i="2"/>
  <c r="BU70" i="2"/>
  <c r="BU79" i="2"/>
  <c r="BU76" i="2"/>
  <c r="BU80" i="2"/>
  <c r="BY81" i="2"/>
  <c r="BY83" i="2"/>
  <c r="CX71" i="2" s="1"/>
  <c r="BY80" i="2"/>
  <c r="CJ80" i="2"/>
  <c r="CJ74" i="2"/>
  <c r="CJ82" i="2"/>
  <c r="CJ75" i="2"/>
  <c r="CJ73" i="2"/>
  <c r="DI69" i="2" s="1"/>
  <c r="CG79" i="2"/>
  <c r="DF69" i="2" s="1"/>
  <c r="CG76" i="2"/>
  <c r="CG80" i="2"/>
  <c r="CG69" i="2"/>
  <c r="CG83" i="2"/>
  <c r="DF71" i="2" s="1"/>
  <c r="CG71" i="2"/>
  <c r="CG73" i="2"/>
  <c r="CG70" i="2"/>
  <c r="CG82" i="2"/>
  <c r="CG75" i="2"/>
  <c r="BV49" i="2"/>
  <c r="BV51" i="2"/>
  <c r="CU39" i="2" s="1"/>
  <c r="BV48" i="2"/>
  <c r="AX52" i="2"/>
  <c r="CD48" i="2"/>
  <c r="CD50" i="2"/>
  <c r="CD47" i="2"/>
  <c r="CD46" i="2"/>
  <c r="CD43" i="2"/>
  <c r="BF52" i="2"/>
  <c r="CD51" i="2"/>
  <c r="CF76" i="2"/>
  <c r="CF81" i="2"/>
  <c r="BS50" i="2"/>
  <c r="BS49" i="2"/>
  <c r="BS46" i="2"/>
  <c r="BS48" i="2"/>
  <c r="BS51" i="2"/>
  <c r="CF37" i="2"/>
  <c r="BV47" i="2"/>
  <c r="CM50" i="2"/>
  <c r="CA43" i="2"/>
  <c r="CZ37" i="2" s="1"/>
  <c r="BW51" i="2"/>
  <c r="BX48" i="2"/>
  <c r="BX45" i="2"/>
  <c r="BX40" i="2"/>
  <c r="BX44" i="2"/>
  <c r="BX41" i="2"/>
  <c r="BX37" i="2"/>
  <c r="AZ52" i="2"/>
  <c r="BX43" i="2"/>
  <c r="AV52" i="2"/>
  <c r="BT51" i="2"/>
  <c r="CJ50" i="2"/>
  <c r="BW83" i="2"/>
  <c r="CG68" i="2"/>
  <c r="CG78" i="2"/>
  <c r="CC75" i="2"/>
  <c r="DB69" i="2" s="1"/>
  <c r="BU71" i="2"/>
  <c r="CJ83" i="2"/>
  <c r="DI71" i="2" s="1"/>
  <c r="CK77" i="2"/>
  <c r="CK81" i="2"/>
  <c r="CK70" i="2"/>
  <c r="CK79" i="2"/>
  <c r="CK76" i="2"/>
  <c r="CK80" i="2"/>
  <c r="BT82" i="2"/>
  <c r="BT75" i="2"/>
  <c r="BT78" i="2"/>
  <c r="BT76" i="2"/>
  <c r="CC80" i="2"/>
  <c r="CC77" i="2"/>
  <c r="CC71" i="2"/>
  <c r="CC73" i="2"/>
  <c r="CC69" i="2"/>
  <c r="CC82" i="2"/>
  <c r="CC78" i="2"/>
  <c r="BN52" i="2"/>
  <c r="CL51" i="2"/>
  <c r="CL49" i="2"/>
  <c r="BZ45" i="2"/>
  <c r="CY37" i="2" s="1"/>
  <c r="BZ50" i="2"/>
  <c r="BZ48" i="2"/>
  <c r="BZ46" i="2"/>
  <c r="BZ47" i="2"/>
  <c r="BJ52" i="2"/>
  <c r="CH46" i="2"/>
  <c r="CH44" i="2"/>
  <c r="CH48" i="2"/>
  <c r="CH51" i="2"/>
  <c r="DG39" i="2" s="1"/>
  <c r="CH40" i="2"/>
  <c r="CH43" i="2"/>
  <c r="DG37" i="2" s="1"/>
  <c r="CH49" i="2"/>
  <c r="CH47" i="2"/>
  <c r="CH42" i="2"/>
  <c r="CE49" i="2"/>
  <c r="CE50" i="2"/>
  <c r="BK52" i="2"/>
  <c r="CI51" i="2"/>
  <c r="DH39" i="2" s="1"/>
  <c r="CI48" i="2"/>
  <c r="CI45" i="2"/>
  <c r="CI46" i="2"/>
  <c r="CI47" i="2"/>
  <c r="CA50" i="2"/>
  <c r="CA48" i="2"/>
  <c r="CA45" i="2"/>
  <c r="CA41" i="2"/>
  <c r="CA51" i="2"/>
  <c r="CZ39" i="2" s="1"/>
  <c r="CA39" i="2"/>
  <c r="BC52" i="2"/>
  <c r="CA47" i="2"/>
  <c r="CA44" i="2"/>
  <c r="CZ38" i="2" s="1"/>
  <c r="CH39" i="2"/>
  <c r="CD45" i="2"/>
  <c r="DC37" i="2" s="1"/>
  <c r="AY52" i="2"/>
  <c r="BM84" i="2"/>
  <c r="CG81" i="2"/>
  <c r="CC70" i="2"/>
  <c r="CC74" i="2"/>
  <c r="BU82" i="2"/>
  <c r="CJ77" i="2"/>
  <c r="BX69" i="2"/>
  <c r="BX81" i="2"/>
  <c r="BT74" i="2"/>
  <c r="CH50" i="2"/>
  <c r="BZ51" i="2"/>
  <c r="BV50" i="2"/>
  <c r="CD49" i="2"/>
  <c r="CA42" i="2"/>
  <c r="CA40" i="2"/>
  <c r="CI50" i="2"/>
  <c r="BS45" i="2"/>
  <c r="CR37" i="2" s="1"/>
  <c r="AU52" i="2"/>
  <c r="CB40" i="2"/>
  <c r="CB51" i="2"/>
  <c r="BD52" i="2"/>
  <c r="CF51" i="2"/>
  <c r="CF42" i="2"/>
  <c r="CF40" i="2"/>
  <c r="BH52" i="2"/>
  <c r="CF43" i="2"/>
  <c r="DE37" i="2" s="1"/>
  <c r="CF45" i="2"/>
  <c r="CF46" i="2"/>
  <c r="BO84" i="2"/>
  <c r="CK82" i="2"/>
  <c r="CG72" i="2"/>
  <c r="CG77" i="2"/>
  <c r="CC81" i="2"/>
  <c r="BY79" i="2"/>
  <c r="BU74" i="2"/>
  <c r="CJ81" i="2"/>
  <c r="BX77" i="2"/>
  <c r="CF70" i="2"/>
  <c r="BT79" i="2"/>
  <c r="BL84" i="2"/>
  <c r="CB75" i="2"/>
  <c r="DA69" i="2" s="1"/>
  <c r="CB71" i="2"/>
  <c r="BY82" i="2"/>
  <c r="BY78" i="2"/>
  <c r="BY73" i="2"/>
  <c r="BY72" i="2"/>
  <c r="CK83" i="2"/>
  <c r="CK78" i="2"/>
  <c r="CK73" i="2"/>
  <c r="CK75" i="2"/>
  <c r="CK72" i="2"/>
  <c r="DJ69" i="2" s="1"/>
  <c r="BU83" i="2"/>
  <c r="BU78" i="2"/>
  <c r="BU73" i="2"/>
  <c r="BU75" i="2"/>
  <c r="BU72" i="2"/>
  <c r="CL48" i="2"/>
  <c r="CL50" i="2"/>
  <c r="CL39" i="2"/>
  <c r="CJ78" i="2"/>
  <c r="CJ79" i="2"/>
  <c r="CJ72" i="2"/>
  <c r="BT81" i="2"/>
  <c r="BT77" i="2"/>
  <c r="CS69" i="2" s="1"/>
  <c r="BT73" i="2"/>
  <c r="BT71" i="2"/>
  <c r="CM49" i="2"/>
  <c r="CM47" i="2"/>
  <c r="BW49" i="2"/>
  <c r="BW47" i="2"/>
  <c r="CE46" i="2"/>
  <c r="CE45" i="2"/>
  <c r="CE41" i="2"/>
  <c r="CJ38" i="2"/>
  <c r="CF47" i="2"/>
  <c r="CB43" i="2"/>
  <c r="DA37" i="2" s="1"/>
  <c r="BX50" i="2"/>
  <c r="CF75" i="2"/>
  <c r="DE69" i="2" s="1"/>
  <c r="CB83" i="2"/>
  <c r="CE83" i="2"/>
  <c r="DD71" i="2" s="1"/>
  <c r="CB79" i="2"/>
  <c r="CB78" i="2"/>
  <c r="CF68" i="2"/>
  <c r="CF80" i="2"/>
  <c r="CF83" i="2"/>
  <c r="DE71" i="2" s="1"/>
  <c r="CF78" i="2"/>
  <c r="CB80" i="2"/>
  <c r="CB76" i="2"/>
  <c r="CB82" i="2"/>
  <c r="CB81" i="2"/>
  <c r="CB77" i="2"/>
  <c r="DA70" i="2" s="1"/>
  <c r="CF71" i="2"/>
  <c r="CF74" i="2"/>
  <c r="CF77" i="2"/>
  <c r="CF73" i="2"/>
  <c r="CF79" i="2"/>
  <c r="CF72" i="2"/>
  <c r="BT41" i="2"/>
  <c r="BT44" i="2"/>
  <c r="BT50" i="2"/>
  <c r="CB36" i="2"/>
  <c r="CJ42" i="2"/>
  <c r="CJ48" i="2"/>
  <c r="CF50" i="2"/>
  <c r="CB41" i="2"/>
  <c r="CB44" i="2"/>
  <c r="CB50" i="2"/>
  <c r="BT40" i="2"/>
  <c r="CJ46" i="2"/>
  <c r="CB45" i="2"/>
  <c r="DA38" i="2" s="1"/>
  <c r="CB37" i="2"/>
  <c r="BT39" i="2"/>
  <c r="BT42" i="2"/>
  <c r="BT48" i="2"/>
  <c r="CJ39" i="2"/>
  <c r="CJ49" i="2"/>
  <c r="CJ47" i="2"/>
  <c r="CF48" i="2"/>
  <c r="CB38" i="2"/>
  <c r="CB42" i="2"/>
  <c r="CB48" i="2"/>
  <c r="CJ37" i="2"/>
  <c r="CF39" i="2"/>
  <c r="CF36" i="2"/>
  <c r="CJ43" i="2"/>
  <c r="BT38" i="2"/>
  <c r="BT49" i="2"/>
  <c r="BT47" i="2"/>
  <c r="CJ45" i="2"/>
  <c r="BL52" i="2"/>
  <c r="CJ51" i="2"/>
  <c r="DI39" i="2" s="1"/>
  <c r="CF49" i="2"/>
  <c r="CB39" i="2"/>
  <c r="CB49" i="2"/>
  <c r="CB47" i="2"/>
  <c r="BT43" i="2"/>
  <c r="BY7" i="2"/>
  <c r="BY9" i="2"/>
  <c r="BY5" i="2"/>
  <c r="BY6" i="2"/>
  <c r="BY8" i="2"/>
  <c r="BY12" i="2"/>
  <c r="BY11" i="2"/>
  <c r="CX6" i="2" s="1"/>
  <c r="BY15" i="2"/>
  <c r="BY10" i="2"/>
  <c r="BY18" i="2"/>
  <c r="BY13" i="2"/>
  <c r="BY17" i="2"/>
  <c r="BY14" i="2"/>
  <c r="BY16" i="2"/>
  <c r="BA21" i="2"/>
  <c r="BY20" i="2"/>
  <c r="BY19" i="2"/>
  <c r="BV5" i="2"/>
  <c r="BV6" i="2"/>
  <c r="BV8" i="2"/>
  <c r="BV10" i="2"/>
  <c r="BV7" i="2"/>
  <c r="BV9" i="2"/>
  <c r="BV13" i="2"/>
  <c r="BV12" i="2"/>
  <c r="BV14" i="2"/>
  <c r="CU6" i="2" s="1"/>
  <c r="BV18" i="2"/>
  <c r="BV17" i="2"/>
  <c r="BV11" i="2"/>
  <c r="BV15" i="2"/>
  <c r="BV16" i="2"/>
  <c r="BV19" i="2"/>
  <c r="AX21" i="2"/>
  <c r="BV20" i="2"/>
  <c r="CU8" i="2" s="1"/>
  <c r="BZ5" i="2"/>
  <c r="BZ6" i="2"/>
  <c r="BZ8" i="2"/>
  <c r="BZ10" i="2"/>
  <c r="BZ7" i="2"/>
  <c r="BZ9" i="2"/>
  <c r="BZ13" i="2"/>
  <c r="BZ12" i="2"/>
  <c r="BZ11" i="2"/>
  <c r="BZ15" i="2"/>
  <c r="BZ18" i="2"/>
  <c r="BZ17" i="2"/>
  <c r="BZ14" i="2"/>
  <c r="BZ16" i="2"/>
  <c r="BZ19" i="2"/>
  <c r="BB21" i="2"/>
  <c r="BZ20" i="2"/>
  <c r="CD5" i="2"/>
  <c r="CD6" i="2"/>
  <c r="CD8" i="2"/>
  <c r="CD10" i="2"/>
  <c r="CD7" i="2"/>
  <c r="CD9" i="2"/>
  <c r="CD13" i="2"/>
  <c r="CD12" i="2"/>
  <c r="CD14" i="2"/>
  <c r="DC6" i="2" s="1"/>
  <c r="CD18" i="2"/>
  <c r="CD17" i="2"/>
  <c r="CD11" i="2"/>
  <c r="CD15" i="2"/>
  <c r="CD16" i="2"/>
  <c r="CD19" i="2"/>
  <c r="BF21" i="2"/>
  <c r="CD20" i="2"/>
  <c r="DC8" i="2" s="1"/>
  <c r="CH5" i="2"/>
  <c r="CH6" i="2"/>
  <c r="CH8" i="2"/>
  <c r="CH10" i="2"/>
  <c r="CH7" i="2"/>
  <c r="CH9" i="2"/>
  <c r="CH13" i="2"/>
  <c r="CH12" i="2"/>
  <c r="DG6" i="2" s="1"/>
  <c r="CH11" i="2"/>
  <c r="CH15" i="2"/>
  <c r="CH18" i="2"/>
  <c r="CH17" i="2"/>
  <c r="CH14" i="2"/>
  <c r="CH16" i="2"/>
  <c r="CH19" i="2"/>
  <c r="BJ21" i="2"/>
  <c r="CH20" i="2"/>
  <c r="CL5" i="2"/>
  <c r="CL6" i="2"/>
  <c r="CL8" i="2"/>
  <c r="CL7" i="2"/>
  <c r="CL9" i="2"/>
  <c r="CL13" i="2"/>
  <c r="CL12" i="2"/>
  <c r="CL14" i="2"/>
  <c r="CL18" i="2"/>
  <c r="CL17" i="2"/>
  <c r="CL10" i="2"/>
  <c r="CL11" i="2"/>
  <c r="CL15" i="2"/>
  <c r="CL16" i="2"/>
  <c r="CL19" i="2"/>
  <c r="BN21" i="2"/>
  <c r="CL20" i="2"/>
  <c r="CC7" i="2"/>
  <c r="CC9" i="2"/>
  <c r="CC5" i="2"/>
  <c r="CC6" i="2"/>
  <c r="CC8" i="2"/>
  <c r="CC12" i="2"/>
  <c r="DB6" i="2" s="1"/>
  <c r="CC10" i="2"/>
  <c r="CC11" i="2"/>
  <c r="CC15" i="2"/>
  <c r="CC14" i="2"/>
  <c r="CC18" i="2"/>
  <c r="CC17" i="2"/>
  <c r="CC16" i="2"/>
  <c r="CC13" i="2"/>
  <c r="BE21" i="2"/>
  <c r="CC20" i="2"/>
  <c r="CC19" i="2"/>
  <c r="BS7" i="2"/>
  <c r="BS9" i="2"/>
  <c r="BS10" i="2"/>
  <c r="BS5" i="2"/>
  <c r="BS14" i="2"/>
  <c r="CR6" i="2" s="1"/>
  <c r="BS6" i="2"/>
  <c r="BS8" i="2"/>
  <c r="BS13" i="2"/>
  <c r="BS12" i="2"/>
  <c r="BS16" i="2"/>
  <c r="BS19" i="2"/>
  <c r="BS11" i="2"/>
  <c r="BS15" i="2"/>
  <c r="BS18" i="2"/>
  <c r="BS17" i="2"/>
  <c r="BS20" i="2"/>
  <c r="AU21" i="2"/>
  <c r="CA7" i="2"/>
  <c r="CA9" i="2"/>
  <c r="CA10" i="2"/>
  <c r="CA14" i="2"/>
  <c r="CA13" i="2"/>
  <c r="CA12" i="2"/>
  <c r="CZ6" i="2" s="1"/>
  <c r="CA16" i="2"/>
  <c r="CA6" i="2"/>
  <c r="CA11" i="2"/>
  <c r="CA15" i="2"/>
  <c r="CA18" i="2"/>
  <c r="CA5" i="2"/>
  <c r="CA8" i="2"/>
  <c r="CA17" i="2"/>
  <c r="CA20" i="2"/>
  <c r="CA19" i="2"/>
  <c r="BC21" i="2"/>
  <c r="CI7" i="2"/>
  <c r="CI9" i="2"/>
  <c r="DH6" i="2" s="1"/>
  <c r="CI10" i="2"/>
  <c r="DH7" i="2" s="1"/>
  <c r="CI5" i="2"/>
  <c r="CI14" i="2"/>
  <c r="CI6" i="2"/>
  <c r="CI8" i="2"/>
  <c r="CI13" i="2"/>
  <c r="CI12" i="2"/>
  <c r="CI16" i="2"/>
  <c r="CI11" i="2"/>
  <c r="CI15" i="2"/>
  <c r="CI17" i="2"/>
  <c r="CI18" i="2"/>
  <c r="CI20" i="2"/>
  <c r="DH8" i="2" s="1"/>
  <c r="CI19" i="2"/>
  <c r="BK21" i="2"/>
  <c r="CJ5" i="2"/>
  <c r="CJ6" i="2"/>
  <c r="CJ8" i="2"/>
  <c r="CJ10" i="2"/>
  <c r="DI6" i="2" s="1"/>
  <c r="CJ11" i="2"/>
  <c r="DI7" i="2" s="1"/>
  <c r="CJ15" i="2"/>
  <c r="CJ14" i="2"/>
  <c r="CJ7" i="2"/>
  <c r="CJ17" i="2"/>
  <c r="CJ9" i="2"/>
  <c r="CJ12" i="2"/>
  <c r="CJ16" i="2"/>
  <c r="CJ13" i="2"/>
  <c r="CJ18" i="2"/>
  <c r="CJ20" i="2"/>
  <c r="CJ19" i="2"/>
  <c r="BL21" i="2"/>
  <c r="CG7" i="2"/>
  <c r="CG9" i="2"/>
  <c r="CG5" i="2"/>
  <c r="CG6" i="2"/>
  <c r="CG8" i="2"/>
  <c r="CG12" i="2"/>
  <c r="CG11" i="2"/>
  <c r="CG15" i="2"/>
  <c r="CG13" i="2"/>
  <c r="CG17" i="2"/>
  <c r="CG10" i="2"/>
  <c r="CG14" i="2"/>
  <c r="CG16" i="2"/>
  <c r="DF6" i="2" s="1"/>
  <c r="BI21" i="2"/>
  <c r="CG20" i="2"/>
  <c r="CG18" i="2"/>
  <c r="CG19" i="2"/>
  <c r="BX5" i="2"/>
  <c r="BX6" i="2"/>
  <c r="BX8" i="2"/>
  <c r="BX11" i="2"/>
  <c r="BX15" i="2"/>
  <c r="BX14" i="2"/>
  <c r="BX9" i="2"/>
  <c r="BX13" i="2"/>
  <c r="BX17" i="2"/>
  <c r="BX16" i="2"/>
  <c r="BX7" i="2"/>
  <c r="BX10" i="2"/>
  <c r="BX12" i="2"/>
  <c r="BX18" i="2"/>
  <c r="BX20" i="2"/>
  <c r="BX19" i="2"/>
  <c r="AZ21" i="2"/>
  <c r="CB5" i="2"/>
  <c r="CB6" i="2"/>
  <c r="CB8" i="2"/>
  <c r="CB7" i="2"/>
  <c r="CB9" i="2"/>
  <c r="CB10" i="2"/>
  <c r="CB11" i="2"/>
  <c r="CB15" i="2"/>
  <c r="CB14" i="2"/>
  <c r="CB17" i="2"/>
  <c r="CB12" i="2"/>
  <c r="DA6" i="2" s="1"/>
  <c r="CB16" i="2"/>
  <c r="CB13" i="2"/>
  <c r="CB18" i="2"/>
  <c r="CB20" i="2"/>
  <c r="CB19" i="2"/>
  <c r="BD21" i="2"/>
  <c r="CF5" i="2"/>
  <c r="CF6" i="2"/>
  <c r="CF8" i="2"/>
  <c r="CF11" i="2"/>
  <c r="CF15" i="2"/>
  <c r="CF7" i="2"/>
  <c r="CF9" i="2"/>
  <c r="CF14" i="2"/>
  <c r="CF13" i="2"/>
  <c r="CF17" i="2"/>
  <c r="CF10" i="2"/>
  <c r="CF16" i="2"/>
  <c r="CF12" i="2"/>
  <c r="DE6" i="2" s="1"/>
  <c r="CF18" i="2"/>
  <c r="CF20" i="2"/>
  <c r="DE8" i="2" s="1"/>
  <c r="CF19" i="2"/>
  <c r="BH21" i="2"/>
  <c r="BU7" i="2"/>
  <c r="BU9" i="2"/>
  <c r="BU5" i="2"/>
  <c r="BU6" i="2"/>
  <c r="BU8" i="2"/>
  <c r="BU12" i="2"/>
  <c r="BU10" i="2"/>
  <c r="BU11" i="2"/>
  <c r="BU15" i="2"/>
  <c r="BU14" i="2"/>
  <c r="CT6" i="2" s="1"/>
  <c r="BU18" i="2"/>
  <c r="BU17" i="2"/>
  <c r="BU16" i="2"/>
  <c r="BU13" i="2"/>
  <c r="BU19" i="2"/>
  <c r="AW21" i="2"/>
  <c r="BU20" i="2"/>
  <c r="CT8" i="2" s="1"/>
  <c r="CK7" i="2"/>
  <c r="CK9" i="2"/>
  <c r="DJ6" i="2" s="1"/>
  <c r="CK5" i="2"/>
  <c r="CK6" i="2"/>
  <c r="CK8" i="2"/>
  <c r="CK12" i="2"/>
  <c r="CK10" i="2"/>
  <c r="CK11" i="2"/>
  <c r="CK15" i="2"/>
  <c r="CK14" i="2"/>
  <c r="CK17" i="2"/>
  <c r="CK16" i="2"/>
  <c r="CK13" i="2"/>
  <c r="BM21" i="2"/>
  <c r="CK18" i="2"/>
  <c r="CK20" i="2"/>
  <c r="CK19" i="2"/>
  <c r="BW7" i="2"/>
  <c r="BW9" i="2"/>
  <c r="BW10" i="2"/>
  <c r="BW14" i="2"/>
  <c r="BW5" i="2"/>
  <c r="BW13" i="2"/>
  <c r="BW11" i="2"/>
  <c r="CV6" i="2" s="1"/>
  <c r="BW15" i="2"/>
  <c r="BW16" i="2"/>
  <c r="BW6" i="2"/>
  <c r="BW8" i="2"/>
  <c r="BW12" i="2"/>
  <c r="BW18" i="2"/>
  <c r="BW17" i="2"/>
  <c r="BW20" i="2"/>
  <c r="BW19" i="2"/>
  <c r="AY21" i="2"/>
  <c r="CE7" i="2"/>
  <c r="CE9" i="2"/>
  <c r="CE10" i="2"/>
  <c r="CE6" i="2"/>
  <c r="CE8" i="2"/>
  <c r="CE14" i="2"/>
  <c r="CE13" i="2"/>
  <c r="CE5" i="2"/>
  <c r="CE11" i="2"/>
  <c r="CE15" i="2"/>
  <c r="CE16" i="2"/>
  <c r="CE12" i="2"/>
  <c r="DD6" i="2" s="1"/>
  <c r="CE18" i="2"/>
  <c r="CE17" i="2"/>
  <c r="CE20" i="2"/>
  <c r="CE19" i="2"/>
  <c r="BG21" i="2"/>
  <c r="CM7" i="2"/>
  <c r="CM9" i="2"/>
  <c r="CM14" i="2"/>
  <c r="CM5" i="2"/>
  <c r="CM13" i="2"/>
  <c r="CM8" i="2"/>
  <c r="CM10" i="2"/>
  <c r="CM11" i="2"/>
  <c r="CM15" i="2"/>
  <c r="CM16" i="2"/>
  <c r="CM12" i="2"/>
  <c r="CM6" i="2"/>
  <c r="CM17" i="2"/>
  <c r="CM20" i="2"/>
  <c r="CM19" i="2"/>
  <c r="CM18" i="2"/>
  <c r="BO21" i="2"/>
  <c r="BT5" i="2"/>
  <c r="BT6" i="2"/>
  <c r="BT8" i="2"/>
  <c r="BT10" i="2"/>
  <c r="BT11" i="2"/>
  <c r="BT15" i="2"/>
  <c r="BT14" i="2"/>
  <c r="CS6" i="2" s="1"/>
  <c r="BT17" i="2"/>
  <c r="BT12" i="2"/>
  <c r="BT16" i="2"/>
  <c r="BT7" i="2"/>
  <c r="BT13" i="2"/>
  <c r="BT9" i="2"/>
  <c r="BT18" i="2"/>
  <c r="BT20" i="2"/>
  <c r="BT19" i="2"/>
  <c r="AV21" i="2"/>
  <c r="CW69" i="2" l="1"/>
  <c r="CW70" i="2"/>
  <c r="CS71" i="2"/>
  <c r="DA71" i="2"/>
  <c r="DG71" i="2"/>
  <c r="DI70" i="2"/>
  <c r="CZ71" i="2"/>
  <c r="CV70" i="2"/>
  <c r="CV71" i="2" s="1"/>
  <c r="DJ71" i="2"/>
  <c r="CU71" i="2"/>
  <c r="CT71" i="2"/>
  <c r="DH71" i="2"/>
  <c r="DG38" i="2"/>
  <c r="DA39" i="2"/>
  <c r="DI38" i="2"/>
  <c r="DC39" i="2"/>
  <c r="CV38" i="2"/>
  <c r="CV39" i="2" s="1"/>
  <c r="CS39" i="2"/>
  <c r="CW37" i="2"/>
  <c r="CW38" i="2"/>
  <c r="CR39" i="2"/>
  <c r="CY39" i="2"/>
  <c r="CX39" i="2"/>
  <c r="CW39" i="2"/>
  <c r="DE39" i="2"/>
  <c r="DD8" i="2"/>
  <c r="CS8" i="2"/>
  <c r="CZ7" i="2"/>
  <c r="DL39" i="2"/>
  <c r="CZ8" i="2"/>
  <c r="DG8" i="2"/>
  <c r="CX7" i="2"/>
  <c r="CW8" i="2"/>
  <c r="DJ8" i="2"/>
  <c r="DA8" i="2"/>
  <c r="CX8" i="2"/>
  <c r="DB8" i="2"/>
  <c r="CW7" i="2"/>
  <c r="CW6" i="2"/>
  <c r="CV7" i="2"/>
  <c r="CV8" i="2" s="1"/>
  <c r="CR8" i="2"/>
  <c r="DG7" i="2"/>
  <c r="DA7" i="2"/>
  <c r="DF8" i="2"/>
  <c r="DI8" i="2"/>
  <c r="CS4" i="7" l="1"/>
  <c r="BS4" i="7"/>
  <c r="CS4" i="5"/>
  <c r="BS4" i="5"/>
  <c r="AR4" i="7"/>
  <c r="CR4" i="7" s="1"/>
  <c r="AQ4" i="7"/>
  <c r="CQ4" i="7" s="1"/>
  <c r="AP4" i="7"/>
  <c r="CP4" i="7" s="1"/>
  <c r="AO4" i="7"/>
  <c r="CO4" i="7" s="1"/>
  <c r="AN4" i="7"/>
  <c r="CN4" i="7" s="1"/>
  <c r="AM4" i="7"/>
  <c r="CM4" i="7" s="1"/>
  <c r="AL4" i="7"/>
  <c r="CL4" i="7" s="1"/>
  <c r="AK4" i="7"/>
  <c r="CK4" i="7" s="1"/>
  <c r="AJ4" i="7"/>
  <c r="CJ4" i="7" s="1"/>
  <c r="AI4" i="7"/>
  <c r="CI4" i="7" s="1"/>
  <c r="AH4" i="7"/>
  <c r="CH4" i="7" s="1"/>
  <c r="AG4" i="7"/>
  <c r="CG4" i="7" s="1"/>
  <c r="AF4" i="7"/>
  <c r="CF4" i="7" s="1"/>
  <c r="AE4" i="7"/>
  <c r="CE4" i="7" s="1"/>
  <c r="AD4" i="7"/>
  <c r="CD4" i="7" s="1"/>
  <c r="AC4" i="7"/>
  <c r="CC4" i="7" s="1"/>
  <c r="AB4" i="7"/>
  <c r="CB4" i="7" s="1"/>
  <c r="AA4" i="7"/>
  <c r="CA4" i="7" s="1"/>
  <c r="Z4" i="7"/>
  <c r="BZ4" i="7" s="1"/>
  <c r="Y4" i="7"/>
  <c r="BY4" i="7" s="1"/>
  <c r="X4" i="7"/>
  <c r="BX4" i="7" s="1"/>
  <c r="W4" i="7"/>
  <c r="BW4" i="7" s="1"/>
  <c r="AR4" i="5"/>
  <c r="CR4" i="5" s="1"/>
  <c r="AQ4" i="5"/>
  <c r="BQ4" i="5" s="1"/>
  <c r="AP4" i="5"/>
  <c r="CP4" i="5" s="1"/>
  <c r="AO4" i="5"/>
  <c r="CO4" i="5" s="1"/>
  <c r="AN4" i="5"/>
  <c r="CN4" i="5" s="1"/>
  <c r="AM4" i="5"/>
  <c r="BM4" i="5" s="1"/>
  <c r="AL4" i="5"/>
  <c r="CL4" i="5" s="1"/>
  <c r="AK4" i="5"/>
  <c r="CK4" i="5" s="1"/>
  <c r="AJ4" i="5"/>
  <c r="CJ4" i="5" s="1"/>
  <c r="AI4" i="5"/>
  <c r="BI4" i="5" s="1"/>
  <c r="AH4" i="5"/>
  <c r="CH4" i="5" s="1"/>
  <c r="AG4" i="5"/>
  <c r="CG4" i="5" s="1"/>
  <c r="AF4" i="5"/>
  <c r="CF4" i="5" s="1"/>
  <c r="AE4" i="5"/>
  <c r="CE4" i="5" s="1"/>
  <c r="AD4" i="5"/>
  <c r="CD4" i="5" s="1"/>
  <c r="AC4" i="5"/>
  <c r="CC4" i="5" s="1"/>
  <c r="AB4" i="5"/>
  <c r="BB4" i="5" s="1"/>
  <c r="AA4" i="5"/>
  <c r="CA4" i="5" s="1"/>
  <c r="Z4" i="5"/>
  <c r="BZ4" i="5" s="1"/>
  <c r="Y4" i="5"/>
  <c r="BY4" i="5" s="1"/>
  <c r="X4" i="5"/>
  <c r="AX4" i="5" s="1"/>
  <c r="W4" i="5"/>
  <c r="BW4" i="5" s="1"/>
  <c r="AQ4" i="3"/>
  <c r="BP4" i="3" s="1"/>
  <c r="AP4" i="3"/>
  <c r="BO4" i="3" s="1"/>
  <c r="AO4" i="3"/>
  <c r="CM4" i="3" s="1"/>
  <c r="AN4" i="3"/>
  <c r="BM4" i="3" s="1"/>
  <c r="AM4" i="3"/>
  <c r="BL4" i="3" s="1"/>
  <c r="AL4" i="3"/>
  <c r="BK4" i="3" s="1"/>
  <c r="AK4" i="3"/>
  <c r="CI4" i="3" s="1"/>
  <c r="AJ4" i="3"/>
  <c r="CH4" i="3" s="1"/>
  <c r="AI4" i="3"/>
  <c r="BH4" i="3" s="1"/>
  <c r="AH4" i="3"/>
  <c r="BG4" i="3" s="1"/>
  <c r="AG4" i="3"/>
  <c r="CE4" i="3" s="1"/>
  <c r="AF4" i="3"/>
  <c r="BE4" i="3" s="1"/>
  <c r="AE4" i="3"/>
  <c r="BD4" i="3" s="1"/>
  <c r="AD4" i="3"/>
  <c r="BC4" i="3" s="1"/>
  <c r="AC4" i="3"/>
  <c r="BB4" i="3" s="1"/>
  <c r="AB4" i="3"/>
  <c r="BA4" i="3" s="1"/>
  <c r="AA4" i="3"/>
  <c r="BY4" i="3" s="1"/>
  <c r="Z4" i="3"/>
  <c r="AY4" i="3" s="1"/>
  <c r="Y4" i="3"/>
  <c r="AX4" i="3" s="1"/>
  <c r="X4" i="3"/>
  <c r="AW4" i="3" s="1"/>
  <c r="W4" i="3"/>
  <c r="BU4" i="3" s="1"/>
  <c r="AV4" i="3" l="1"/>
  <c r="CB4" i="3"/>
  <c r="BJ4" i="3"/>
  <c r="CB4" i="5"/>
  <c r="CQ4" i="5"/>
  <c r="BE4" i="5"/>
  <c r="BK4" i="7"/>
  <c r="BC4" i="7"/>
  <c r="BR4" i="7"/>
  <c r="BJ4" i="7"/>
  <c r="BO4" i="7"/>
  <c r="BG4" i="7"/>
  <c r="AZ4" i="7"/>
  <c r="BN4" i="7"/>
  <c r="BF4" i="7"/>
  <c r="AY4" i="7"/>
  <c r="CM4" i="5"/>
  <c r="BX4" i="5"/>
  <c r="CI4" i="5"/>
  <c r="BL4" i="5"/>
  <c r="BD4" i="5"/>
  <c r="AW4" i="5"/>
  <c r="BO4" i="5"/>
  <c r="BK4" i="5"/>
  <c r="BG4" i="5"/>
  <c r="BC4" i="5"/>
  <c r="AZ4" i="5"/>
  <c r="BP4" i="5"/>
  <c r="BH4" i="5"/>
  <c r="BA4" i="5"/>
  <c r="BR4" i="5"/>
  <c r="BN4" i="5"/>
  <c r="BJ4" i="5"/>
  <c r="BF4" i="5"/>
  <c r="AY4" i="5"/>
  <c r="BI4" i="3"/>
  <c r="CL4" i="3"/>
  <c r="BN4" i="3"/>
  <c r="BF4" i="3"/>
  <c r="AZ4" i="3"/>
  <c r="BX4" i="3"/>
  <c r="CO4" i="3"/>
  <c r="CK4" i="3"/>
  <c r="CG4" i="3"/>
  <c r="CD4" i="3"/>
  <c r="CA4" i="3"/>
  <c r="BW4" i="3"/>
  <c r="CN4" i="3"/>
  <c r="CJ4" i="3"/>
  <c r="CF4" i="3"/>
  <c r="CC4" i="3"/>
  <c r="BZ4" i="3"/>
  <c r="BV4" i="3"/>
  <c r="BQ4" i="7"/>
  <c r="BM4" i="7"/>
  <c r="BI4" i="7"/>
  <c r="BE4" i="7"/>
  <c r="BB4" i="7"/>
  <c r="AX4" i="7"/>
  <c r="BP4" i="7"/>
  <c r="BL4" i="7"/>
  <c r="BH4" i="7"/>
  <c r="BD4" i="7"/>
  <c r="BA4" i="7"/>
  <c r="AW4" i="7"/>
  <c r="AW3" i="7"/>
  <c r="CY11" i="7"/>
  <c r="AS21" i="7"/>
  <c r="DT5" i="7" s="1"/>
  <c r="AR21" i="7"/>
  <c r="DS5" i="7" s="1"/>
  <c r="AQ21" i="7"/>
  <c r="DR5" i="7" s="1"/>
  <c r="AP21" i="7"/>
  <c r="DQ5" i="7" s="1"/>
  <c r="AO21" i="7"/>
  <c r="DP5" i="7" s="1"/>
  <c r="AN21" i="7"/>
  <c r="DO5" i="7" s="1"/>
  <c r="AM21" i="7"/>
  <c r="DN5" i="7" s="1"/>
  <c r="AL21" i="7"/>
  <c r="DM5" i="7" s="1"/>
  <c r="AK21" i="7"/>
  <c r="DL5" i="7" s="1"/>
  <c r="AJ21" i="7"/>
  <c r="DK5" i="7" s="1"/>
  <c r="AI21" i="7"/>
  <c r="DJ5" i="7" s="1"/>
  <c r="AH21" i="7"/>
  <c r="DI5" i="7" s="1"/>
  <c r="AG21" i="7"/>
  <c r="DH5" i="7" s="1"/>
  <c r="AF21" i="7"/>
  <c r="DG5" i="7" s="1"/>
  <c r="AE21" i="7"/>
  <c r="DF5" i="7" s="1"/>
  <c r="AD21" i="7"/>
  <c r="DE5" i="7" s="1"/>
  <c r="AC21" i="7"/>
  <c r="DD5" i="7" s="1"/>
  <c r="AB21" i="7"/>
  <c r="DC5" i="7" s="1"/>
  <c r="AA21" i="7"/>
  <c r="DB5" i="7" s="1"/>
  <c r="Z21" i="7"/>
  <c r="DA5" i="7" s="1"/>
  <c r="Y21" i="7"/>
  <c r="CZ5" i="7" s="1"/>
  <c r="X21" i="7"/>
  <c r="CY5" i="7" s="1"/>
  <c r="W21" i="7"/>
  <c r="CX5" i="7" s="1"/>
  <c r="AS20" i="7"/>
  <c r="AR20" i="7"/>
  <c r="AQ20" i="7"/>
  <c r="AP20" i="7"/>
  <c r="AO20" i="7"/>
  <c r="AN20" i="7"/>
  <c r="AM20" i="7"/>
  <c r="AL20" i="7"/>
  <c r="AK20" i="7"/>
  <c r="AJ20" i="7"/>
  <c r="AI20" i="7"/>
  <c r="AH20" i="7"/>
  <c r="AG20" i="7"/>
  <c r="AF20" i="7"/>
  <c r="AE20" i="7"/>
  <c r="AD20" i="7"/>
  <c r="AC20" i="7"/>
  <c r="AB20" i="7"/>
  <c r="AA20" i="7"/>
  <c r="AS19" i="7"/>
  <c r="AR19" i="7"/>
  <c r="AQ19" i="7"/>
  <c r="AP19" i="7"/>
  <c r="AO19" i="7"/>
  <c r="AN19" i="7"/>
  <c r="AM19" i="7"/>
  <c r="AL19" i="7"/>
  <c r="AK19" i="7"/>
  <c r="AJ19" i="7"/>
  <c r="AI19" i="7"/>
  <c r="AH19" i="7"/>
  <c r="AG19" i="7"/>
  <c r="AF19" i="7"/>
  <c r="AE19" i="7"/>
  <c r="AD19" i="7"/>
  <c r="AC19" i="7"/>
  <c r="AB19" i="7"/>
  <c r="AA19" i="7"/>
  <c r="AS18" i="7"/>
  <c r="AR18" i="7"/>
  <c r="AQ18" i="7"/>
  <c r="AP18" i="7"/>
  <c r="AO18" i="7"/>
  <c r="AN18" i="7"/>
  <c r="AM18" i="7"/>
  <c r="AL18" i="7"/>
  <c r="AK18" i="7"/>
  <c r="AJ18" i="7"/>
  <c r="AI18" i="7"/>
  <c r="AH18" i="7"/>
  <c r="AG18" i="7"/>
  <c r="AF18" i="7"/>
  <c r="AE18" i="7"/>
  <c r="AD18" i="7"/>
  <c r="AC18" i="7"/>
  <c r="AB18" i="7"/>
  <c r="AA18" i="7"/>
  <c r="AS17" i="7"/>
  <c r="AR17" i="7"/>
  <c r="AQ17" i="7"/>
  <c r="AP17" i="7"/>
  <c r="AO17" i="7"/>
  <c r="AN17" i="7"/>
  <c r="AM17" i="7"/>
  <c r="AL17" i="7"/>
  <c r="AK17" i="7"/>
  <c r="AJ17" i="7"/>
  <c r="AI17" i="7"/>
  <c r="AH17" i="7"/>
  <c r="AG17" i="7"/>
  <c r="AF17" i="7"/>
  <c r="AE17" i="7"/>
  <c r="AD17" i="7"/>
  <c r="AC17" i="7"/>
  <c r="AB17" i="7"/>
  <c r="AA17" i="7"/>
  <c r="AS16" i="7"/>
  <c r="AR16" i="7"/>
  <c r="AQ16" i="7"/>
  <c r="AP16" i="7"/>
  <c r="AO16" i="7"/>
  <c r="AN16" i="7"/>
  <c r="AM16" i="7"/>
  <c r="AL16" i="7"/>
  <c r="AK16" i="7"/>
  <c r="AJ16" i="7"/>
  <c r="AI16" i="7"/>
  <c r="AH16" i="7"/>
  <c r="AG16" i="7"/>
  <c r="AF16" i="7"/>
  <c r="AE16" i="7"/>
  <c r="AD16" i="7"/>
  <c r="AC16" i="7"/>
  <c r="AB16" i="7"/>
  <c r="AA16" i="7"/>
  <c r="AS15" i="7"/>
  <c r="AR15" i="7"/>
  <c r="AQ15" i="7"/>
  <c r="AP15" i="7"/>
  <c r="AO15" i="7"/>
  <c r="AN15" i="7"/>
  <c r="AM15" i="7"/>
  <c r="AL15" i="7"/>
  <c r="AK15" i="7"/>
  <c r="AJ15" i="7"/>
  <c r="AI15" i="7"/>
  <c r="AH15" i="7"/>
  <c r="AG15" i="7"/>
  <c r="AF15" i="7"/>
  <c r="AE15" i="7"/>
  <c r="AD15" i="7"/>
  <c r="AC15" i="7"/>
  <c r="AB15" i="7"/>
  <c r="AA15" i="7"/>
  <c r="AS14" i="7"/>
  <c r="AR14" i="7"/>
  <c r="AQ14" i="7"/>
  <c r="AP14" i="7"/>
  <c r="AO14" i="7"/>
  <c r="AN14" i="7"/>
  <c r="AM14" i="7"/>
  <c r="AL14" i="7"/>
  <c r="AK14" i="7"/>
  <c r="AJ14" i="7"/>
  <c r="AI14" i="7"/>
  <c r="AH14" i="7"/>
  <c r="AG14" i="7"/>
  <c r="AF14" i="7"/>
  <c r="AE14" i="7"/>
  <c r="AD14" i="7"/>
  <c r="AC14" i="7"/>
  <c r="AB14" i="7"/>
  <c r="AA14" i="7"/>
  <c r="AS13" i="7"/>
  <c r="BS13" i="7" s="1"/>
  <c r="AR13" i="7"/>
  <c r="AQ13" i="7"/>
  <c r="AP13" i="7"/>
  <c r="AO13" i="7"/>
  <c r="AN13" i="7"/>
  <c r="AM13" i="7"/>
  <c r="AL13" i="7"/>
  <c r="AK13" i="7"/>
  <c r="AJ13" i="7"/>
  <c r="AI13" i="7"/>
  <c r="AH13" i="7"/>
  <c r="AG13" i="7"/>
  <c r="BG13" i="7" s="1"/>
  <c r="AF13" i="7"/>
  <c r="AE13" i="7"/>
  <c r="AD13" i="7"/>
  <c r="AC13" i="7"/>
  <c r="AB13" i="7"/>
  <c r="AA13" i="7"/>
  <c r="AS12" i="7"/>
  <c r="AR12" i="7"/>
  <c r="AQ12" i="7"/>
  <c r="AP12" i="7"/>
  <c r="AO12" i="7"/>
  <c r="AN12" i="7"/>
  <c r="AM12" i="7"/>
  <c r="AL12" i="7"/>
  <c r="AK12" i="7"/>
  <c r="AJ12" i="7"/>
  <c r="AI12" i="7"/>
  <c r="AH12" i="7"/>
  <c r="AG12" i="7"/>
  <c r="AF12" i="7"/>
  <c r="AE12" i="7"/>
  <c r="AD12" i="7"/>
  <c r="AC12" i="7"/>
  <c r="AB12" i="7"/>
  <c r="AA12" i="7"/>
  <c r="AS11" i="7"/>
  <c r="AR11" i="7"/>
  <c r="AQ11" i="7"/>
  <c r="AP11" i="7"/>
  <c r="AO11" i="7"/>
  <c r="AN11" i="7"/>
  <c r="AM11" i="7"/>
  <c r="AL11" i="7"/>
  <c r="AK11" i="7"/>
  <c r="AJ11" i="7"/>
  <c r="AH11" i="7"/>
  <c r="AG11" i="7"/>
  <c r="AF11" i="7"/>
  <c r="AE11" i="7"/>
  <c r="AD11" i="7"/>
  <c r="AC11" i="7"/>
  <c r="AB11" i="7"/>
  <c r="AA11" i="7"/>
  <c r="AS10" i="7"/>
  <c r="AR10" i="7"/>
  <c r="AQ10" i="7"/>
  <c r="AP10" i="7"/>
  <c r="AO10" i="7"/>
  <c r="AN10" i="7"/>
  <c r="AM10" i="7"/>
  <c r="AL10" i="7"/>
  <c r="AK10" i="7"/>
  <c r="AJ10" i="7"/>
  <c r="AI10" i="7"/>
  <c r="AH10" i="7"/>
  <c r="AG10" i="7"/>
  <c r="AF10" i="7"/>
  <c r="AE10" i="7"/>
  <c r="AD10" i="7"/>
  <c r="AC10" i="7"/>
  <c r="AB10" i="7"/>
  <c r="AA10" i="7"/>
  <c r="AS9" i="7"/>
  <c r="AR9" i="7"/>
  <c r="AQ9" i="7"/>
  <c r="AP9" i="7"/>
  <c r="AO9" i="7"/>
  <c r="AN9" i="7"/>
  <c r="AM9" i="7"/>
  <c r="AL9" i="7"/>
  <c r="AK9" i="7"/>
  <c r="AJ9" i="7"/>
  <c r="AI9" i="7"/>
  <c r="AH9" i="7"/>
  <c r="AG9" i="7"/>
  <c r="AF9" i="7"/>
  <c r="AE9" i="7"/>
  <c r="AD9" i="7"/>
  <c r="AC9" i="7"/>
  <c r="AB9" i="7"/>
  <c r="AA9" i="7"/>
  <c r="AS8" i="7"/>
  <c r="AR8" i="7"/>
  <c r="AQ8" i="7"/>
  <c r="AP8" i="7"/>
  <c r="AO8" i="7"/>
  <c r="AN8" i="7"/>
  <c r="AM8" i="7"/>
  <c r="AL8" i="7"/>
  <c r="AK8" i="7"/>
  <c r="AJ8" i="7"/>
  <c r="AI8" i="7"/>
  <c r="AH8" i="7"/>
  <c r="AG8" i="7"/>
  <c r="AF8" i="7"/>
  <c r="AE8" i="7"/>
  <c r="AD8" i="7"/>
  <c r="AC8" i="7"/>
  <c r="AB8" i="7"/>
  <c r="AA8" i="7"/>
  <c r="AS7" i="7"/>
  <c r="AR7" i="7"/>
  <c r="AQ7" i="7"/>
  <c r="AP7" i="7"/>
  <c r="AO7" i="7"/>
  <c r="AN7" i="7"/>
  <c r="AM7" i="7"/>
  <c r="AL7" i="7"/>
  <c r="AK7" i="7"/>
  <c r="AJ7" i="7"/>
  <c r="AH7" i="7"/>
  <c r="AG7" i="7"/>
  <c r="AF7" i="7"/>
  <c r="AE7" i="7"/>
  <c r="AD7" i="7"/>
  <c r="AC7" i="7"/>
  <c r="AB7" i="7"/>
  <c r="AA7" i="7"/>
  <c r="AS6" i="7"/>
  <c r="AR6" i="7"/>
  <c r="AQ6" i="7"/>
  <c r="AP6" i="7"/>
  <c r="AO6" i="7"/>
  <c r="AN6" i="7"/>
  <c r="AM6" i="7"/>
  <c r="AL6" i="7"/>
  <c r="AK6" i="7"/>
  <c r="AJ6" i="7"/>
  <c r="AI6" i="7"/>
  <c r="AH6" i="7"/>
  <c r="AG6" i="7"/>
  <c r="AF6" i="7"/>
  <c r="AE6" i="7"/>
  <c r="AD6" i="7"/>
  <c r="AC6" i="7"/>
  <c r="AB6" i="7"/>
  <c r="AA6" i="7"/>
  <c r="AS5" i="7"/>
  <c r="AR5" i="7"/>
  <c r="AQ5" i="7"/>
  <c r="AP5" i="7"/>
  <c r="AO5" i="7"/>
  <c r="AN5" i="7"/>
  <c r="AM5" i="7"/>
  <c r="AL5" i="7"/>
  <c r="AK5" i="7"/>
  <c r="AJ5" i="7"/>
  <c r="AI5" i="7"/>
  <c r="AH5" i="7"/>
  <c r="AG5" i="7"/>
  <c r="AF5" i="7"/>
  <c r="AE5" i="7"/>
  <c r="AD5" i="7"/>
  <c r="AC5" i="7"/>
  <c r="AB5" i="7"/>
  <c r="AA5" i="7"/>
  <c r="CY11" i="5"/>
  <c r="AV3" i="5"/>
  <c r="AS21" i="5"/>
  <c r="AR21" i="5"/>
  <c r="DS5" i="5" s="1"/>
  <c r="AQ21" i="5"/>
  <c r="DR5" i="5" s="1"/>
  <c r="AP21" i="5"/>
  <c r="DQ5" i="5" s="1"/>
  <c r="AO21" i="5"/>
  <c r="DP5" i="5" s="1"/>
  <c r="AN21" i="5"/>
  <c r="AM21" i="5"/>
  <c r="DN5" i="5" s="1"/>
  <c r="AL21" i="5"/>
  <c r="DM5" i="5" s="1"/>
  <c r="AK21" i="5"/>
  <c r="AJ21" i="5"/>
  <c r="DK5" i="5" s="1"/>
  <c r="AI21" i="5"/>
  <c r="DJ5" i="5" s="1"/>
  <c r="AH21" i="5"/>
  <c r="DI5" i="5" s="1"/>
  <c r="AG21" i="5"/>
  <c r="AF21" i="5"/>
  <c r="DG5" i="5" s="1"/>
  <c r="AE21" i="5"/>
  <c r="DF5" i="5" s="1"/>
  <c r="AD21" i="5"/>
  <c r="DE5" i="5" s="1"/>
  <c r="AC21" i="5"/>
  <c r="AB21" i="5"/>
  <c r="DC5" i="5" s="1"/>
  <c r="AA21" i="5"/>
  <c r="DB5" i="5" s="1"/>
  <c r="Z21" i="5"/>
  <c r="Y21" i="5"/>
  <c r="X21" i="5"/>
  <c r="CY5" i="5" s="1"/>
  <c r="W21" i="5"/>
  <c r="CX5" i="5" s="1"/>
  <c r="AS20" i="5"/>
  <c r="AR20" i="5"/>
  <c r="AQ20" i="5"/>
  <c r="AP20" i="5"/>
  <c r="AO20" i="5"/>
  <c r="AN20" i="5"/>
  <c r="AM20" i="5"/>
  <c r="AL20" i="5"/>
  <c r="AK20" i="5"/>
  <c r="AJ20" i="5"/>
  <c r="AI20" i="5"/>
  <c r="AH20" i="5"/>
  <c r="AG20" i="5"/>
  <c r="AF20" i="5"/>
  <c r="AE20" i="5"/>
  <c r="AD20" i="5"/>
  <c r="AC20" i="5"/>
  <c r="AB20" i="5"/>
  <c r="AA20" i="5"/>
  <c r="AS19" i="5"/>
  <c r="AR19" i="5"/>
  <c r="AQ19" i="5"/>
  <c r="AP19" i="5"/>
  <c r="AO19" i="5"/>
  <c r="AN19" i="5"/>
  <c r="AM19" i="5"/>
  <c r="AL19" i="5"/>
  <c r="AK19" i="5"/>
  <c r="AJ19" i="5"/>
  <c r="AI19" i="5"/>
  <c r="AH19" i="5"/>
  <c r="AG19" i="5"/>
  <c r="AF19" i="5"/>
  <c r="AE19" i="5"/>
  <c r="AD19" i="5"/>
  <c r="AC19" i="5"/>
  <c r="AB19" i="5"/>
  <c r="AA19" i="5"/>
  <c r="AS18" i="5"/>
  <c r="AR18" i="5"/>
  <c r="AQ18" i="5"/>
  <c r="AP18" i="5"/>
  <c r="AO18" i="5"/>
  <c r="AN18" i="5"/>
  <c r="AM18" i="5"/>
  <c r="AL18" i="5"/>
  <c r="AK18" i="5"/>
  <c r="AJ18" i="5"/>
  <c r="AI18" i="5"/>
  <c r="AH18" i="5"/>
  <c r="AG18" i="5"/>
  <c r="AF18" i="5"/>
  <c r="AE18" i="5"/>
  <c r="AD18" i="5"/>
  <c r="AC18" i="5"/>
  <c r="AB18" i="5"/>
  <c r="AA18" i="5"/>
  <c r="AS17" i="5"/>
  <c r="AR17" i="5"/>
  <c r="AQ17" i="5"/>
  <c r="AP17" i="5"/>
  <c r="AO17" i="5"/>
  <c r="AN17" i="5"/>
  <c r="AM17" i="5"/>
  <c r="AL17" i="5"/>
  <c r="AK17" i="5"/>
  <c r="AJ17" i="5"/>
  <c r="AI17" i="5"/>
  <c r="AH17" i="5"/>
  <c r="AG17" i="5"/>
  <c r="AF17" i="5"/>
  <c r="AE17" i="5"/>
  <c r="AD17" i="5"/>
  <c r="AC17" i="5"/>
  <c r="AB17" i="5"/>
  <c r="AA17" i="5"/>
  <c r="AS16" i="5"/>
  <c r="AR16" i="5"/>
  <c r="AQ16" i="5"/>
  <c r="AP16" i="5"/>
  <c r="AO16" i="5"/>
  <c r="AN16" i="5"/>
  <c r="AM16" i="5"/>
  <c r="AL16" i="5"/>
  <c r="AK16" i="5"/>
  <c r="AJ16" i="5"/>
  <c r="AI16" i="5"/>
  <c r="AH16" i="5"/>
  <c r="AG16" i="5"/>
  <c r="AF16" i="5"/>
  <c r="AE16" i="5"/>
  <c r="AD16" i="5"/>
  <c r="AC16" i="5"/>
  <c r="AB16" i="5"/>
  <c r="AA16" i="5"/>
  <c r="AS15" i="5"/>
  <c r="AR15" i="5"/>
  <c r="AQ15" i="5"/>
  <c r="AP15" i="5"/>
  <c r="AO15" i="5"/>
  <c r="AN15" i="5"/>
  <c r="AM15" i="5"/>
  <c r="AL15" i="5"/>
  <c r="AK15" i="5"/>
  <c r="AJ15" i="5"/>
  <c r="AI15" i="5"/>
  <c r="AH15" i="5"/>
  <c r="AG15" i="5"/>
  <c r="AF15" i="5"/>
  <c r="AE15" i="5"/>
  <c r="AD15" i="5"/>
  <c r="AC15" i="5"/>
  <c r="AB15" i="5"/>
  <c r="AA15" i="5"/>
  <c r="AS14" i="5"/>
  <c r="AR14" i="5"/>
  <c r="AQ14" i="5"/>
  <c r="AP14" i="5"/>
  <c r="AO14" i="5"/>
  <c r="AN14" i="5"/>
  <c r="AM14" i="5"/>
  <c r="AL14" i="5"/>
  <c r="AK14" i="5"/>
  <c r="AJ14" i="5"/>
  <c r="AI14" i="5"/>
  <c r="AH14" i="5"/>
  <c r="AG14" i="5"/>
  <c r="AF14" i="5"/>
  <c r="AE14" i="5"/>
  <c r="AD14" i="5"/>
  <c r="AC14" i="5"/>
  <c r="AB14" i="5"/>
  <c r="AA14" i="5"/>
  <c r="AS13" i="5"/>
  <c r="AR13" i="5"/>
  <c r="AQ13" i="5"/>
  <c r="AP13" i="5"/>
  <c r="AO13" i="5"/>
  <c r="AN13" i="5"/>
  <c r="AM13" i="5"/>
  <c r="AL13" i="5"/>
  <c r="AK13" i="5"/>
  <c r="AJ13" i="5"/>
  <c r="AI13" i="5"/>
  <c r="AH13" i="5"/>
  <c r="AG13" i="5"/>
  <c r="AF13" i="5"/>
  <c r="AE13" i="5"/>
  <c r="AD13" i="5"/>
  <c r="AC13" i="5"/>
  <c r="AB13" i="5"/>
  <c r="AA13" i="5"/>
  <c r="AS12" i="5"/>
  <c r="AR12" i="5"/>
  <c r="AQ12" i="5"/>
  <c r="AP12" i="5"/>
  <c r="AO12" i="5"/>
  <c r="AN12" i="5"/>
  <c r="AM12" i="5"/>
  <c r="AL12" i="5"/>
  <c r="AK12" i="5"/>
  <c r="AJ12" i="5"/>
  <c r="AI12" i="5"/>
  <c r="AH12" i="5"/>
  <c r="AG12" i="5"/>
  <c r="AF12" i="5"/>
  <c r="AE12" i="5"/>
  <c r="AD12" i="5"/>
  <c r="AC12" i="5"/>
  <c r="AB12" i="5"/>
  <c r="AA12" i="5"/>
  <c r="AS11" i="5"/>
  <c r="AR11" i="5"/>
  <c r="AQ11" i="5"/>
  <c r="AP11" i="5"/>
  <c r="AO11" i="5"/>
  <c r="AN11" i="5"/>
  <c r="AM11" i="5"/>
  <c r="AL11" i="5"/>
  <c r="AK11" i="5"/>
  <c r="AJ11" i="5"/>
  <c r="AI11" i="5"/>
  <c r="AH11" i="5"/>
  <c r="AG11" i="5"/>
  <c r="AF11" i="5"/>
  <c r="AE11" i="5"/>
  <c r="AD11" i="5"/>
  <c r="AC11" i="5"/>
  <c r="AB11" i="5"/>
  <c r="AA11" i="5"/>
  <c r="AS10" i="5"/>
  <c r="AR10" i="5"/>
  <c r="AQ10" i="5"/>
  <c r="AP10" i="5"/>
  <c r="AO10" i="5"/>
  <c r="AN10" i="5"/>
  <c r="AM10" i="5"/>
  <c r="AL10" i="5"/>
  <c r="AK10" i="5"/>
  <c r="AJ10" i="5"/>
  <c r="AI10" i="5"/>
  <c r="AH10" i="5"/>
  <c r="AG10" i="5"/>
  <c r="AF10" i="5"/>
  <c r="AE10" i="5"/>
  <c r="AD10" i="5"/>
  <c r="AC10" i="5"/>
  <c r="AB10" i="5"/>
  <c r="AA10" i="5"/>
  <c r="AS9" i="5"/>
  <c r="AR9" i="5"/>
  <c r="AQ9" i="5"/>
  <c r="AP9" i="5"/>
  <c r="AO9" i="5"/>
  <c r="AN9" i="5"/>
  <c r="AM9" i="5"/>
  <c r="AL9" i="5"/>
  <c r="AK9" i="5"/>
  <c r="AJ9" i="5"/>
  <c r="AI9" i="5"/>
  <c r="AH9" i="5"/>
  <c r="AG9" i="5"/>
  <c r="AF9" i="5"/>
  <c r="AE9" i="5"/>
  <c r="AD9" i="5"/>
  <c r="AC9" i="5"/>
  <c r="AB9" i="5"/>
  <c r="AA9" i="5"/>
  <c r="AS8" i="5"/>
  <c r="AR8" i="5"/>
  <c r="AQ8" i="5"/>
  <c r="AP8" i="5"/>
  <c r="AO8" i="5"/>
  <c r="AN8" i="5"/>
  <c r="AM8" i="5"/>
  <c r="AL8" i="5"/>
  <c r="AK8" i="5"/>
  <c r="AJ8" i="5"/>
  <c r="AI8" i="5"/>
  <c r="AH8" i="5"/>
  <c r="AG8" i="5"/>
  <c r="AF8" i="5"/>
  <c r="AE8" i="5"/>
  <c r="AD8" i="5"/>
  <c r="AC8" i="5"/>
  <c r="AB8" i="5"/>
  <c r="AA8" i="5"/>
  <c r="AS7" i="5"/>
  <c r="AR7" i="5"/>
  <c r="AQ7" i="5"/>
  <c r="AP7" i="5"/>
  <c r="AO7" i="5"/>
  <c r="AN7" i="5"/>
  <c r="AM7" i="5"/>
  <c r="AL7" i="5"/>
  <c r="AK7" i="5"/>
  <c r="AJ7" i="5"/>
  <c r="AH7" i="5"/>
  <c r="AG7" i="5"/>
  <c r="AF7" i="5"/>
  <c r="AE7" i="5"/>
  <c r="AD7" i="5"/>
  <c r="AC7" i="5"/>
  <c r="AB7" i="5"/>
  <c r="AA7" i="5"/>
  <c r="AS6" i="5"/>
  <c r="AR6" i="5"/>
  <c r="AQ6" i="5"/>
  <c r="AP6" i="5"/>
  <c r="AO6" i="5"/>
  <c r="AN6" i="5"/>
  <c r="AM6" i="5"/>
  <c r="AL6" i="5"/>
  <c r="AK6" i="5"/>
  <c r="AJ6" i="5"/>
  <c r="AI6" i="5"/>
  <c r="AH6" i="5"/>
  <c r="AG6" i="5"/>
  <c r="AF6" i="5"/>
  <c r="AE6" i="5"/>
  <c r="AD6" i="5"/>
  <c r="AC6" i="5"/>
  <c r="AB6" i="5"/>
  <c r="AA6" i="5"/>
  <c r="AS5" i="5"/>
  <c r="AR5" i="5"/>
  <c r="AQ5" i="5"/>
  <c r="AP5" i="5"/>
  <c r="AO5" i="5"/>
  <c r="AN5" i="5"/>
  <c r="AM5" i="5"/>
  <c r="AL5" i="5"/>
  <c r="AK5" i="5"/>
  <c r="AJ5" i="5"/>
  <c r="AI5" i="5"/>
  <c r="AH5" i="5"/>
  <c r="AG5" i="5"/>
  <c r="AF5" i="5"/>
  <c r="AE5" i="5"/>
  <c r="AD5" i="5"/>
  <c r="AC5" i="5"/>
  <c r="AB5" i="5"/>
  <c r="AA5" i="5"/>
  <c r="CV10" i="3"/>
  <c r="AU3" i="3"/>
  <c r="AH7" i="3"/>
  <c r="AQ21" i="3"/>
  <c r="AP21" i="3"/>
  <c r="AO21" i="3"/>
  <c r="AN21" i="3"/>
  <c r="AM21" i="3"/>
  <c r="AL21" i="3"/>
  <c r="AK21" i="3"/>
  <c r="AJ21" i="3"/>
  <c r="AI21" i="3"/>
  <c r="AH21" i="3"/>
  <c r="AG21" i="3"/>
  <c r="AF21" i="3"/>
  <c r="AE21" i="3"/>
  <c r="AD21" i="3"/>
  <c r="AC21" i="3"/>
  <c r="AB21" i="3"/>
  <c r="AA21" i="3"/>
  <c r="Z21" i="3"/>
  <c r="Y21" i="3"/>
  <c r="X21" i="3"/>
  <c r="W21" i="3"/>
  <c r="AQ20" i="3"/>
  <c r="AP20" i="3"/>
  <c r="AO20" i="3"/>
  <c r="AN20" i="3"/>
  <c r="AM20" i="3"/>
  <c r="AL20" i="3"/>
  <c r="AK20" i="3"/>
  <c r="AJ20" i="3"/>
  <c r="AI20" i="3"/>
  <c r="AH20" i="3"/>
  <c r="AG20" i="3"/>
  <c r="AF20" i="3"/>
  <c r="AE20" i="3"/>
  <c r="AD20" i="3"/>
  <c r="AC20" i="3"/>
  <c r="AB20" i="3"/>
  <c r="AA20" i="3"/>
  <c r="Z20" i="3"/>
  <c r="Y20" i="3"/>
  <c r="X20" i="3"/>
  <c r="W20" i="3"/>
  <c r="AQ19" i="3"/>
  <c r="AP19" i="3"/>
  <c r="AO19" i="3"/>
  <c r="AN19" i="3"/>
  <c r="AM19" i="3"/>
  <c r="AL19" i="3"/>
  <c r="AK19" i="3"/>
  <c r="AJ19" i="3"/>
  <c r="AI19" i="3"/>
  <c r="AH19" i="3"/>
  <c r="AG19" i="3"/>
  <c r="AF19" i="3"/>
  <c r="AE19" i="3"/>
  <c r="AD19" i="3"/>
  <c r="AC19" i="3"/>
  <c r="AB19" i="3"/>
  <c r="AA19" i="3"/>
  <c r="Z19" i="3"/>
  <c r="Y19" i="3"/>
  <c r="X19" i="3"/>
  <c r="W19" i="3"/>
  <c r="AQ18" i="3"/>
  <c r="AP18" i="3"/>
  <c r="AO18" i="3"/>
  <c r="AN18" i="3"/>
  <c r="AM18" i="3"/>
  <c r="AL18" i="3"/>
  <c r="AK18" i="3"/>
  <c r="AJ18" i="3"/>
  <c r="AI18" i="3"/>
  <c r="AH18" i="3"/>
  <c r="AG18" i="3"/>
  <c r="AF18" i="3"/>
  <c r="AE18" i="3"/>
  <c r="AD18" i="3"/>
  <c r="AC18" i="3"/>
  <c r="AB18" i="3"/>
  <c r="AA18" i="3"/>
  <c r="Z18" i="3"/>
  <c r="Y18" i="3"/>
  <c r="X18" i="3"/>
  <c r="W18" i="3"/>
  <c r="AQ17" i="3"/>
  <c r="AP17" i="3"/>
  <c r="AO17" i="3"/>
  <c r="BN17" i="3" s="1"/>
  <c r="AN17" i="3"/>
  <c r="BM17" i="3" s="1"/>
  <c r="AM17" i="3"/>
  <c r="AL17" i="3"/>
  <c r="AK17" i="3"/>
  <c r="BJ17" i="3" s="1"/>
  <c r="AJ17" i="3"/>
  <c r="BI17" i="3" s="1"/>
  <c r="AI17" i="3"/>
  <c r="AH17" i="3"/>
  <c r="BG17" i="3" s="1"/>
  <c r="AG17" i="3"/>
  <c r="BF17" i="3" s="1"/>
  <c r="AF17" i="3"/>
  <c r="AE17" i="3"/>
  <c r="AD17" i="3"/>
  <c r="BC17" i="3" s="1"/>
  <c r="AC17" i="3"/>
  <c r="AB17" i="3"/>
  <c r="AA17" i="3"/>
  <c r="Z17" i="3"/>
  <c r="AY17" i="3" s="1"/>
  <c r="Y17" i="3"/>
  <c r="X17" i="3"/>
  <c r="W17" i="3"/>
  <c r="AQ16" i="3"/>
  <c r="AP16" i="3"/>
  <c r="AO16" i="3"/>
  <c r="AN16" i="3"/>
  <c r="AM16" i="3"/>
  <c r="AL16" i="3"/>
  <c r="AK16" i="3"/>
  <c r="AJ16" i="3"/>
  <c r="AI16" i="3"/>
  <c r="AH16" i="3"/>
  <c r="AG16" i="3"/>
  <c r="AF16" i="3"/>
  <c r="AE16" i="3"/>
  <c r="AD16" i="3"/>
  <c r="AC16" i="3"/>
  <c r="AB16" i="3"/>
  <c r="AA16" i="3"/>
  <c r="Z16" i="3"/>
  <c r="Y16" i="3"/>
  <c r="X16" i="3"/>
  <c r="W16" i="3"/>
  <c r="AQ15" i="3"/>
  <c r="AP15" i="3"/>
  <c r="AO15" i="3"/>
  <c r="AN15" i="3"/>
  <c r="AM15" i="3"/>
  <c r="AL15" i="3"/>
  <c r="AK15" i="3"/>
  <c r="AJ15" i="3"/>
  <c r="AI15" i="3"/>
  <c r="AH15" i="3"/>
  <c r="AG15" i="3"/>
  <c r="AF15" i="3"/>
  <c r="AE15" i="3"/>
  <c r="AD15" i="3"/>
  <c r="AC15" i="3"/>
  <c r="AB15" i="3"/>
  <c r="AA15" i="3"/>
  <c r="Z15" i="3"/>
  <c r="Y15" i="3"/>
  <c r="X15" i="3"/>
  <c r="W15" i="3"/>
  <c r="AQ14" i="3"/>
  <c r="AP14" i="3"/>
  <c r="AO14" i="3"/>
  <c r="AN14" i="3"/>
  <c r="AM14" i="3"/>
  <c r="AL14" i="3"/>
  <c r="AK14" i="3"/>
  <c r="AJ14" i="3"/>
  <c r="AI14" i="3"/>
  <c r="AH14" i="3"/>
  <c r="AG14" i="3"/>
  <c r="AF14" i="3"/>
  <c r="AE14" i="3"/>
  <c r="AD14" i="3"/>
  <c r="AC14" i="3"/>
  <c r="AB14" i="3"/>
  <c r="AA14" i="3"/>
  <c r="Z14" i="3"/>
  <c r="Y14" i="3"/>
  <c r="X14" i="3"/>
  <c r="W14" i="3"/>
  <c r="AQ13" i="3"/>
  <c r="AP13" i="3"/>
  <c r="AO13" i="3"/>
  <c r="AN13" i="3"/>
  <c r="BM13" i="3" s="1"/>
  <c r="AM13" i="3"/>
  <c r="AL13" i="3"/>
  <c r="AK13" i="3"/>
  <c r="AJ13" i="3"/>
  <c r="BI13" i="3" s="1"/>
  <c r="AI13" i="3"/>
  <c r="AH13" i="3"/>
  <c r="AG13" i="3"/>
  <c r="AF13" i="3"/>
  <c r="AE13" i="3"/>
  <c r="AD13" i="3"/>
  <c r="BC13" i="3" s="1"/>
  <c r="AC13" i="3"/>
  <c r="AB13" i="3"/>
  <c r="AA13" i="3"/>
  <c r="Z13" i="3"/>
  <c r="AY13" i="3" s="1"/>
  <c r="Y13" i="3"/>
  <c r="X13" i="3"/>
  <c r="W13" i="3"/>
  <c r="AQ12" i="3"/>
  <c r="AP12" i="3"/>
  <c r="AO12" i="3"/>
  <c r="AN12" i="3"/>
  <c r="AM12" i="3"/>
  <c r="AL12" i="3"/>
  <c r="AK12" i="3"/>
  <c r="AJ12" i="3"/>
  <c r="AI12" i="3"/>
  <c r="AH12" i="3"/>
  <c r="AG12" i="3"/>
  <c r="AF12" i="3"/>
  <c r="AE12" i="3"/>
  <c r="AD12" i="3"/>
  <c r="AC12" i="3"/>
  <c r="AB12" i="3"/>
  <c r="AA12" i="3"/>
  <c r="Z12" i="3"/>
  <c r="Y12" i="3"/>
  <c r="X12" i="3"/>
  <c r="W12" i="3"/>
  <c r="AQ11" i="3"/>
  <c r="AP11" i="3"/>
  <c r="AO11" i="3"/>
  <c r="AN11" i="3"/>
  <c r="AM11" i="3"/>
  <c r="AL11" i="3"/>
  <c r="AK11" i="3"/>
  <c r="AJ11" i="3"/>
  <c r="AI11" i="3"/>
  <c r="AH11" i="3"/>
  <c r="AG11" i="3"/>
  <c r="AF11" i="3"/>
  <c r="AE11" i="3"/>
  <c r="AD11" i="3"/>
  <c r="AC11" i="3"/>
  <c r="AB11" i="3"/>
  <c r="AA11" i="3"/>
  <c r="Z11" i="3"/>
  <c r="Y11" i="3"/>
  <c r="X11" i="3"/>
  <c r="W11" i="3"/>
  <c r="AQ10" i="3"/>
  <c r="AP10" i="3"/>
  <c r="AO10" i="3"/>
  <c r="AN10" i="3"/>
  <c r="AM10" i="3"/>
  <c r="AL10" i="3"/>
  <c r="AK10" i="3"/>
  <c r="AJ10" i="3"/>
  <c r="AI10" i="3"/>
  <c r="AH10" i="3"/>
  <c r="AG10" i="3"/>
  <c r="AF10" i="3"/>
  <c r="AE10" i="3"/>
  <c r="AD10" i="3"/>
  <c r="AC10" i="3"/>
  <c r="AB10" i="3"/>
  <c r="AA10" i="3"/>
  <c r="Z10" i="3"/>
  <c r="Y10" i="3"/>
  <c r="X10" i="3"/>
  <c r="W10" i="3"/>
  <c r="AQ9" i="3"/>
  <c r="AP9" i="3"/>
  <c r="AO9" i="3"/>
  <c r="BN9" i="3" s="1"/>
  <c r="AN9" i="3"/>
  <c r="BM9" i="3" s="1"/>
  <c r="AM9" i="3"/>
  <c r="AL9" i="3"/>
  <c r="BK9" i="3" s="1"/>
  <c r="AK9" i="3"/>
  <c r="BJ9" i="3" s="1"/>
  <c r="AJ9" i="3"/>
  <c r="BI9" i="3" s="1"/>
  <c r="AI9" i="3"/>
  <c r="AH9" i="3"/>
  <c r="BG9" i="3" s="1"/>
  <c r="AG9" i="3"/>
  <c r="BF9" i="3" s="1"/>
  <c r="AF9" i="3"/>
  <c r="AE9" i="3"/>
  <c r="BD9" i="3" s="1"/>
  <c r="AD9" i="3"/>
  <c r="BC9" i="3" s="1"/>
  <c r="AC9" i="3"/>
  <c r="BB9" i="3" s="1"/>
  <c r="AB9" i="3"/>
  <c r="AA9" i="3"/>
  <c r="AZ9" i="3" s="1"/>
  <c r="Z9" i="3"/>
  <c r="AY9" i="3" s="1"/>
  <c r="Y9" i="3"/>
  <c r="AX9" i="3" s="1"/>
  <c r="X9" i="3"/>
  <c r="W9" i="3"/>
  <c r="AV9" i="3" s="1"/>
  <c r="AP8" i="3"/>
  <c r="AO8" i="3"/>
  <c r="AN8" i="3"/>
  <c r="BM8" i="3" s="1"/>
  <c r="AM8" i="3"/>
  <c r="AL8" i="3"/>
  <c r="AK8" i="3"/>
  <c r="AJ8" i="3"/>
  <c r="AI8" i="3"/>
  <c r="AH8" i="3"/>
  <c r="AG8" i="3"/>
  <c r="AF8" i="3"/>
  <c r="AE8" i="3"/>
  <c r="AD8" i="3"/>
  <c r="AC8" i="3"/>
  <c r="AB8" i="3"/>
  <c r="AA8" i="3"/>
  <c r="Z8" i="3"/>
  <c r="Y8" i="3"/>
  <c r="X8" i="3"/>
  <c r="W8" i="3"/>
  <c r="AQ7" i="3"/>
  <c r="AP7" i="3"/>
  <c r="AO7" i="3"/>
  <c r="AN7" i="3"/>
  <c r="AM7" i="3"/>
  <c r="AL7" i="3"/>
  <c r="AK7" i="3"/>
  <c r="AJ7" i="3"/>
  <c r="AI7" i="3"/>
  <c r="AG7" i="3"/>
  <c r="AF7" i="3"/>
  <c r="AE7" i="3"/>
  <c r="AD7" i="3"/>
  <c r="AC7" i="3"/>
  <c r="AB7" i="3"/>
  <c r="AA7" i="3"/>
  <c r="Z7" i="3"/>
  <c r="Y7" i="3"/>
  <c r="X7" i="3"/>
  <c r="W7" i="3"/>
  <c r="AQ6" i="3"/>
  <c r="AP6" i="3"/>
  <c r="AO6" i="3"/>
  <c r="AN6" i="3"/>
  <c r="AM6" i="3"/>
  <c r="AL6" i="3"/>
  <c r="AK6" i="3"/>
  <c r="AJ6" i="3"/>
  <c r="AI6" i="3"/>
  <c r="AH6" i="3"/>
  <c r="AG6" i="3"/>
  <c r="AF6" i="3"/>
  <c r="AE6" i="3"/>
  <c r="AD6" i="3"/>
  <c r="AC6" i="3"/>
  <c r="AB6" i="3"/>
  <c r="AA6" i="3"/>
  <c r="Z6" i="3"/>
  <c r="Y6" i="3"/>
  <c r="X6" i="3"/>
  <c r="W6" i="3"/>
  <c r="DO5" i="3"/>
  <c r="DN5" i="3"/>
  <c r="DM5" i="3"/>
  <c r="DL5" i="3"/>
  <c r="DK5" i="3"/>
  <c r="DJ5" i="3"/>
  <c r="DI5" i="3"/>
  <c r="DH5" i="3"/>
  <c r="DG5" i="3"/>
  <c r="DF5" i="3"/>
  <c r="DE5" i="3"/>
  <c r="DD5" i="3"/>
  <c r="DC5" i="3"/>
  <c r="DB5" i="3"/>
  <c r="DA5" i="3"/>
  <c r="CZ5" i="3"/>
  <c r="CY5" i="3"/>
  <c r="CX5" i="3"/>
  <c r="CW5" i="3"/>
  <c r="CV5" i="3"/>
  <c r="CU5" i="3"/>
  <c r="AQ5" i="3"/>
  <c r="AP5" i="3"/>
  <c r="AO5" i="3"/>
  <c r="AN5" i="3"/>
  <c r="AM5" i="3"/>
  <c r="AL5" i="3"/>
  <c r="AK5" i="3"/>
  <c r="AJ5" i="3"/>
  <c r="AI5" i="3"/>
  <c r="AH5" i="3"/>
  <c r="AG5" i="3"/>
  <c r="AF5" i="3"/>
  <c r="AE5" i="3"/>
  <c r="AD5" i="3"/>
  <c r="AC5" i="3"/>
  <c r="AB5" i="3"/>
  <c r="AA5" i="3"/>
  <c r="Z5" i="3"/>
  <c r="Y5" i="3"/>
  <c r="X5" i="3"/>
  <c r="W5" i="3"/>
  <c r="BI8" i="3" l="1"/>
  <c r="BI12" i="3"/>
  <c r="BA17" i="7"/>
  <c r="BN13" i="7"/>
  <c r="BL17" i="7"/>
  <c r="AZ13" i="7"/>
  <c r="BF13" i="7"/>
  <c r="BR13" i="7"/>
  <c r="BE17" i="5"/>
  <c r="BM12" i="3"/>
  <c r="AY17" i="7"/>
  <c r="BJ13" i="7"/>
  <c r="AY13" i="7"/>
  <c r="BK13" i="7"/>
  <c r="BD17" i="7"/>
  <c r="BP17" i="7"/>
  <c r="BC13" i="7"/>
  <c r="BO13" i="7"/>
  <c r="BH17" i="7"/>
  <c r="AW17" i="7"/>
  <c r="BJ9" i="7"/>
  <c r="BN9" i="7"/>
  <c r="AY9" i="7"/>
  <c r="BF9" i="7"/>
  <c r="BR9" i="7"/>
  <c r="BP6" i="7"/>
  <c r="AZ12" i="7"/>
  <c r="AZ16" i="7"/>
  <c r="BI5" i="3"/>
  <c r="CH5" i="3" s="1"/>
  <c r="BM5" i="3"/>
  <c r="BI10" i="3"/>
  <c r="BM10" i="3"/>
  <c r="BI14" i="3"/>
  <c r="BM14" i="3"/>
  <c r="BI16" i="3"/>
  <c r="BM16" i="3"/>
  <c r="BE19" i="3"/>
  <c r="BI19" i="3"/>
  <c r="BK17" i="3"/>
  <c r="BM19" i="3"/>
  <c r="AX10" i="3"/>
  <c r="BB10" i="3"/>
  <c r="AX14" i="3"/>
  <c r="BB14" i="3"/>
  <c r="BB18" i="3"/>
  <c r="BF6" i="3"/>
  <c r="BJ6" i="3"/>
  <c r="BN6" i="3"/>
  <c r="BF19" i="3"/>
  <c r="BJ19" i="3"/>
  <c r="BN19" i="3"/>
  <c r="BF5" i="3"/>
  <c r="CE5" i="3" s="1"/>
  <c r="BB8" i="3"/>
  <c r="BF12" i="3"/>
  <c r="BJ12" i="3"/>
  <c r="BN12" i="3"/>
  <c r="BF16" i="3"/>
  <c r="BJ16" i="3"/>
  <c r="BN16" i="3"/>
  <c r="BF20" i="3"/>
  <c r="BN20" i="3"/>
  <c r="BC10" i="3"/>
  <c r="AY14" i="3"/>
  <c r="AY5" i="3"/>
  <c r="BX5" i="3" s="1"/>
  <c r="BC5" i="3"/>
  <c r="CB5" i="3" s="1"/>
  <c r="AY7" i="3"/>
  <c r="BC7" i="3"/>
  <c r="AY8" i="3"/>
  <c r="BC8" i="3"/>
  <c r="BD11" i="3"/>
  <c r="AY12" i="3"/>
  <c r="BC12" i="3"/>
  <c r="AY16" i="3"/>
  <c r="BC16" i="3"/>
  <c r="AY10" i="3"/>
  <c r="BC14" i="3"/>
  <c r="BG11" i="3"/>
  <c r="BK11" i="3"/>
  <c r="BG15" i="3"/>
  <c r="BK15" i="3"/>
  <c r="AY19" i="3"/>
  <c r="BC19" i="3"/>
  <c r="BK19" i="3"/>
  <c r="BD15" i="3"/>
  <c r="AV19" i="3"/>
  <c r="AZ19" i="3"/>
  <c r="AV17" i="3"/>
  <c r="AZ17" i="3"/>
  <c r="BD17" i="3"/>
  <c r="BO9" i="3"/>
  <c r="BO15" i="3"/>
  <c r="BO17" i="3"/>
  <c r="AV6" i="3"/>
  <c r="AZ6" i="3"/>
  <c r="AV12" i="3"/>
  <c r="AZ12" i="3"/>
  <c r="AV16" i="3"/>
  <c r="AZ16" i="3"/>
  <c r="BD16" i="3"/>
  <c r="BG16" i="3"/>
  <c r="BO16" i="3"/>
  <c r="BD20" i="3"/>
  <c r="BG20" i="3"/>
  <c r="BK20" i="3"/>
  <c r="BO11" i="3"/>
  <c r="BP18" i="3"/>
  <c r="BO20" i="3"/>
  <c r="AW9" i="3"/>
  <c r="BA9" i="3"/>
  <c r="BE9" i="3"/>
  <c r="BH9" i="3"/>
  <c r="BL9" i="3"/>
  <c r="BP9" i="3"/>
  <c r="AW11" i="3"/>
  <c r="BA11" i="3"/>
  <c r="BL13" i="3"/>
  <c r="AW15" i="3"/>
  <c r="BA15" i="3"/>
  <c r="BE15" i="3"/>
  <c r="AW17" i="3"/>
  <c r="BA17" i="3"/>
  <c r="AW6" i="3"/>
  <c r="BH8" i="3"/>
  <c r="BE10" i="3"/>
  <c r="BH10" i="3"/>
  <c r="BL10" i="3"/>
  <c r="BP10" i="3"/>
  <c r="BH14" i="3"/>
  <c r="BL14" i="3"/>
  <c r="BP14" i="3"/>
  <c r="AW16" i="3"/>
  <c r="AW20" i="3"/>
  <c r="BA20" i="3"/>
  <c r="BE20" i="3"/>
  <c r="BH20" i="3"/>
  <c r="BL20" i="3"/>
  <c r="BP20" i="3"/>
  <c r="AX20" i="3"/>
  <c r="BB20" i="3"/>
  <c r="AV5" i="3"/>
  <c r="BU5" i="3" s="1"/>
  <c r="BN5" i="3"/>
  <c r="AV10" i="3"/>
  <c r="BF10" i="3"/>
  <c r="BN10" i="3"/>
  <c r="BF11" i="3"/>
  <c r="BJ7" i="3"/>
  <c r="BN7" i="3"/>
  <c r="AV14" i="3"/>
  <c r="AZ14" i="3"/>
  <c r="BF14" i="3"/>
  <c r="BJ14" i="3"/>
  <c r="BN14" i="3"/>
  <c r="AY18" i="3"/>
  <c r="BM18" i="3"/>
  <c r="BP8" i="3"/>
  <c r="AV7" i="3"/>
  <c r="AZ7" i="3"/>
  <c r="BF7" i="3"/>
  <c r="AV8" i="3"/>
  <c r="AZ8" i="3"/>
  <c r="BF8" i="3"/>
  <c r="BJ8" i="3"/>
  <c r="BN8" i="3"/>
  <c r="AV18" i="3"/>
  <c r="AZ18" i="3"/>
  <c r="BF18" i="3"/>
  <c r="BJ18" i="3"/>
  <c r="BN18" i="3"/>
  <c r="AV20" i="3"/>
  <c r="AZ20" i="3"/>
  <c r="BJ20" i="3"/>
  <c r="AZ5" i="3"/>
  <c r="BJ5" i="3"/>
  <c r="AZ10" i="3"/>
  <c r="BJ10" i="3"/>
  <c r="AV11" i="3"/>
  <c r="AZ11" i="3"/>
  <c r="BJ11" i="3"/>
  <c r="BN11" i="3"/>
  <c r="AV13" i="3"/>
  <c r="AZ13" i="3"/>
  <c r="BF13" i="3"/>
  <c r="BJ13" i="3"/>
  <c r="BN13" i="3"/>
  <c r="AV15" i="3"/>
  <c r="AZ15" i="3"/>
  <c r="BF15" i="3"/>
  <c r="BJ15" i="3"/>
  <c r="BN15" i="3"/>
  <c r="AW19" i="3"/>
  <c r="BG7" i="3"/>
  <c r="BK19" i="5"/>
  <c r="BP20" i="5"/>
  <c r="BE19" i="5"/>
  <c r="BI19" i="5"/>
  <c r="BM19" i="5"/>
  <c r="BQ19" i="5"/>
  <c r="BE20" i="5"/>
  <c r="BI20" i="5"/>
  <c r="BM20" i="5"/>
  <c r="BQ20" i="5"/>
  <c r="BE18" i="5"/>
  <c r="BI18" i="5"/>
  <c r="BM18" i="5"/>
  <c r="BQ18" i="5"/>
  <c r="AX19" i="5"/>
  <c r="BB19" i="5"/>
  <c r="BN10" i="5"/>
  <c r="AY11" i="5"/>
  <c r="AX18" i="5"/>
  <c r="BB18" i="5"/>
  <c r="AX20" i="5"/>
  <c r="BB20" i="5"/>
  <c r="BS11" i="5"/>
  <c r="BK12" i="5"/>
  <c r="AY5" i="7"/>
  <c r="AY6" i="7"/>
  <c r="AY10" i="7"/>
  <c r="BF8" i="7"/>
  <c r="BN8" i="7"/>
  <c r="BF12" i="7"/>
  <c r="BJ12" i="7"/>
  <c r="BR12" i="7"/>
  <c r="BF5" i="7"/>
  <c r="CF5" i="7" s="1"/>
  <c r="BJ5" i="7"/>
  <c r="CJ5" i="7" s="1"/>
  <c r="BN5" i="7"/>
  <c r="BR5" i="7"/>
  <c r="BF6" i="7"/>
  <c r="BJ6" i="7"/>
  <c r="BN6" i="7"/>
  <c r="BR6" i="7"/>
  <c r="AY7" i="7"/>
  <c r="BF10" i="7"/>
  <c r="BJ10" i="7"/>
  <c r="BN10" i="7"/>
  <c r="BR10" i="7"/>
  <c r="AY11" i="7"/>
  <c r="AY15" i="7"/>
  <c r="BC15" i="7"/>
  <c r="BG15" i="7"/>
  <c r="BK15" i="7"/>
  <c r="BO15" i="7"/>
  <c r="BS15" i="7"/>
  <c r="AX18" i="7"/>
  <c r="BB18" i="7"/>
  <c r="AY19" i="7"/>
  <c r="BJ8" i="7"/>
  <c r="BR8" i="7"/>
  <c r="BN12" i="7"/>
  <c r="BF7" i="7"/>
  <c r="BJ7" i="7"/>
  <c r="BN7" i="7"/>
  <c r="BR7" i="7"/>
  <c r="AY8" i="7"/>
  <c r="BF11" i="7"/>
  <c r="BJ11" i="7"/>
  <c r="BN11" i="7"/>
  <c r="BR11" i="7"/>
  <c r="AY12" i="7"/>
  <c r="BG12" i="7"/>
  <c r="BO12" i="7"/>
  <c r="AY16" i="7"/>
  <c r="BC16" i="7"/>
  <c r="BG16" i="7"/>
  <c r="BK16" i="7"/>
  <c r="BO16" i="7"/>
  <c r="BS16" i="7"/>
  <c r="AZ11" i="7"/>
  <c r="AY14" i="7"/>
  <c r="AZ15" i="7"/>
  <c r="BI16" i="7"/>
  <c r="AY18" i="7"/>
  <c r="BI15" i="7"/>
  <c r="BQ14" i="7"/>
  <c r="BE18" i="7"/>
  <c r="BI18" i="7"/>
  <c r="BM18" i="7"/>
  <c r="BQ18" i="7"/>
  <c r="AY20" i="7"/>
  <c r="BF14" i="7"/>
  <c r="BJ14" i="7"/>
  <c r="BN14" i="7"/>
  <c r="BR14" i="7"/>
  <c r="BF15" i="7"/>
  <c r="BJ15" i="7"/>
  <c r="BN15" i="7"/>
  <c r="BR15" i="7"/>
  <c r="BF16" i="7"/>
  <c r="BJ16" i="7"/>
  <c r="BN16" i="7"/>
  <c r="BR16" i="7"/>
  <c r="BF17" i="7"/>
  <c r="BJ17" i="7"/>
  <c r="BN17" i="7"/>
  <c r="BR17" i="7"/>
  <c r="BF18" i="7"/>
  <c r="BJ18" i="7"/>
  <c r="BN18" i="7"/>
  <c r="BR18" i="7"/>
  <c r="BF19" i="7"/>
  <c r="BJ19" i="7"/>
  <c r="BN19" i="7"/>
  <c r="BR19" i="7"/>
  <c r="BF20" i="7"/>
  <c r="BJ20" i="7"/>
  <c r="BN20" i="7"/>
  <c r="BR20" i="7"/>
  <c r="AX7" i="7"/>
  <c r="BI7" i="7"/>
  <c r="BM7" i="7"/>
  <c r="BE8" i="7"/>
  <c r="AX9" i="7"/>
  <c r="BB9" i="7"/>
  <c r="BE9" i="7"/>
  <c r="BI9" i="7"/>
  <c r="BM9" i="7"/>
  <c r="BQ9" i="7"/>
  <c r="BA7" i="5"/>
  <c r="BH7" i="5"/>
  <c r="BP7" i="5"/>
  <c r="BA8" i="5"/>
  <c r="BH8" i="5"/>
  <c r="BL8" i="5"/>
  <c r="BH11" i="5"/>
  <c r="AX6" i="5"/>
  <c r="BB6" i="5"/>
  <c r="BE6" i="5"/>
  <c r="BI6" i="5"/>
  <c r="BM6" i="5"/>
  <c r="BQ6" i="5"/>
  <c r="AX9" i="5"/>
  <c r="BB9" i="5"/>
  <c r="BE9" i="5"/>
  <c r="BI9" i="5"/>
  <c r="BM9" i="5"/>
  <c r="BQ9" i="5"/>
  <c r="AX10" i="5"/>
  <c r="BB10" i="5"/>
  <c r="BE10" i="5"/>
  <c r="BI10" i="5"/>
  <c r="BM10" i="5"/>
  <c r="BQ10" i="5"/>
  <c r="AX11" i="5"/>
  <c r="BB11" i="5"/>
  <c r="BE11" i="5"/>
  <c r="BI11" i="5"/>
  <c r="BM11" i="5"/>
  <c r="BQ11" i="5"/>
  <c r="AW7" i="5"/>
  <c r="BD7" i="5"/>
  <c r="BL7" i="5"/>
  <c r="AW8" i="5"/>
  <c r="BD8" i="5"/>
  <c r="BP8" i="5"/>
  <c r="BD11" i="5"/>
  <c r="BI17" i="5"/>
  <c r="BA5" i="5"/>
  <c r="CA5" i="5" s="1"/>
  <c r="BH5" i="5"/>
  <c r="BP5" i="5"/>
  <c r="CP5" i="5" s="1"/>
  <c r="BA12" i="5"/>
  <c r="BH12" i="5"/>
  <c r="BP12" i="5"/>
  <c r="AW16" i="5"/>
  <c r="BD16" i="5"/>
  <c r="BL16" i="5"/>
  <c r="BA17" i="5"/>
  <c r="AX5" i="5"/>
  <c r="BX5" i="5" s="1"/>
  <c r="BB5" i="5"/>
  <c r="CB5" i="5" s="1"/>
  <c r="BE5" i="5"/>
  <c r="CE5" i="5" s="1"/>
  <c r="BI5" i="5"/>
  <c r="BM5" i="5"/>
  <c r="BQ5" i="5"/>
  <c r="CQ5" i="5" s="1"/>
  <c r="AX12" i="5"/>
  <c r="BB12" i="5"/>
  <c r="BE12" i="5"/>
  <c r="BI12" i="5"/>
  <c r="BM12" i="5"/>
  <c r="BQ12" i="5"/>
  <c r="AX13" i="5"/>
  <c r="BB13" i="5"/>
  <c r="BE13" i="5"/>
  <c r="BI13" i="5"/>
  <c r="BM13" i="5"/>
  <c r="BQ13" i="5"/>
  <c r="AX14" i="5"/>
  <c r="BB14" i="5"/>
  <c r="BE14" i="5"/>
  <c r="BI14" i="5"/>
  <c r="BM14" i="5"/>
  <c r="BQ14" i="5"/>
  <c r="AX15" i="5"/>
  <c r="BB15" i="5"/>
  <c r="BE15" i="5"/>
  <c r="BI15" i="5"/>
  <c r="BM15" i="5"/>
  <c r="BQ15" i="5"/>
  <c r="BE16" i="5"/>
  <c r="BI16" i="5"/>
  <c r="AY12" i="5"/>
  <c r="AW5" i="5"/>
  <c r="BW5" i="5" s="1"/>
  <c r="BD5" i="5"/>
  <c r="CD5" i="5" s="1"/>
  <c r="BL5" i="5"/>
  <c r="CL5" i="5" s="1"/>
  <c r="AW12" i="5"/>
  <c r="BD12" i="5"/>
  <c r="BL12" i="5"/>
  <c r="BH15" i="5"/>
  <c r="BA16" i="5"/>
  <c r="BH16" i="5"/>
  <c r="BP16" i="5"/>
  <c r="BH17" i="5"/>
  <c r="BA18" i="5"/>
  <c r="BD18" i="5"/>
  <c r="BH18" i="5"/>
  <c r="AW19" i="5"/>
  <c r="BA19" i="5"/>
  <c r="BD19" i="5"/>
  <c r="BH19" i="5"/>
  <c r="BL19" i="5"/>
  <c r="BP19" i="5"/>
  <c r="AZ18" i="5"/>
  <c r="BC10" i="5"/>
  <c r="BD6" i="3"/>
  <c r="BK6" i="3"/>
  <c r="AW7" i="3"/>
  <c r="BD7" i="3"/>
  <c r="BO7" i="3"/>
  <c r="AW8" i="3"/>
  <c r="BD8" i="3"/>
  <c r="BK8" i="3"/>
  <c r="AW13" i="3"/>
  <c r="BD13" i="3"/>
  <c r="BO13" i="3"/>
  <c r="AW14" i="3"/>
  <c r="BA16" i="3"/>
  <c r="AW18" i="3"/>
  <c r="BD18" i="3"/>
  <c r="BO18" i="3"/>
  <c r="AX19" i="3"/>
  <c r="AW5" i="3"/>
  <c r="BV5" i="3" s="1"/>
  <c r="BA5" i="3"/>
  <c r="BD5" i="3"/>
  <c r="BG5" i="3"/>
  <c r="BK5" i="3"/>
  <c r="BO5" i="3"/>
  <c r="CN5" i="3" s="1"/>
  <c r="BB7" i="3"/>
  <c r="BH7" i="3"/>
  <c r="BL8" i="3"/>
  <c r="AX13" i="3"/>
  <c r="BE13" i="3"/>
  <c r="BH18" i="3"/>
  <c r="BC18" i="3"/>
  <c r="BI18" i="3"/>
  <c r="BM7" i="3"/>
  <c r="BA6" i="3"/>
  <c r="BG6" i="3"/>
  <c r="BO6" i="3"/>
  <c r="BA7" i="3"/>
  <c r="BK7" i="3"/>
  <c r="BA8" i="3"/>
  <c r="BG8" i="3"/>
  <c r="BO8" i="3"/>
  <c r="BA13" i="3"/>
  <c r="BG13" i="3"/>
  <c r="BK13" i="3"/>
  <c r="BK16" i="3"/>
  <c r="BA18" i="3"/>
  <c r="BG18" i="3"/>
  <c r="BK18" i="3"/>
  <c r="BH19" i="3"/>
  <c r="BL19" i="3"/>
  <c r="AX7" i="3"/>
  <c r="BP7" i="3"/>
  <c r="AW10" i="3"/>
  <c r="BA10" i="3"/>
  <c r="BD10" i="3"/>
  <c r="BG10" i="3"/>
  <c r="BK10" i="3"/>
  <c r="BO10" i="3"/>
  <c r="AW12" i="3"/>
  <c r="BA12" i="3"/>
  <c r="BD12" i="3"/>
  <c r="BG12" i="3"/>
  <c r="BK12" i="3"/>
  <c r="BO12" i="3"/>
  <c r="BA14" i="3"/>
  <c r="BD14" i="3"/>
  <c r="BG14" i="3"/>
  <c r="BK14" i="3"/>
  <c r="BO14" i="3"/>
  <c r="BA19" i="3"/>
  <c r="BD19" i="3"/>
  <c r="BG19" i="3"/>
  <c r="BO19" i="3"/>
  <c r="BL7" i="3"/>
  <c r="AX8" i="3"/>
  <c r="AX11" i="3"/>
  <c r="BE11" i="3"/>
  <c r="BL11" i="3"/>
  <c r="BH13" i="3"/>
  <c r="BP13" i="3"/>
  <c r="BH15" i="3"/>
  <c r="AX6" i="3"/>
  <c r="BB6" i="3"/>
  <c r="BE6" i="3"/>
  <c r="BH6" i="3"/>
  <c r="BL6" i="3"/>
  <c r="BP6" i="3"/>
  <c r="BE7" i="3"/>
  <c r="AY11" i="3"/>
  <c r="BC11" i="3"/>
  <c r="BI11" i="3"/>
  <c r="BM11" i="3"/>
  <c r="BB11" i="3"/>
  <c r="BH11" i="3"/>
  <c r="BP11" i="3"/>
  <c r="BB13" i="3"/>
  <c r="AX5" i="3"/>
  <c r="BB5" i="3"/>
  <c r="BE5" i="3"/>
  <c r="BH5" i="3"/>
  <c r="CG5" i="3" s="1"/>
  <c r="BL5" i="3"/>
  <c r="BP5" i="3"/>
  <c r="AY6" i="3"/>
  <c r="BC6" i="3"/>
  <c r="BI6" i="3"/>
  <c r="BM6" i="3"/>
  <c r="BI7" i="3"/>
  <c r="BE8" i="3"/>
  <c r="AX12" i="3"/>
  <c r="BB12" i="3"/>
  <c r="BE12" i="3"/>
  <c r="BH12" i="3"/>
  <c r="BL12" i="3"/>
  <c r="BP12" i="3"/>
  <c r="AY15" i="3"/>
  <c r="BC15" i="3"/>
  <c r="BI15" i="3"/>
  <c r="BM15" i="3"/>
  <c r="AX17" i="3"/>
  <c r="BB17" i="3"/>
  <c r="BE17" i="3"/>
  <c r="BH17" i="3"/>
  <c r="BL17" i="3"/>
  <c r="BP17" i="3"/>
  <c r="AZ5" i="7"/>
  <c r="BZ5" i="7" s="1"/>
  <c r="BC5" i="7"/>
  <c r="CC5" i="7" s="1"/>
  <c r="BG5" i="7"/>
  <c r="CG5" i="7" s="1"/>
  <c r="BK5" i="7"/>
  <c r="BO5" i="7"/>
  <c r="CO5" i="7" s="1"/>
  <c r="BS5" i="7"/>
  <c r="CS5" i="7" s="1"/>
  <c r="AZ6" i="7"/>
  <c r="BC6" i="7"/>
  <c r="BG6" i="7"/>
  <c r="BK6" i="7"/>
  <c r="BO6" i="7"/>
  <c r="BS6" i="7"/>
  <c r="AZ7" i="7"/>
  <c r="BC7" i="7"/>
  <c r="BG7" i="7"/>
  <c r="BK7" i="7"/>
  <c r="BO7" i="7"/>
  <c r="BS7" i="7"/>
  <c r="AZ9" i="7"/>
  <c r="BC9" i="7"/>
  <c r="BG9" i="7"/>
  <c r="BK9" i="7"/>
  <c r="BO9" i="7"/>
  <c r="BS9" i="7"/>
  <c r="BG11" i="7"/>
  <c r="AW5" i="7"/>
  <c r="BW5" i="7" s="1"/>
  <c r="BA5" i="7"/>
  <c r="CA5" i="7" s="1"/>
  <c r="BD5" i="7"/>
  <c r="CD5" i="7" s="1"/>
  <c r="BH5" i="7"/>
  <c r="CH5" i="7" s="1"/>
  <c r="BL5" i="7"/>
  <c r="BP5" i="7"/>
  <c r="CP5" i="7" s="1"/>
  <c r="BA6" i="7"/>
  <c r="BD6" i="7"/>
  <c r="AX5" i="7"/>
  <c r="BX5" i="7" s="1"/>
  <c r="BB5" i="7"/>
  <c r="BE5" i="7"/>
  <c r="CE5" i="7" s="1"/>
  <c r="BI5" i="7"/>
  <c r="CI5" i="7" s="1"/>
  <c r="BM5" i="7"/>
  <c r="CM5" i="7" s="1"/>
  <c r="BQ5" i="7"/>
  <c r="AX6" i="7"/>
  <c r="BB6" i="7"/>
  <c r="BE6" i="7"/>
  <c r="BI6" i="7"/>
  <c r="BM6" i="7"/>
  <c r="BQ6" i="7"/>
  <c r="AW8" i="7"/>
  <c r="BA8" i="7"/>
  <c r="BD8" i="7"/>
  <c r="BH8" i="7"/>
  <c r="BL8" i="7"/>
  <c r="BP8" i="7"/>
  <c r="AW14" i="7"/>
  <c r="BA14" i="7"/>
  <c r="BD14" i="7"/>
  <c r="AZ8" i="7"/>
  <c r="BC8" i="7"/>
  <c r="BG8" i="7"/>
  <c r="BK8" i="7"/>
  <c r="BO8" i="7"/>
  <c r="BS8" i="7"/>
  <c r="AX10" i="7"/>
  <c r="BB10" i="7"/>
  <c r="BE10" i="7"/>
  <c r="BI10" i="7"/>
  <c r="BM10" i="7"/>
  <c r="BQ10" i="7"/>
  <c r="AX11" i="7"/>
  <c r="BB11" i="7"/>
  <c r="BE11" i="7"/>
  <c r="BI11" i="7"/>
  <c r="BM11" i="7"/>
  <c r="BQ11" i="7"/>
  <c r="BC12" i="7"/>
  <c r="BK12" i="7"/>
  <c r="BS12" i="7"/>
  <c r="AZ14" i="7"/>
  <c r="BC14" i="7"/>
  <c r="BG14" i="7"/>
  <c r="BK14" i="7"/>
  <c r="BO14" i="7"/>
  <c r="BS14" i="7"/>
  <c r="AX17" i="7"/>
  <c r="BB17" i="7"/>
  <c r="BE17" i="7"/>
  <c r="BI17" i="7"/>
  <c r="BQ17" i="7"/>
  <c r="AZ19" i="7"/>
  <c r="BC19" i="7"/>
  <c r="BG19" i="7"/>
  <c r="BK19" i="7"/>
  <c r="BO19" i="7"/>
  <c r="BS19" i="7"/>
  <c r="AZ20" i="7"/>
  <c r="BC20" i="7"/>
  <c r="BG20" i="7"/>
  <c r="BK20" i="7"/>
  <c r="BO20" i="7"/>
  <c r="BS20" i="7"/>
  <c r="BI8" i="7"/>
  <c r="AZ10" i="7"/>
  <c r="BC10" i="7"/>
  <c r="BG10" i="7"/>
  <c r="BK10" i="7"/>
  <c r="BO10" i="7"/>
  <c r="BS10" i="7"/>
  <c r="BC11" i="7"/>
  <c r="BK11" i="7"/>
  <c r="BO11" i="7"/>
  <c r="BS11" i="7"/>
  <c r="AX12" i="7"/>
  <c r="BB12" i="7"/>
  <c r="BE12" i="7"/>
  <c r="BI12" i="7"/>
  <c r="BM12" i="7"/>
  <c r="BQ12" i="7"/>
  <c r="AZ17" i="7"/>
  <c r="BC17" i="7"/>
  <c r="BG17" i="7"/>
  <c r="BK17" i="7"/>
  <c r="BO17" i="7"/>
  <c r="BS17" i="7"/>
  <c r="BI19" i="7"/>
  <c r="BI20" i="7"/>
  <c r="BD11" i="7"/>
  <c r="BL14" i="7"/>
  <c r="BD16" i="7"/>
  <c r="AW7" i="7"/>
  <c r="BA7" i="7"/>
  <c r="BD7" i="7"/>
  <c r="BH7" i="7"/>
  <c r="BL7" i="7"/>
  <c r="BP7" i="7"/>
  <c r="AX8" i="7"/>
  <c r="BB8" i="7"/>
  <c r="BM8" i="7"/>
  <c r="BQ8" i="7"/>
  <c r="AW13" i="7"/>
  <c r="BA13" i="7"/>
  <c r="BD13" i="7"/>
  <c r="BH13" i="7"/>
  <c r="BL13" i="7"/>
  <c r="BP13" i="7"/>
  <c r="AX14" i="7"/>
  <c r="BB14" i="7"/>
  <c r="BE14" i="7"/>
  <c r="BI14" i="7"/>
  <c r="BM14" i="7"/>
  <c r="AW15" i="7"/>
  <c r="BA15" i="7"/>
  <c r="BD15" i="7"/>
  <c r="BH15" i="7"/>
  <c r="BL15" i="7"/>
  <c r="BP15" i="7"/>
  <c r="AX16" i="7"/>
  <c r="BB16" i="7"/>
  <c r="BE16" i="7"/>
  <c r="BM16" i="7"/>
  <c r="BQ16" i="7"/>
  <c r="AZ18" i="7"/>
  <c r="BC18" i="7"/>
  <c r="BG18" i="7"/>
  <c r="BK18" i="7"/>
  <c r="BO18" i="7"/>
  <c r="BS18" i="7"/>
  <c r="AW19" i="7"/>
  <c r="BA19" i="7"/>
  <c r="BD19" i="7"/>
  <c r="BH19" i="7"/>
  <c r="BL19" i="7"/>
  <c r="BP19" i="7"/>
  <c r="AX20" i="7"/>
  <c r="BB20" i="7"/>
  <c r="BE20" i="7"/>
  <c r="BM20" i="7"/>
  <c r="BQ20" i="7"/>
  <c r="BH14" i="7"/>
  <c r="BP14" i="7"/>
  <c r="AW16" i="7"/>
  <c r="BA16" i="7"/>
  <c r="BH16" i="7"/>
  <c r="BL16" i="7"/>
  <c r="BP16" i="7"/>
  <c r="BM17" i="7"/>
  <c r="AW20" i="7"/>
  <c r="BA20" i="7"/>
  <c r="BD20" i="7"/>
  <c r="BH20" i="7"/>
  <c r="BL20" i="7"/>
  <c r="BP20" i="7"/>
  <c r="AW6" i="7"/>
  <c r="BH6" i="7"/>
  <c r="BL6" i="7"/>
  <c r="BB7" i="7"/>
  <c r="BE7" i="7"/>
  <c r="BQ7" i="7"/>
  <c r="AW9" i="7"/>
  <c r="BA9" i="7"/>
  <c r="BD9" i="7"/>
  <c r="BH9" i="7"/>
  <c r="BL9" i="7"/>
  <c r="BP9" i="7"/>
  <c r="AW10" i="7"/>
  <c r="BA10" i="7"/>
  <c r="BD10" i="7"/>
  <c r="BH10" i="7"/>
  <c r="BL10" i="7"/>
  <c r="BP10" i="7"/>
  <c r="AW11" i="7"/>
  <c r="BA11" i="7"/>
  <c r="BH11" i="7"/>
  <c r="BL11" i="7"/>
  <c r="BP11" i="7"/>
  <c r="AW12" i="7"/>
  <c r="BA12" i="7"/>
  <c r="BD12" i="7"/>
  <c r="BH12" i="7"/>
  <c r="BL12" i="7"/>
  <c r="BP12" i="7"/>
  <c r="AX13" i="7"/>
  <c r="BB13" i="7"/>
  <c r="BE13" i="7"/>
  <c r="BI13" i="7"/>
  <c r="BM13" i="7"/>
  <c r="BQ13" i="7"/>
  <c r="AX15" i="7"/>
  <c r="BB15" i="7"/>
  <c r="BE15" i="7"/>
  <c r="BM15" i="7"/>
  <c r="BQ15" i="7"/>
  <c r="AW18" i="7"/>
  <c r="BA18" i="7"/>
  <c r="BD18" i="7"/>
  <c r="BH18" i="7"/>
  <c r="BL18" i="7"/>
  <c r="BP18" i="7"/>
  <c r="AX19" i="7"/>
  <c r="BB19" i="7"/>
  <c r="BE19" i="7"/>
  <c r="BM19" i="7"/>
  <c r="BQ19" i="7"/>
  <c r="CN5" i="7"/>
  <c r="CZ5" i="5"/>
  <c r="AY10" i="5"/>
  <c r="BF10" i="5"/>
  <c r="BR10" i="5"/>
  <c r="AY13" i="5"/>
  <c r="BF13" i="5"/>
  <c r="BN13" i="5"/>
  <c r="AY14" i="5"/>
  <c r="BF14" i="5"/>
  <c r="BN14" i="5"/>
  <c r="AY15" i="5"/>
  <c r="BF15" i="5"/>
  <c r="BN15" i="5"/>
  <c r="BG10" i="5"/>
  <c r="DH5" i="5"/>
  <c r="AZ10" i="5"/>
  <c r="BN9" i="5"/>
  <c r="DO5" i="5"/>
  <c r="BJ10" i="5"/>
  <c r="BN11" i="5"/>
  <c r="BJ13" i="5"/>
  <c r="BR13" i="5"/>
  <c r="BJ14" i="5"/>
  <c r="BR14" i="5"/>
  <c r="BJ15" i="5"/>
  <c r="BR15" i="5"/>
  <c r="AZ11" i="5"/>
  <c r="AY17" i="5"/>
  <c r="BF17" i="5"/>
  <c r="BJ17" i="5"/>
  <c r="BN17" i="5"/>
  <c r="BR17" i="5"/>
  <c r="BK18" i="5"/>
  <c r="BS9" i="5"/>
  <c r="AY5" i="5"/>
  <c r="BF5" i="5"/>
  <c r="BJ5" i="5"/>
  <c r="BN5" i="5"/>
  <c r="BR5" i="5"/>
  <c r="CR5" i="5" s="1"/>
  <c r="BK15" i="5"/>
  <c r="AY16" i="5"/>
  <c r="BF16" i="5"/>
  <c r="BJ16" i="5"/>
  <c r="BN16" i="5"/>
  <c r="BR16" i="5"/>
  <c r="AY19" i="5"/>
  <c r="BF19" i="5"/>
  <c r="BJ19" i="5"/>
  <c r="BN19" i="5"/>
  <c r="BR19" i="5"/>
  <c r="AY6" i="5"/>
  <c r="BF6" i="5"/>
  <c r="BJ6" i="5"/>
  <c r="BN6" i="5"/>
  <c r="BR6" i="5"/>
  <c r="AY7" i="5"/>
  <c r="BF7" i="5"/>
  <c r="BJ7" i="5"/>
  <c r="BN7" i="5"/>
  <c r="BR7" i="5"/>
  <c r="AY8" i="5"/>
  <c r="BF8" i="5"/>
  <c r="BJ8" i="5"/>
  <c r="BN8" i="5"/>
  <c r="BR8" i="5"/>
  <c r="AY9" i="5"/>
  <c r="BF9" i="5"/>
  <c r="BJ9" i="5"/>
  <c r="BR9" i="5"/>
  <c r="BH10" i="5"/>
  <c r="BF11" i="5"/>
  <c r="BJ11" i="5"/>
  <c r="BR11" i="5"/>
  <c r="BF12" i="5"/>
  <c r="BJ12" i="5"/>
  <c r="BN12" i="5"/>
  <c r="BR12" i="5"/>
  <c r="BA13" i="5"/>
  <c r="BH13" i="5"/>
  <c r="AW14" i="5"/>
  <c r="BA14" i="5"/>
  <c r="BD14" i="5"/>
  <c r="BH14" i="5"/>
  <c r="BL14" i="5"/>
  <c r="BP14" i="5"/>
  <c r="AY18" i="5"/>
  <c r="BF18" i="5"/>
  <c r="BJ18" i="5"/>
  <c r="BN18" i="5"/>
  <c r="BR18" i="5"/>
  <c r="AY20" i="5"/>
  <c r="BF20" i="5"/>
  <c r="BJ20" i="5"/>
  <c r="BN20" i="5"/>
  <c r="BR20" i="5"/>
  <c r="DD5" i="5"/>
  <c r="DT5" i="5"/>
  <c r="AZ6" i="5"/>
  <c r="BC6" i="5"/>
  <c r="BG6" i="5"/>
  <c r="BK6" i="5"/>
  <c r="BO6" i="5"/>
  <c r="BS6" i="5"/>
  <c r="BS10" i="5"/>
  <c r="BC11" i="5"/>
  <c r="BG11" i="5"/>
  <c r="BK11" i="5"/>
  <c r="BO11" i="5"/>
  <c r="AZ12" i="5"/>
  <c r="BS12" i="5"/>
  <c r="AZ13" i="5"/>
  <c r="BC13" i="5"/>
  <c r="BG13" i="5"/>
  <c r="BK13" i="5"/>
  <c r="BO13" i="5"/>
  <c r="BS13" i="5"/>
  <c r="AZ17" i="5"/>
  <c r="BC17" i="5"/>
  <c r="BG17" i="5"/>
  <c r="BK17" i="5"/>
  <c r="BO17" i="5"/>
  <c r="BS17" i="5"/>
  <c r="AZ20" i="5"/>
  <c r="BC20" i="5"/>
  <c r="BG20" i="5"/>
  <c r="BK20" i="5"/>
  <c r="BO20" i="5"/>
  <c r="BS20" i="5"/>
  <c r="DA5" i="5"/>
  <c r="BA6" i="5"/>
  <c r="BH6" i="5"/>
  <c r="BO10" i="5"/>
  <c r="AW11" i="5"/>
  <c r="BA11" i="5"/>
  <c r="BL11" i="5"/>
  <c r="BP11" i="5"/>
  <c r="AW13" i="5"/>
  <c r="BD13" i="5"/>
  <c r="BL13" i="5"/>
  <c r="BP13" i="5"/>
  <c r="AZ15" i="5"/>
  <c r="BC15" i="5"/>
  <c r="BG15" i="5"/>
  <c r="BO15" i="5"/>
  <c r="BS15" i="5"/>
  <c r="AW17" i="5"/>
  <c r="BD17" i="5"/>
  <c r="BL17" i="5"/>
  <c r="BP17" i="5"/>
  <c r="AW18" i="5"/>
  <c r="BL18" i="5"/>
  <c r="BP18" i="5"/>
  <c r="BA20" i="5"/>
  <c r="BD20" i="5"/>
  <c r="DL5" i="5"/>
  <c r="BP6" i="5"/>
  <c r="AZ7" i="5"/>
  <c r="BC7" i="5"/>
  <c r="BG7" i="5"/>
  <c r="BK7" i="5"/>
  <c r="BO7" i="5"/>
  <c r="BS7" i="5"/>
  <c r="AZ8" i="5"/>
  <c r="BC8" i="5"/>
  <c r="BG8" i="5"/>
  <c r="BK8" i="5"/>
  <c r="BO8" i="5"/>
  <c r="BS8" i="5"/>
  <c r="AZ9" i="5"/>
  <c r="BC9" i="5"/>
  <c r="BG9" i="5"/>
  <c r="BK9" i="5"/>
  <c r="BO9" i="5"/>
  <c r="AW10" i="5"/>
  <c r="BA10" i="5"/>
  <c r="BD10" i="5"/>
  <c r="BL10" i="5"/>
  <c r="BP10" i="5"/>
  <c r="BC12" i="5"/>
  <c r="BG12" i="5"/>
  <c r="BO12" i="5"/>
  <c r="BA15" i="5"/>
  <c r="BD15" i="5"/>
  <c r="BP15" i="5"/>
  <c r="AZ16" i="5"/>
  <c r="BC16" i="5"/>
  <c r="BG16" i="5"/>
  <c r="BK16" i="5"/>
  <c r="BO16" i="5"/>
  <c r="BS16" i="5"/>
  <c r="AZ5" i="5"/>
  <c r="BC5" i="5"/>
  <c r="CC5" i="5" s="1"/>
  <c r="BG5" i="5"/>
  <c r="BK5" i="5"/>
  <c r="CK5" i="5" s="1"/>
  <c r="BO5" i="5"/>
  <c r="BS5" i="5"/>
  <c r="CS5" i="5" s="1"/>
  <c r="AW6" i="5"/>
  <c r="BD6" i="5"/>
  <c r="BL6" i="5"/>
  <c r="AX7" i="5"/>
  <c r="BB7" i="5"/>
  <c r="BE7" i="5"/>
  <c r="BI7" i="5"/>
  <c r="BM7" i="5"/>
  <c r="BQ7" i="5"/>
  <c r="AX8" i="5"/>
  <c r="BB8" i="5"/>
  <c r="BE8" i="5"/>
  <c r="BI8" i="5"/>
  <c r="BM8" i="5"/>
  <c r="BQ8" i="5"/>
  <c r="AW9" i="5"/>
  <c r="BA9" i="5"/>
  <c r="BD9" i="5"/>
  <c r="BH9" i="5"/>
  <c r="BL9" i="5"/>
  <c r="BP9" i="5"/>
  <c r="BK10" i="5"/>
  <c r="AZ14" i="5"/>
  <c r="BC14" i="5"/>
  <c r="BG14" i="5"/>
  <c r="BK14" i="5"/>
  <c r="BO14" i="5"/>
  <c r="BS14" i="5"/>
  <c r="AW15" i="5"/>
  <c r="BL15" i="5"/>
  <c r="AX16" i="5"/>
  <c r="BB16" i="5"/>
  <c r="BM16" i="5"/>
  <c r="BQ16" i="5"/>
  <c r="AX17" i="5"/>
  <c r="BB17" i="5"/>
  <c r="BM17" i="5"/>
  <c r="BQ17" i="5"/>
  <c r="BC18" i="5"/>
  <c r="BG18" i="5"/>
  <c r="BO18" i="5"/>
  <c r="BS18" i="5"/>
  <c r="AZ19" i="5"/>
  <c r="BC19" i="5"/>
  <c r="BG19" i="5"/>
  <c r="BO19" i="5"/>
  <c r="BS19" i="5"/>
  <c r="AW20" i="5"/>
  <c r="BH20" i="5"/>
  <c r="BL20" i="5"/>
  <c r="CL5" i="3"/>
  <c r="AX18" i="3"/>
  <c r="AX15" i="3"/>
  <c r="BB19" i="3"/>
  <c r="BB15" i="3"/>
  <c r="BE18" i="3"/>
  <c r="BE14" i="3"/>
  <c r="BL18" i="3"/>
  <c r="BL15" i="3"/>
  <c r="BP19" i="3"/>
  <c r="BP15" i="3"/>
  <c r="AX16" i="3"/>
  <c r="BB16" i="3"/>
  <c r="BE16" i="3"/>
  <c r="BH16" i="3"/>
  <c r="BL16" i="3"/>
  <c r="BP16" i="3"/>
  <c r="AY20" i="3"/>
  <c r="BC20" i="3"/>
  <c r="BI20" i="3"/>
  <c r="BM20" i="3"/>
  <c r="CN6" i="7" l="1"/>
  <c r="CJ6" i="3"/>
  <c r="CN7" i="7"/>
  <c r="BY6" i="7"/>
  <c r="BY5" i="7"/>
  <c r="BY9" i="7"/>
  <c r="CF6" i="7"/>
  <c r="CJ5" i="3"/>
  <c r="CN6" i="3"/>
  <c r="BU6" i="3"/>
  <c r="BU7" i="3"/>
  <c r="BW6" i="3"/>
  <c r="CJ7" i="3"/>
  <c r="CE6" i="3"/>
  <c r="CB7" i="3"/>
  <c r="CF10" i="3"/>
  <c r="BN21" i="3"/>
  <c r="BX9" i="3"/>
  <c r="CM18" i="3"/>
  <c r="CE7" i="3"/>
  <c r="BX10" i="3"/>
  <c r="BX15" i="3"/>
  <c r="CX7" i="3" s="1"/>
  <c r="CB14" i="3"/>
  <c r="CB10" i="3"/>
  <c r="CN7" i="3"/>
  <c r="BU9" i="3"/>
  <c r="CK7" i="3"/>
  <c r="CE8" i="3"/>
  <c r="BU11" i="3"/>
  <c r="BV9" i="3"/>
  <c r="BY10" i="3"/>
  <c r="CE10" i="3"/>
  <c r="BV6" i="3"/>
  <c r="CF11" i="3"/>
  <c r="BZ10" i="3"/>
  <c r="BV8" i="3"/>
  <c r="CF18" i="3"/>
  <c r="BU17" i="3"/>
  <c r="BY7" i="3"/>
  <c r="BW8" i="3"/>
  <c r="CI7" i="3"/>
  <c r="CE15" i="3"/>
  <c r="CM10" i="3"/>
  <c r="CB18" i="3"/>
  <c r="CH10" i="3"/>
  <c r="CO11" i="3"/>
  <c r="CA8" i="3"/>
  <c r="CO9" i="3"/>
  <c r="CE14" i="3"/>
  <c r="CM5" i="3"/>
  <c r="CI9" i="3"/>
  <c r="AZ21" i="3"/>
  <c r="CI8" i="3"/>
  <c r="BF21" i="3"/>
  <c r="CM7" i="3"/>
  <c r="BJ21" i="3"/>
  <c r="BY9" i="3"/>
  <c r="CA6" i="3"/>
  <c r="CE9" i="3"/>
  <c r="CI15" i="3"/>
  <c r="AY21" i="3"/>
  <c r="CG13" i="3"/>
  <c r="CJ12" i="3"/>
  <c r="BZ6" i="3"/>
  <c r="CF16" i="3"/>
  <c r="CI11" i="3"/>
  <c r="CE18" i="3"/>
  <c r="CM15" i="3"/>
  <c r="BY15" i="3"/>
  <c r="CY7" i="3" s="1"/>
  <c r="AV21" i="3"/>
  <c r="CD7" i="3"/>
  <c r="CC16" i="3"/>
  <c r="BY20" i="3"/>
  <c r="BU20" i="3"/>
  <c r="CE20" i="3"/>
  <c r="CM20" i="3"/>
  <c r="CM9" i="3"/>
  <c r="CM17" i="3"/>
  <c r="CI10" i="3"/>
  <c r="BU14" i="3"/>
  <c r="BU15" i="3"/>
  <c r="BY8" i="3"/>
  <c r="BY17" i="3"/>
  <c r="BG21" i="3"/>
  <c r="BV19" i="3"/>
  <c r="BZ19" i="3"/>
  <c r="CK5" i="3"/>
  <c r="CD10" i="3"/>
  <c r="CB17" i="3"/>
  <c r="BU8" i="3"/>
  <c r="CE12" i="3"/>
  <c r="DE6" i="3" s="1"/>
  <c r="CE17" i="3"/>
  <c r="CE19" i="3"/>
  <c r="CM13" i="3"/>
  <c r="CM8" i="3"/>
  <c r="CM11" i="3"/>
  <c r="CM19" i="3"/>
  <c r="CI13" i="3"/>
  <c r="CI18" i="3"/>
  <c r="CI20" i="3"/>
  <c r="BU16" i="3"/>
  <c r="BU10" i="3"/>
  <c r="BU19" i="3"/>
  <c r="CI6" i="3"/>
  <c r="BY6" i="3"/>
  <c r="BY13" i="3"/>
  <c r="BY12" i="3"/>
  <c r="BY11" i="3"/>
  <c r="BY19" i="3"/>
  <c r="BW12" i="3"/>
  <c r="CF7" i="3"/>
  <c r="CF13" i="3"/>
  <c r="CI16" i="3"/>
  <c r="CF14" i="3"/>
  <c r="CI12" i="3"/>
  <c r="CI19" i="3"/>
  <c r="BY18" i="3"/>
  <c r="CF5" i="3"/>
  <c r="CF6" i="3"/>
  <c r="CI14" i="3"/>
  <c r="CM6" i="3"/>
  <c r="CD11" i="3"/>
  <c r="CI5" i="3"/>
  <c r="CK6" i="3"/>
  <c r="CE13" i="3"/>
  <c r="CE16" i="3"/>
  <c r="CE11" i="3"/>
  <c r="CM14" i="3"/>
  <c r="CM12" i="3"/>
  <c r="CM16" i="3"/>
  <c r="CI17" i="3"/>
  <c r="BU12" i="3"/>
  <c r="BU13" i="3"/>
  <c r="BU18" i="3"/>
  <c r="BY5" i="3"/>
  <c r="BY14" i="3"/>
  <c r="BY16" i="3"/>
  <c r="CF20" i="3"/>
  <c r="CF8" i="3"/>
  <c r="BY11" i="5"/>
  <c r="CI6" i="5"/>
  <c r="CM11" i="5"/>
  <c r="CQ6" i="5"/>
  <c r="CE9" i="5"/>
  <c r="CN12" i="5"/>
  <c r="CN6" i="5"/>
  <c r="CP15" i="5"/>
  <c r="BY6" i="5"/>
  <c r="CD7" i="5"/>
  <c r="CA7" i="5"/>
  <c r="CM5" i="5"/>
  <c r="CP8" i="5"/>
  <c r="BZ9" i="5"/>
  <c r="CE8" i="5"/>
  <c r="CE17" i="5"/>
  <c r="CC18" i="5"/>
  <c r="CF15" i="5"/>
  <c r="CR10" i="5"/>
  <c r="CJ15" i="5"/>
  <c r="CH7" i="5"/>
  <c r="CM16" i="5"/>
  <c r="BX11" i="5"/>
  <c r="CN20" i="7"/>
  <c r="CF7" i="7"/>
  <c r="CN8" i="7"/>
  <c r="CN9" i="7"/>
  <c r="CJ20" i="7"/>
  <c r="CN13" i="7"/>
  <c r="CR6" i="7"/>
  <c r="CF9" i="7"/>
  <c r="BY10" i="7"/>
  <c r="CF19" i="7"/>
  <c r="BF21" i="7"/>
  <c r="BY7" i="7"/>
  <c r="BY8" i="7"/>
  <c r="CJ10" i="7"/>
  <c r="CN16" i="7"/>
  <c r="CF8" i="7"/>
  <c r="CR11" i="7"/>
  <c r="CR5" i="7"/>
  <c r="CN10" i="7"/>
  <c r="BY16" i="7"/>
  <c r="BY17" i="7"/>
  <c r="CN11" i="7"/>
  <c r="CR13" i="7"/>
  <c r="DS6" i="7" s="1"/>
  <c r="BY12" i="7"/>
  <c r="CF12" i="7"/>
  <c r="CJ12" i="7"/>
  <c r="BJ21" i="7"/>
  <c r="BN21" i="7"/>
  <c r="CN15" i="7"/>
  <c r="CN19" i="7"/>
  <c r="CN12" i="7"/>
  <c r="CF18" i="7"/>
  <c r="CF17" i="7"/>
  <c r="CF13" i="7"/>
  <c r="BY13" i="7"/>
  <c r="CZ6" i="7" s="1"/>
  <c r="CR10" i="7"/>
  <c r="CJ7" i="7"/>
  <c r="CJ16" i="7"/>
  <c r="CJ13" i="7"/>
  <c r="CJ9" i="7"/>
  <c r="CN17" i="7"/>
  <c r="CF20" i="7"/>
  <c r="CF14" i="7"/>
  <c r="CF11" i="7"/>
  <c r="BY11" i="7"/>
  <c r="CR7" i="7"/>
  <c r="CR12" i="7"/>
  <c r="CJ6" i="7"/>
  <c r="CJ11" i="7"/>
  <c r="CF10" i="7"/>
  <c r="CR9" i="7"/>
  <c r="CN14" i="7"/>
  <c r="CN18" i="7"/>
  <c r="CF15" i="7"/>
  <c r="CF16" i="7"/>
  <c r="CR8" i="7"/>
  <c r="CJ8" i="7"/>
  <c r="CR14" i="7"/>
  <c r="BY14" i="7"/>
  <c r="CZ7" i="7" s="1"/>
  <c r="BY18" i="7"/>
  <c r="CJ14" i="7"/>
  <c r="CJ18" i="7"/>
  <c r="BY20" i="7"/>
  <c r="BY15" i="7"/>
  <c r="BY19" i="7"/>
  <c r="CJ15" i="7"/>
  <c r="CJ19" i="7"/>
  <c r="CJ17" i="7"/>
  <c r="AY21" i="7"/>
  <c r="CR18" i="7"/>
  <c r="BZ7" i="7"/>
  <c r="CO8" i="7"/>
  <c r="BZ6" i="7"/>
  <c r="BR21" i="7"/>
  <c r="CO6" i="7"/>
  <c r="CR15" i="7"/>
  <c r="CR19" i="7"/>
  <c r="CE8" i="7"/>
  <c r="CP8" i="7"/>
  <c r="CK8" i="7"/>
  <c r="CO7" i="7"/>
  <c r="CG7" i="7"/>
  <c r="CR16" i="7"/>
  <c r="CR20" i="7"/>
  <c r="CB6" i="7"/>
  <c r="CR17" i="7"/>
  <c r="CO14" i="7"/>
  <c r="BZ16" i="7"/>
  <c r="CK15" i="7"/>
  <c r="CM16" i="7"/>
  <c r="CP7" i="7"/>
  <c r="CA7" i="7"/>
  <c r="CP6" i="7"/>
  <c r="CK6" i="7"/>
  <c r="CC7" i="7"/>
  <c r="CM7" i="7"/>
  <c r="CS7" i="7"/>
  <c r="CC6" i="7"/>
  <c r="CL12" i="7"/>
  <c r="BZ11" i="7"/>
  <c r="CE10" i="7"/>
  <c r="CK19" i="7"/>
  <c r="CO9" i="7"/>
  <c r="BZ9" i="7"/>
  <c r="CG14" i="7"/>
  <c r="CQ15" i="7"/>
  <c r="CL6" i="7"/>
  <c r="BW6" i="7"/>
  <c r="CD9" i="5"/>
  <c r="CN20" i="5"/>
  <c r="CN8" i="5"/>
  <c r="CL8" i="5"/>
  <c r="CI5" i="5"/>
  <c r="BX6" i="5"/>
  <c r="CA13" i="5"/>
  <c r="CK6" i="5"/>
  <c r="CN5" i="5"/>
  <c r="BY5" i="5"/>
  <c r="CE6" i="5"/>
  <c r="BW16" i="5"/>
  <c r="CB7" i="5"/>
  <c r="BY19" i="5"/>
  <c r="CR15" i="5"/>
  <c r="CH5" i="5"/>
  <c r="CI7" i="5"/>
  <c r="CL11" i="5"/>
  <c r="DM6" i="5" s="1"/>
  <c r="CO13" i="5"/>
  <c r="BA21" i="5"/>
  <c r="CG14" i="5"/>
  <c r="CH8" i="5"/>
  <c r="CS8" i="5"/>
  <c r="CJ11" i="5"/>
  <c r="DK7" i="5" s="1"/>
  <c r="BY15" i="5"/>
  <c r="CN16" i="5"/>
  <c r="CM19" i="5"/>
  <c r="BX10" i="5"/>
  <c r="BC21" i="5"/>
  <c r="CR18" i="5"/>
  <c r="CF10" i="5"/>
  <c r="CR7" i="5"/>
  <c r="CJ19" i="5"/>
  <c r="CS20" i="5"/>
  <c r="BW7" i="5"/>
  <c r="CB6" i="5"/>
  <c r="CQ16" i="5"/>
  <c r="BZ7" i="5"/>
  <c r="CA6" i="5"/>
  <c r="CJ6" i="5"/>
  <c r="CS13" i="5"/>
  <c r="CC17" i="5"/>
  <c r="CR6" i="5"/>
  <c r="CL6" i="5"/>
  <c r="CD12" i="5"/>
  <c r="CM8" i="5"/>
  <c r="CE14" i="5"/>
  <c r="DF6" i="5" s="1"/>
  <c r="BX18" i="5"/>
  <c r="CP10" i="5"/>
  <c r="CA20" i="5"/>
  <c r="CI20" i="5"/>
  <c r="CQ11" i="5"/>
  <c r="CB12" i="5"/>
  <c r="BW9" i="5"/>
  <c r="BG21" i="5"/>
  <c r="BL21" i="5"/>
  <c r="BO21" i="5"/>
  <c r="BZ17" i="5"/>
  <c r="CR19" i="5"/>
  <c r="CF19" i="5"/>
  <c r="CO10" i="5"/>
  <c r="CA11" i="5"/>
  <c r="CS19" i="5"/>
  <c r="CF8" i="5"/>
  <c r="CF11" i="5"/>
  <c r="DG6" i="5" s="1"/>
  <c r="CM6" i="5"/>
  <c r="CE13" i="5"/>
  <c r="CM15" i="5"/>
  <c r="BX7" i="5"/>
  <c r="CS17" i="5"/>
  <c r="CC10" i="5"/>
  <c r="CD19" i="5"/>
  <c r="BK21" i="5"/>
  <c r="CP9" i="5"/>
  <c r="DQ6" i="5" s="1"/>
  <c r="CF20" i="5"/>
  <c r="CN19" i="5"/>
  <c r="BY7" i="5"/>
  <c r="CJ18" i="5"/>
  <c r="CR20" i="5"/>
  <c r="CN12" i="3"/>
  <c r="CN19" i="3"/>
  <c r="CN10" i="3"/>
  <c r="CN17" i="3"/>
  <c r="BD21" i="3"/>
  <c r="CC20" i="3"/>
  <c r="CC11" i="3"/>
  <c r="CC17" i="3"/>
  <c r="CC13" i="3"/>
  <c r="DC7" i="3" s="1"/>
  <c r="CC8" i="3"/>
  <c r="CC9" i="3"/>
  <c r="CC10" i="3"/>
  <c r="CC18" i="3"/>
  <c r="CC12" i="3"/>
  <c r="CC14" i="3"/>
  <c r="CC7" i="3"/>
  <c r="CJ18" i="3"/>
  <c r="CJ13" i="3"/>
  <c r="CJ8" i="3"/>
  <c r="CJ14" i="3"/>
  <c r="CJ9" i="3"/>
  <c r="CJ16" i="3"/>
  <c r="CJ19" i="3"/>
  <c r="CJ15" i="3"/>
  <c r="CJ17" i="3"/>
  <c r="CJ10" i="3"/>
  <c r="CJ11" i="3"/>
  <c r="CC6" i="3"/>
  <c r="BV15" i="3"/>
  <c r="BA21" i="3"/>
  <c r="AW21" i="3"/>
  <c r="BZ8" i="3"/>
  <c r="CC5" i="3"/>
  <c r="CN15" i="3"/>
  <c r="BK21" i="3"/>
  <c r="BW11" i="3"/>
  <c r="BW9" i="3"/>
  <c r="BV17" i="3"/>
  <c r="BV14" i="3"/>
  <c r="BZ9" i="3"/>
  <c r="BZ14" i="3"/>
  <c r="CL16" i="3"/>
  <c r="CL15" i="3"/>
  <c r="CL10" i="3"/>
  <c r="CL11" i="3"/>
  <c r="DL7" i="3" s="1"/>
  <c r="CL9" i="3"/>
  <c r="CL18" i="3"/>
  <c r="CL19" i="3"/>
  <c r="CC19" i="3"/>
  <c r="CN11" i="3"/>
  <c r="BZ17" i="3"/>
  <c r="CJ20" i="3"/>
  <c r="BZ12" i="3"/>
  <c r="CC15" i="3"/>
  <c r="BV16" i="3"/>
  <c r="BO21" i="3"/>
  <c r="CD13" i="3"/>
  <c r="CH12" i="3"/>
  <c r="DH6" i="3" s="1"/>
  <c r="CH8" i="3"/>
  <c r="CH6" i="3"/>
  <c r="CH7" i="3"/>
  <c r="CH9" i="3"/>
  <c r="CO5" i="3"/>
  <c r="CO8" i="3"/>
  <c r="CO6" i="3"/>
  <c r="CO7" i="3"/>
  <c r="CO10" i="3"/>
  <c r="CA5" i="3"/>
  <c r="CA7" i="3"/>
  <c r="CA15" i="3"/>
  <c r="CA9" i="3"/>
  <c r="CA11" i="3"/>
  <c r="CA10" i="3"/>
  <c r="BX17" i="3"/>
  <c r="BX16" i="3"/>
  <c r="BX12" i="3"/>
  <c r="BX19" i="3"/>
  <c r="BX13" i="3"/>
  <c r="BC21" i="3"/>
  <c r="BZ16" i="3"/>
  <c r="BZ5" i="3"/>
  <c r="BV13" i="3"/>
  <c r="CN8" i="3"/>
  <c r="CN9" i="3"/>
  <c r="CF17" i="3"/>
  <c r="CO12" i="3"/>
  <c r="CA13" i="3"/>
  <c r="CG6" i="3"/>
  <c r="CH17" i="3"/>
  <c r="CK13" i="3"/>
  <c r="CK14" i="3"/>
  <c r="BH21" i="3"/>
  <c r="BV7" i="3"/>
  <c r="BV10" i="3"/>
  <c r="BV12" i="3"/>
  <c r="BV18" i="3"/>
  <c r="CN16" i="3"/>
  <c r="CN14" i="3"/>
  <c r="BZ20" i="3"/>
  <c r="BZ13" i="3"/>
  <c r="BZ18" i="3"/>
  <c r="BW10" i="3"/>
  <c r="BW7" i="3"/>
  <c r="CF12" i="3"/>
  <c r="CF19" i="3"/>
  <c r="BM21" i="3"/>
  <c r="BX20" i="3"/>
  <c r="BW18" i="3"/>
  <c r="BV11" i="3"/>
  <c r="BV20" i="3"/>
  <c r="BZ7" i="3"/>
  <c r="CN20" i="3"/>
  <c r="CN13" i="3"/>
  <c r="CN18" i="3"/>
  <c r="BZ11" i="3"/>
  <c r="BZ15" i="3"/>
  <c r="BW5" i="3"/>
  <c r="CF15" i="3"/>
  <c r="DF6" i="3" s="1"/>
  <c r="CF9" i="3"/>
  <c r="BW13" i="3"/>
  <c r="CL13" i="3"/>
  <c r="BX18" i="3"/>
  <c r="CD8" i="3"/>
  <c r="CO13" i="3"/>
  <c r="CO17" i="3"/>
  <c r="CK8" i="3"/>
  <c r="CG7" i="3"/>
  <c r="CH20" i="3"/>
  <c r="BB21" i="3"/>
  <c r="CG9" i="3"/>
  <c r="CO14" i="3"/>
  <c r="CK12" i="3"/>
  <c r="CG11" i="3"/>
  <c r="CG8" i="3"/>
  <c r="CG16" i="3"/>
  <c r="CA12" i="3"/>
  <c r="CB15" i="3"/>
  <c r="CB6" i="3"/>
  <c r="CB19" i="3"/>
  <c r="CL7" i="3"/>
  <c r="CL12" i="3"/>
  <c r="CL20" i="3"/>
  <c r="CH18" i="3"/>
  <c r="CH11" i="3"/>
  <c r="CH16" i="3"/>
  <c r="BX7" i="3"/>
  <c r="BX6" i="3"/>
  <c r="BX14" i="3"/>
  <c r="BW14" i="3"/>
  <c r="CA14" i="3"/>
  <c r="DA7" i="3" s="1"/>
  <c r="CB8" i="3"/>
  <c r="CD17" i="3"/>
  <c r="CK15" i="3"/>
  <c r="CG10" i="3"/>
  <c r="CG14" i="3"/>
  <c r="CA17" i="3"/>
  <c r="CB13" i="3"/>
  <c r="CB12" i="3"/>
  <c r="CH19" i="3"/>
  <c r="CD6" i="3"/>
  <c r="CD5" i="3"/>
  <c r="CK18" i="3"/>
  <c r="CK19" i="3"/>
  <c r="CA18" i="3"/>
  <c r="CK10" i="3"/>
  <c r="DK7" i="3" s="1"/>
  <c r="CK9" i="3"/>
  <c r="CG15" i="3"/>
  <c r="CG12" i="3"/>
  <c r="CD9" i="3"/>
  <c r="CD12" i="3"/>
  <c r="DD6" i="3" s="1"/>
  <c r="CB9" i="3"/>
  <c r="CB11" i="3"/>
  <c r="CB16" i="3"/>
  <c r="CL8" i="3"/>
  <c r="CL6" i="3"/>
  <c r="CL14" i="3"/>
  <c r="CL17" i="3"/>
  <c r="CH13" i="3"/>
  <c r="CH14" i="3"/>
  <c r="CH15" i="3"/>
  <c r="BX8" i="3"/>
  <c r="BX11" i="3"/>
  <c r="CK11" i="3"/>
  <c r="CS6" i="7"/>
  <c r="CK9" i="7"/>
  <c r="CK11" i="7"/>
  <c r="CE7" i="7"/>
  <c r="CS18" i="7"/>
  <c r="CO12" i="7"/>
  <c r="CO15" i="7"/>
  <c r="CK10" i="7"/>
  <c r="CK12" i="7"/>
  <c r="CK17" i="7"/>
  <c r="CG6" i="7"/>
  <c r="BZ13" i="7"/>
  <c r="AZ21" i="7"/>
  <c r="CE9" i="7"/>
  <c r="CL5" i="7"/>
  <c r="CG18" i="7"/>
  <c r="CB12" i="7"/>
  <c r="CD6" i="7"/>
  <c r="CI8" i="7"/>
  <c r="CK16" i="7"/>
  <c r="BK21" i="7"/>
  <c r="CD20" i="7"/>
  <c r="CK7" i="7"/>
  <c r="CK5" i="7"/>
  <c r="CK13" i="7"/>
  <c r="BW8" i="7"/>
  <c r="CE6" i="7"/>
  <c r="CM6" i="7"/>
  <c r="CI13" i="7"/>
  <c r="CI10" i="7"/>
  <c r="CI19" i="7"/>
  <c r="CQ6" i="7"/>
  <c r="CQ8" i="7"/>
  <c r="CQ10" i="7"/>
  <c r="CQ12" i="7"/>
  <c r="CB5" i="7"/>
  <c r="CL10" i="7"/>
  <c r="CI7" i="7"/>
  <c r="CO16" i="7"/>
  <c r="CO10" i="7"/>
  <c r="CO19" i="7"/>
  <c r="CO11" i="7"/>
  <c r="BZ17" i="7"/>
  <c r="BZ15" i="7"/>
  <c r="BZ12" i="7"/>
  <c r="CI11" i="7"/>
  <c r="CS14" i="7"/>
  <c r="CS9" i="7"/>
  <c r="CS10" i="7"/>
  <c r="CS8" i="7"/>
  <c r="CC20" i="7"/>
  <c r="DD8" i="7" s="1"/>
  <c r="CH16" i="7"/>
  <c r="CH6" i="7"/>
  <c r="CA8" i="7"/>
  <c r="CQ5" i="7"/>
  <c r="CI6" i="7"/>
  <c r="CQ9" i="7"/>
  <c r="CI9" i="7"/>
  <c r="CK20" i="7"/>
  <c r="CL8" i="7"/>
  <c r="CQ17" i="7"/>
  <c r="CE20" i="7"/>
  <c r="CL19" i="7"/>
  <c r="AW21" i="7"/>
  <c r="CP20" i="7"/>
  <c r="CM18" i="7"/>
  <c r="CQ14" i="7"/>
  <c r="BO21" i="7"/>
  <c r="CG19" i="7"/>
  <c r="CG11" i="7"/>
  <c r="BX7" i="7"/>
  <c r="CA6" i="7"/>
  <c r="CC12" i="7"/>
  <c r="BX6" i="7"/>
  <c r="BW10" i="7"/>
  <c r="CK18" i="7"/>
  <c r="CI12" i="7"/>
  <c r="CE12" i="7"/>
  <c r="CO17" i="7"/>
  <c r="BZ19" i="7"/>
  <c r="CH18" i="7"/>
  <c r="CH10" i="7"/>
  <c r="CH20" i="7"/>
  <c r="CA18" i="7"/>
  <c r="CA15" i="7"/>
  <c r="CA9" i="7"/>
  <c r="CB7" i="7"/>
  <c r="CB17" i="7"/>
  <c r="AX21" i="7"/>
  <c r="BX18" i="7"/>
  <c r="BX14" i="7"/>
  <c r="BX8" i="7"/>
  <c r="BX10" i="7"/>
  <c r="CD11" i="7"/>
  <c r="CD16" i="7"/>
  <c r="CD7" i="7"/>
  <c r="CI20" i="7"/>
  <c r="CI16" i="7"/>
  <c r="CS19" i="7"/>
  <c r="CS15" i="7"/>
  <c r="CS11" i="7"/>
  <c r="BC21" i="7"/>
  <c r="CC17" i="7"/>
  <c r="CC13" i="7"/>
  <c r="DD7" i="7" s="1"/>
  <c r="BE21" i="7"/>
  <c r="CE11" i="7"/>
  <c r="CE17" i="7"/>
  <c r="CM12" i="7"/>
  <c r="CM20" i="7"/>
  <c r="CM10" i="7"/>
  <c r="CG17" i="7"/>
  <c r="CG8" i="7"/>
  <c r="CG9" i="7"/>
  <c r="CG16" i="7"/>
  <c r="CG15" i="7"/>
  <c r="CG12" i="7"/>
  <c r="CG13" i="7"/>
  <c r="CI15" i="7"/>
  <c r="CG10" i="7"/>
  <c r="CC10" i="7"/>
  <c r="CC16" i="7"/>
  <c r="CE13" i="7"/>
  <c r="BW15" i="7"/>
  <c r="BL21" i="7"/>
  <c r="CQ19" i="7"/>
  <c r="BP21" i="7"/>
  <c r="BS21" i="7"/>
  <c r="CC19" i="7"/>
  <c r="CP17" i="7"/>
  <c r="BI21" i="7"/>
  <c r="CI17" i="7"/>
  <c r="CS12" i="7"/>
  <c r="DT6" i="7" s="1"/>
  <c r="CS16" i="7"/>
  <c r="CS20" i="7"/>
  <c r="CO13" i="7"/>
  <c r="CC8" i="7"/>
  <c r="CC14" i="7"/>
  <c r="CC18" i="7"/>
  <c r="CA13" i="7"/>
  <c r="CA19" i="7"/>
  <c r="CL17" i="7"/>
  <c r="CQ11" i="7"/>
  <c r="CH19" i="7"/>
  <c r="CO20" i="7"/>
  <c r="BZ20" i="7"/>
  <c r="CM19" i="7"/>
  <c r="CL20" i="7"/>
  <c r="BW18" i="7"/>
  <c r="CP11" i="7"/>
  <c r="CI14" i="7"/>
  <c r="CI18" i="7"/>
  <c r="CS13" i="7"/>
  <c r="CS17" i="7"/>
  <c r="CK14" i="7"/>
  <c r="CC9" i="7"/>
  <c r="CC11" i="7"/>
  <c r="CC15" i="7"/>
  <c r="BZ10" i="7"/>
  <c r="BZ8" i="7"/>
  <c r="BZ14" i="7"/>
  <c r="CM14" i="7"/>
  <c r="CL11" i="7"/>
  <c r="CH7" i="7"/>
  <c r="BW19" i="7"/>
  <c r="CD12" i="7"/>
  <c r="CD8" i="7"/>
  <c r="CD17" i="7"/>
  <c r="BD21" i="7"/>
  <c r="CQ7" i="7"/>
  <c r="CP12" i="7"/>
  <c r="CP14" i="7"/>
  <c r="CP18" i="7"/>
  <c r="CQ16" i="7"/>
  <c r="BQ21" i="7"/>
  <c r="CQ13" i="7"/>
  <c r="DR6" i="7" s="1"/>
  <c r="CB16" i="7"/>
  <c r="CB18" i="7"/>
  <c r="CB9" i="7"/>
  <c r="CB13" i="7"/>
  <c r="CO18" i="7"/>
  <c r="CG20" i="7"/>
  <c r="BZ18" i="7"/>
  <c r="CB14" i="7"/>
  <c r="CA10" i="7"/>
  <c r="CA16" i="7"/>
  <c r="CA20" i="7"/>
  <c r="CM9" i="7"/>
  <c r="CM13" i="7"/>
  <c r="CM17" i="7"/>
  <c r="BM21" i="7"/>
  <c r="CE14" i="7"/>
  <c r="CE18" i="7"/>
  <c r="BX11" i="7"/>
  <c r="BX15" i="7"/>
  <c r="BX19" i="7"/>
  <c r="CL9" i="7"/>
  <c r="CL14" i="7"/>
  <c r="CL18" i="7"/>
  <c r="CH11" i="7"/>
  <c r="CH8" i="7"/>
  <c r="CH17" i="7"/>
  <c r="BH21" i="7"/>
  <c r="BW11" i="7"/>
  <c r="BW7" i="7"/>
  <c r="BW16" i="7"/>
  <c r="BW20" i="7"/>
  <c r="CD9" i="7"/>
  <c r="CD14" i="7"/>
  <c r="CD18" i="7"/>
  <c r="CP10" i="7"/>
  <c r="CP13" i="7"/>
  <c r="CP15" i="7"/>
  <c r="CP19" i="7"/>
  <c r="CQ20" i="7"/>
  <c r="CB19" i="7"/>
  <c r="CB10" i="7"/>
  <c r="BG21" i="7"/>
  <c r="CB8" i="7"/>
  <c r="CA11" i="7"/>
  <c r="CA17" i="7"/>
  <c r="BA21" i="7"/>
  <c r="CE15" i="7"/>
  <c r="CE19" i="7"/>
  <c r="BX12" i="7"/>
  <c r="BX16" i="7"/>
  <c r="BX20" i="7"/>
  <c r="CL15" i="7"/>
  <c r="CH12" i="7"/>
  <c r="CH14" i="7"/>
  <c r="BW13" i="7"/>
  <c r="BW17" i="7"/>
  <c r="CB15" i="7"/>
  <c r="CD10" i="7"/>
  <c r="CD15" i="7"/>
  <c r="CD19" i="7"/>
  <c r="CM8" i="7"/>
  <c r="CP9" i="7"/>
  <c r="CP16" i="7"/>
  <c r="CQ18" i="7"/>
  <c r="BB21" i="7"/>
  <c r="CB20" i="7"/>
  <c r="CB11" i="7"/>
  <c r="CA12" i="7"/>
  <c r="CA14" i="7"/>
  <c r="CM11" i="7"/>
  <c r="CM15" i="7"/>
  <c r="CE16" i="7"/>
  <c r="BX9" i="7"/>
  <c r="BX13" i="7"/>
  <c r="BX17" i="7"/>
  <c r="CL13" i="7"/>
  <c r="CL7" i="7"/>
  <c r="CL16" i="7"/>
  <c r="CH9" i="7"/>
  <c r="CH13" i="7"/>
  <c r="CH15" i="7"/>
  <c r="BW12" i="7"/>
  <c r="BW9" i="7"/>
  <c r="BW14" i="7"/>
  <c r="CD13" i="7"/>
  <c r="CP18" i="5"/>
  <c r="CJ8" i="5"/>
  <c r="CJ16" i="5"/>
  <c r="CS9" i="5"/>
  <c r="CO17" i="5"/>
  <c r="CG5" i="5"/>
  <c r="CR16" i="5"/>
  <c r="CN9" i="5"/>
  <c r="BN21" i="5"/>
  <c r="CF16" i="5"/>
  <c r="BY8" i="5"/>
  <c r="BY16" i="5"/>
  <c r="BW6" i="5"/>
  <c r="CB13" i="5"/>
  <c r="CF9" i="5"/>
  <c r="CP7" i="5"/>
  <c r="CP19" i="5"/>
  <c r="CA17" i="5"/>
  <c r="CJ9" i="5"/>
  <c r="CJ13" i="5"/>
  <c r="CJ17" i="5"/>
  <c r="BJ21" i="5"/>
  <c r="CA8" i="5"/>
  <c r="CS14" i="5"/>
  <c r="CS6" i="5"/>
  <c r="CO9" i="5"/>
  <c r="CO18" i="5"/>
  <c r="CK15" i="5"/>
  <c r="CC8" i="5"/>
  <c r="CP12" i="5"/>
  <c r="CH20" i="5"/>
  <c r="CR8" i="5"/>
  <c r="CR13" i="5"/>
  <c r="CR17" i="5"/>
  <c r="BR21" i="5"/>
  <c r="CN10" i="5"/>
  <c r="CN14" i="5"/>
  <c r="CN18" i="5"/>
  <c r="CF5" i="5"/>
  <c r="CF13" i="5"/>
  <c r="CF17" i="5"/>
  <c r="BF21" i="5"/>
  <c r="BY9" i="5"/>
  <c r="BY13" i="5"/>
  <c r="BY17" i="5"/>
  <c r="AY21" i="5"/>
  <c r="CD10" i="5"/>
  <c r="BW14" i="5"/>
  <c r="BW17" i="5"/>
  <c r="CM14" i="5"/>
  <c r="CM7" i="5"/>
  <c r="DN6" i="5" s="1"/>
  <c r="CM12" i="5"/>
  <c r="CI16" i="5"/>
  <c r="CB20" i="5"/>
  <c r="CE10" i="5"/>
  <c r="CE18" i="5"/>
  <c r="BX8" i="5"/>
  <c r="AX21" i="5"/>
  <c r="CN7" i="5"/>
  <c r="CG16" i="5"/>
  <c r="DH6" i="5" s="1"/>
  <c r="CA9" i="5"/>
  <c r="CA10" i="5"/>
  <c r="CA14" i="5"/>
  <c r="CJ12" i="5"/>
  <c r="CJ20" i="5"/>
  <c r="CH11" i="5"/>
  <c r="CR12" i="5"/>
  <c r="DS6" i="5" s="1"/>
  <c r="CN13" i="5"/>
  <c r="CN17" i="5"/>
  <c r="CF12" i="5"/>
  <c r="BY12" i="5"/>
  <c r="BY20" i="5"/>
  <c r="BW13" i="5"/>
  <c r="CQ12" i="5"/>
  <c r="CH16" i="5"/>
  <c r="CJ7" i="5"/>
  <c r="CP6" i="5"/>
  <c r="CP14" i="5"/>
  <c r="CJ5" i="5"/>
  <c r="CJ10" i="5"/>
  <c r="CJ14" i="5"/>
  <c r="AZ21" i="5"/>
  <c r="CF7" i="5"/>
  <c r="CS18" i="5"/>
  <c r="CG17" i="5"/>
  <c r="CH19" i="5"/>
  <c r="CR11" i="5"/>
  <c r="CR9" i="5"/>
  <c r="CR14" i="5"/>
  <c r="CN11" i="5"/>
  <c r="DO6" i="5" s="1"/>
  <c r="CN15" i="5"/>
  <c r="CF6" i="5"/>
  <c r="CF14" i="5"/>
  <c r="CF18" i="5"/>
  <c r="BY10" i="5"/>
  <c r="BY14" i="5"/>
  <c r="BY18" i="5"/>
  <c r="BW18" i="5"/>
  <c r="BW10" i="5"/>
  <c r="CB19" i="5"/>
  <c r="BM21" i="5"/>
  <c r="BX13" i="5"/>
  <c r="CE20" i="5"/>
  <c r="CP20" i="5"/>
  <c r="AW21" i="5"/>
  <c r="BX17" i="5"/>
  <c r="BX16" i="5"/>
  <c r="CH12" i="5"/>
  <c r="DI6" i="5" s="1"/>
  <c r="CH18" i="5"/>
  <c r="CH9" i="5"/>
  <c r="CH13" i="5"/>
  <c r="BH21" i="5"/>
  <c r="CH14" i="5"/>
  <c r="BQ21" i="5"/>
  <c r="CQ10" i="5"/>
  <c r="CQ14" i="5"/>
  <c r="CQ8" i="5"/>
  <c r="CQ19" i="5"/>
  <c r="CQ13" i="5"/>
  <c r="DR6" i="5" s="1"/>
  <c r="CQ9" i="5"/>
  <c r="CQ20" i="5"/>
  <c r="CQ15" i="5"/>
  <c r="CB11" i="5"/>
  <c r="CB14" i="5"/>
  <c r="CB16" i="5"/>
  <c r="BB21" i="5"/>
  <c r="CB10" i="5"/>
  <c r="CB8" i="5"/>
  <c r="CI19" i="5"/>
  <c r="CI15" i="5"/>
  <c r="CI11" i="5"/>
  <c r="DJ7" i="5" s="1"/>
  <c r="CI8" i="5"/>
  <c r="CI18" i="5"/>
  <c r="CI14" i="5"/>
  <c r="CI10" i="5"/>
  <c r="BI21" i="5"/>
  <c r="CI17" i="5"/>
  <c r="CI13" i="5"/>
  <c r="CI9" i="5"/>
  <c r="CL18" i="5"/>
  <c r="CL19" i="5"/>
  <c r="CL7" i="5"/>
  <c r="CL14" i="5"/>
  <c r="CL15" i="5"/>
  <c r="CL10" i="5"/>
  <c r="CL20" i="5"/>
  <c r="CL16" i="5"/>
  <c r="CL13" i="5"/>
  <c r="CL9" i="5"/>
  <c r="CL17" i="5"/>
  <c r="CO20" i="5"/>
  <c r="CO16" i="5"/>
  <c r="CO12" i="5"/>
  <c r="CO8" i="5"/>
  <c r="CO7" i="5"/>
  <c r="CO19" i="5"/>
  <c r="CO15" i="5"/>
  <c r="CO11" i="5"/>
  <c r="DP6" i="5" s="1"/>
  <c r="CO6" i="5"/>
  <c r="BZ20" i="5"/>
  <c r="BZ16" i="5"/>
  <c r="BZ12" i="5"/>
  <c r="BZ8" i="5"/>
  <c r="BZ19" i="5"/>
  <c r="BZ15" i="5"/>
  <c r="BZ11" i="5"/>
  <c r="BZ6" i="5"/>
  <c r="BZ18" i="5"/>
  <c r="BZ14" i="5"/>
  <c r="BZ10" i="5"/>
  <c r="BZ5" i="5"/>
  <c r="CD20" i="5"/>
  <c r="CD16" i="5"/>
  <c r="CA19" i="5"/>
  <c r="CA15" i="5"/>
  <c r="CG15" i="5"/>
  <c r="CG12" i="5"/>
  <c r="CG18" i="5"/>
  <c r="CG20" i="5"/>
  <c r="CC15" i="5"/>
  <c r="CC20" i="5"/>
  <c r="CC11" i="5"/>
  <c r="CC12" i="5"/>
  <c r="CK10" i="5"/>
  <c r="CK20" i="5"/>
  <c r="CK16" i="5"/>
  <c r="CC14" i="5"/>
  <c r="CA18" i="5"/>
  <c r="CO5" i="5"/>
  <c r="CO14" i="5"/>
  <c r="CK7" i="5"/>
  <c r="CK19" i="5"/>
  <c r="CG8" i="5"/>
  <c r="BZ13" i="5"/>
  <c r="CL12" i="5"/>
  <c r="CD15" i="5"/>
  <c r="CI12" i="5"/>
  <c r="CB9" i="5"/>
  <c r="CQ17" i="5"/>
  <c r="CD18" i="5"/>
  <c r="BS21" i="5"/>
  <c r="CC19" i="5"/>
  <c r="CG13" i="5"/>
  <c r="CK9" i="5"/>
  <c r="DL6" i="5" s="1"/>
  <c r="CP13" i="5"/>
  <c r="CP16" i="5"/>
  <c r="CS10" i="5"/>
  <c r="CS7" i="5"/>
  <c r="CK12" i="5"/>
  <c r="CK8" i="5"/>
  <c r="CK17" i="5"/>
  <c r="CG7" i="5"/>
  <c r="CG9" i="5"/>
  <c r="CC13" i="5"/>
  <c r="CC16" i="5"/>
  <c r="CD6" i="5"/>
  <c r="CD13" i="5"/>
  <c r="CD11" i="5"/>
  <c r="CD17" i="5"/>
  <c r="BW15" i="5"/>
  <c r="BW19" i="5"/>
  <c r="BW20" i="5"/>
  <c r="CM18" i="5"/>
  <c r="CM17" i="5"/>
  <c r="CM9" i="5"/>
  <c r="CM13" i="5"/>
  <c r="CE7" i="5"/>
  <c r="CE11" i="5"/>
  <c r="CE15" i="5"/>
  <c r="CE19" i="5"/>
  <c r="BX15" i="5"/>
  <c r="BX20" i="5"/>
  <c r="BX12" i="5"/>
  <c r="CY6" i="5" s="1"/>
  <c r="CG19" i="5"/>
  <c r="CP11" i="5"/>
  <c r="CA12" i="5"/>
  <c r="BP21" i="5"/>
  <c r="CP17" i="5"/>
  <c r="CA16" i="5"/>
  <c r="CS12" i="5"/>
  <c r="DT6" i="5" s="1"/>
  <c r="CS11" i="5"/>
  <c r="CS15" i="5"/>
  <c r="CK13" i="5"/>
  <c r="CK14" i="5"/>
  <c r="CK18" i="5"/>
  <c r="CG11" i="5"/>
  <c r="CG10" i="5"/>
  <c r="CG6" i="5"/>
  <c r="CC9" i="5"/>
  <c r="CC7" i="5"/>
  <c r="CC6" i="5"/>
  <c r="CH6" i="5"/>
  <c r="CH15" i="5"/>
  <c r="CH10" i="5"/>
  <c r="CH17" i="5"/>
  <c r="CD8" i="5"/>
  <c r="BD21" i="5"/>
  <c r="CD14" i="5"/>
  <c r="BW8" i="5"/>
  <c r="CX6" i="5" s="1"/>
  <c r="BW11" i="5"/>
  <c r="BW12" i="5"/>
  <c r="CM20" i="5"/>
  <c r="CM10" i="5"/>
  <c r="DN7" i="5" s="1"/>
  <c r="CB17" i="5"/>
  <c r="CB15" i="5"/>
  <c r="CB18" i="5"/>
  <c r="CQ18" i="5"/>
  <c r="CQ7" i="5"/>
  <c r="BE21" i="5"/>
  <c r="CE12" i="5"/>
  <c r="CE16" i="5"/>
  <c r="BX14" i="5"/>
  <c r="BX19" i="5"/>
  <c r="BX9" i="5"/>
  <c r="CS16" i="5"/>
  <c r="CK11" i="5"/>
  <c r="CD14" i="3"/>
  <c r="BW15" i="3"/>
  <c r="CW7" i="3" s="1"/>
  <c r="AX21" i="3"/>
  <c r="CK20" i="3"/>
  <c r="CG17" i="3"/>
  <c r="BW19" i="3"/>
  <c r="BW20" i="3"/>
  <c r="CO20" i="3"/>
  <c r="CO18" i="3"/>
  <c r="BL21" i="3"/>
  <c r="CD18" i="3"/>
  <c r="BP21" i="3"/>
  <c r="CG20" i="3"/>
  <c r="CG19" i="3"/>
  <c r="CD16" i="3"/>
  <c r="BE21" i="3"/>
  <c r="CO15" i="3"/>
  <c r="CK17" i="3"/>
  <c r="CG18" i="3"/>
  <c r="CD19" i="3"/>
  <c r="CD20" i="3"/>
  <c r="CA16" i="3"/>
  <c r="CA20" i="3"/>
  <c r="CA19" i="3"/>
  <c r="CB20" i="3"/>
  <c r="BW17" i="3"/>
  <c r="CO19" i="3"/>
  <c r="CD15" i="3"/>
  <c r="CO16" i="3"/>
  <c r="CK16" i="3"/>
  <c r="BI21" i="3"/>
  <c r="BW16" i="3"/>
  <c r="CX8" i="5" l="1"/>
  <c r="DF8" i="5"/>
  <c r="DH8" i="3"/>
  <c r="CY8" i="3"/>
  <c r="CZ8" i="7"/>
  <c r="CX8" i="3"/>
  <c r="DC8" i="3"/>
  <c r="DS8" i="7"/>
  <c r="DF8" i="3"/>
  <c r="DF7" i="3"/>
  <c r="DA8" i="3"/>
  <c r="CW8" i="3"/>
  <c r="DE8" i="3"/>
  <c r="DK8" i="5"/>
  <c r="DQ8" i="5"/>
  <c r="DI8" i="5"/>
  <c r="DS8" i="5"/>
  <c r="DR8" i="7"/>
  <c r="DT8" i="7"/>
  <c r="DG8" i="5"/>
  <c r="DQ7" i="5"/>
  <c r="DM7" i="5"/>
  <c r="DO8" i="5"/>
  <c r="DJ8" i="5"/>
  <c r="DH8" i="5"/>
  <c r="DD8" i="3"/>
  <c r="DL8" i="3"/>
  <c r="DK8" i="3"/>
  <c r="DD7" i="3"/>
  <c r="CY8" i="5"/>
  <c r="DP7" i="5"/>
  <c r="DR8" i="5"/>
  <c r="DL8" i="5"/>
  <c r="DT8" i="5"/>
  <c r="DP8" i="5"/>
  <c r="DN8" i="5"/>
  <c r="DI7" i="5"/>
  <c r="DM8" i="5"/>
</calcChain>
</file>

<file path=xl/sharedStrings.xml><?xml version="1.0" encoding="utf-8"?>
<sst xmlns="http://schemas.openxmlformats.org/spreadsheetml/2006/main" count="713" uniqueCount="85">
  <si>
    <t>Antibiotika/Legende</t>
  </si>
  <si>
    <t>Testungen</t>
  </si>
  <si>
    <t>Ampicillin</t>
  </si>
  <si>
    <t>Ampicillin/ Sulbactam</t>
  </si>
  <si>
    <t>Piperacillin</t>
  </si>
  <si>
    <t>Piperacillin/ Tazobactam</t>
  </si>
  <si>
    <t>Aztreonam</t>
  </si>
  <si>
    <t>Cefotaxim</t>
  </si>
  <si>
    <t>Ceftazidim</t>
  </si>
  <si>
    <t>Cefuroxim</t>
  </si>
  <si>
    <t>Imipenem</t>
  </si>
  <si>
    <t>Meropenem</t>
  </si>
  <si>
    <t>Colistin</t>
  </si>
  <si>
    <t>Amikacin</t>
  </si>
  <si>
    <t>Gentamicin</t>
  </si>
  <si>
    <t>Tobramycin</t>
  </si>
  <si>
    <t>Fosfomycin</t>
  </si>
  <si>
    <t>Cotrimoxazol</t>
  </si>
  <si>
    <t>Ciprofloxacin</t>
  </si>
  <si>
    <t>Levofloxacin</t>
  </si>
  <si>
    <t>Moxifloxacin</t>
  </si>
  <si>
    <t>Doxycyclin</t>
  </si>
  <si>
    <t>Tigecyclin</t>
  </si>
  <si>
    <t>Clindamycin</t>
  </si>
  <si>
    <t>Benzylpenicillin</t>
  </si>
  <si>
    <t>Penicillin G</t>
  </si>
  <si>
    <t>Oxacillin</t>
  </si>
  <si>
    <t>Rifampicin</t>
  </si>
  <si>
    <t>Daptomycin</t>
  </si>
  <si>
    <t>Roxythromycin</t>
  </si>
  <si>
    <t>Linezolid</t>
  </si>
  <si>
    <t>Vancomycin</t>
  </si>
  <si>
    <t>Teicoplanin</t>
  </si>
  <si>
    <t>Enterococcus faecalis</t>
  </si>
  <si>
    <t>Klebsiella oxytoca</t>
  </si>
  <si>
    <t>Pseudomonas aeruginosa</t>
  </si>
  <si>
    <t>Staphylococcus aureus</t>
  </si>
  <si>
    <t>Enterobacteriaceae</t>
  </si>
  <si>
    <t>% Testungen</t>
  </si>
  <si>
    <t>AMP</t>
  </si>
  <si>
    <t>n</t>
  </si>
  <si>
    <t>S</t>
  </si>
  <si>
    <t>I</t>
  </si>
  <si>
    <t>R</t>
  </si>
  <si>
    <t>ASU</t>
  </si>
  <si>
    <t>PIP</t>
  </si>
  <si>
    <t>PIT</t>
  </si>
  <si>
    <t>AZT</t>
  </si>
  <si>
    <t>CTX</t>
  </si>
  <si>
    <t>CAZ</t>
  </si>
  <si>
    <t>IMP</t>
  </si>
  <si>
    <t>MER</t>
  </si>
  <si>
    <t>COL</t>
  </si>
  <si>
    <t>AMK</t>
  </si>
  <si>
    <t>GEN</t>
  </si>
  <si>
    <t>TOB</t>
  </si>
  <si>
    <t>FOS</t>
  </si>
  <si>
    <t>SXT</t>
  </si>
  <si>
    <t>CIP</t>
  </si>
  <si>
    <t>LEV</t>
  </si>
  <si>
    <t>MOX</t>
  </si>
  <si>
    <t>DOX</t>
  </si>
  <si>
    <t>CFX</t>
  </si>
  <si>
    <t>TIG</t>
  </si>
  <si>
    <t>PEN</t>
  </si>
  <si>
    <t>OXA</t>
  </si>
  <si>
    <t>CXM</t>
  </si>
  <si>
    <t>RIF</t>
  </si>
  <si>
    <t>DAP</t>
  </si>
  <si>
    <t>ROX</t>
  </si>
  <si>
    <t>CLI</t>
  </si>
  <si>
    <t>LIN</t>
  </si>
  <si>
    <t>VAN</t>
  </si>
  <si>
    <t>TPL</t>
  </si>
  <si>
    <t>Proteus mirabilis</t>
  </si>
  <si>
    <t>Nitroxolin</t>
  </si>
  <si>
    <t>TGC</t>
  </si>
  <si>
    <t>Caz/Avi</t>
  </si>
  <si>
    <t>Streptococcus agalactiae</t>
  </si>
  <si>
    <t xml:space="preserve">Escherichia coli </t>
  </si>
  <si>
    <t xml:space="preserve">Klebsiella pneumoniae  </t>
  </si>
  <si>
    <t xml:space="preserve">Streptococcus agalactiae  </t>
  </si>
  <si>
    <t>Enterobacter cloacae-complex</t>
  </si>
  <si>
    <t>Mecillinam</t>
  </si>
  <si>
    <t>Ceftazidim/Avibactam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</si>
</sst>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0" fontId="0" fillId="0" borderId="0" xfId="0"/>
    <xf numFmtId="0" fontId="6" fillId="2" borderId="0" xfId="6"/>
    <xf numFmtId="0" fontId="7" fillId="3" borderId="0" xfId="7"/>
    <xf numFmtId="0" fontId="8" fillId="4" borderId="0" xfId="8"/>
    <xf numFmtId="0" fontId="6" fillId="0" borderId="0" xfId="6" applyFill="1"/>
    <xf numFmtId="0" fontId="19" fillId="0" borderId="0" xfId="6" applyFont="1" applyFill="1"/>
    <xf numFmtId="0" fontId="7" fillId="0" borderId="0" xfId="7" applyFill="1"/>
    <xf numFmtId="0" fontId="19" fillId="0" borderId="0" xfId="7" applyFont="1" applyFill="1"/>
    <xf numFmtId="0" fontId="0" fillId="0" borderId="0" xfId="0" applyAlignment="1">
      <alignment vertical="center"/>
    </xf>
    <xf numFmtId="164" fontId="18" fillId="33" borderId="0" xfId="42" applyFont="1" applyFill="1" applyAlignment="1">
      <alignment vertical="center"/>
    </xf>
    <xf numFmtId="164" fontId="18" fillId="33" borderId="0" xfId="42" applyFont="1" applyFill="1" applyAlignment="1">
      <alignment horizontal="center" vertical="center"/>
    </xf>
    <xf numFmtId="1" fontId="18" fillId="33" borderId="0" xfId="42" applyNumberFormat="1" applyFont="1" applyFill="1" applyAlignment="1">
      <alignment horizontal="right" vertical="center"/>
    </xf>
    <xf numFmtId="1" fontId="18" fillId="33" borderId="0" xfId="0" applyNumberFormat="1" applyFont="1" applyFill="1" applyAlignment="1">
      <alignment horizontal="right" vertical="center"/>
    </xf>
    <xf numFmtId="0" fontId="0" fillId="0" borderId="0" xfId="0" applyFill="1" applyAlignment="1">
      <alignment vertical="center"/>
    </xf>
    <xf numFmtId="164" fontId="18" fillId="33" borderId="0" xfId="42" applyFont="1" applyFill="1" applyAlignment="1">
      <alignment horizontal="right" vertical="center"/>
    </xf>
    <xf numFmtId="1" fontId="18" fillId="33" borderId="0" xfId="42" applyNumberFormat="1" applyFont="1" applyFill="1" applyAlignment="1">
      <alignment vertical="center"/>
    </xf>
    <xf numFmtId="1" fontId="18" fillId="33" borderId="0" xfId="0" applyNumberFormat="1" applyFont="1" applyFill="1" applyAlignment="1">
      <alignment vertical="center"/>
    </xf>
    <xf numFmtId="0" fontId="18" fillId="33" borderId="0" xfId="0" applyFont="1" applyFill="1" applyAlignment="1">
      <alignment horizontal="center" vertical="center"/>
    </xf>
    <xf numFmtId="0" fontId="18" fillId="33" borderId="0" xfId="0" applyFont="1" applyFill="1" applyAlignment="1">
      <alignment horizontal="right" vertical="center"/>
    </xf>
    <xf numFmtId="0" fontId="18" fillId="33" borderId="0" xfId="0" applyNumberFormat="1" applyFont="1" applyFill="1" applyAlignment="1">
      <alignment horizontal="right" vertical="center"/>
    </xf>
    <xf numFmtId="0" fontId="18" fillId="33" borderId="0" xfId="42" applyNumberFormat="1" applyFont="1" applyFill="1" applyAlignment="1">
      <alignment horizontal="right" vertical="center"/>
    </xf>
    <xf numFmtId="0" fontId="19" fillId="0" borderId="0" xfId="0" applyFont="1"/>
    <xf numFmtId="0" fontId="0" fillId="34" borderId="0" xfId="0" applyFill="1" applyAlignment="1">
      <alignment vertical="center"/>
    </xf>
    <xf numFmtId="2" fontId="0" fillId="0" borderId="0" xfId="0" applyNumberFormat="1"/>
    <xf numFmtId="2" fontId="6" fillId="2" borderId="0" xfId="6" applyNumberFormat="1"/>
    <xf numFmtId="2" fontId="8" fillId="4" borderId="0" xfId="8" applyNumberFormat="1"/>
    <xf numFmtId="2" fontId="7" fillId="3" borderId="0" xfId="7" applyNumberFormat="1"/>
    <xf numFmtId="0" fontId="8" fillId="0" borderId="0" xfId="8" applyFill="1"/>
    <xf numFmtId="2" fontId="6" fillId="0" borderId="0" xfId="6" applyNumberFormat="1" applyFill="1"/>
    <xf numFmtId="2" fontId="7" fillId="0" borderId="0" xfId="7" applyNumberFormat="1" applyFill="1"/>
    <xf numFmtId="2" fontId="19" fillId="0" borderId="0" xfId="6" applyNumberFormat="1" applyFont="1" applyFill="1"/>
    <xf numFmtId="2" fontId="19" fillId="0" borderId="0" xfId="7" applyNumberFormat="1" applyFont="1" applyFill="1"/>
    <xf numFmtId="0" fontId="0" fillId="33" borderId="0" xfId="0" applyFill="1"/>
    <xf numFmtId="2" fontId="0" fillId="0" borderId="0" xfId="0" applyNumberFormat="1" applyFill="1"/>
    <xf numFmtId="9" fontId="0" fillId="0" borderId="0" xfId="43" applyFont="1"/>
    <xf numFmtId="9" fontId="0" fillId="0" borderId="0" xfId="43" applyFont="1" applyAlignment="1">
      <alignment vertical="center"/>
    </xf>
    <xf numFmtId="0" fontId="0" fillId="0" borderId="0" xfId="0"/>
    <xf numFmtId="0" fontId="0" fillId="0" borderId="0" xfId="0"/>
    <xf numFmtId="2" fontId="1" fillId="0" borderId="0" xfId="6" applyNumberFormat="1" applyFont="1" applyFill="1"/>
    <xf numFmtId="2" fontId="1" fillId="0" borderId="0" xfId="7" applyNumberFormat="1" applyFont="1" applyFill="1"/>
    <xf numFmtId="0" fontId="1" fillId="0" borderId="0" xfId="8" applyFont="1" applyFill="1"/>
    <xf numFmtId="0" fontId="1" fillId="0" borderId="0" xfId="7" applyFont="1" applyFill="1"/>
    <xf numFmtId="0" fontId="1" fillId="0" borderId="0" xfId="6" applyFont="1" applyFill="1"/>
    <xf numFmtId="2" fontId="1" fillId="0" borderId="0" xfId="8" applyNumberFormat="1" applyFont="1" applyFill="1"/>
  </cellXfs>
  <cellStyles count="44">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Dezimal [0]" xfId="42" builtinId="6"/>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Prozent" xfId="43" builtinId="5"/>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CCCC"/>
      <color rgb="FFFFFF99"/>
      <color rgb="FFCC00CC"/>
      <color rgb="FFFFCC99"/>
      <color rgb="FFFF7C80"/>
      <color rgb="FF0000CC"/>
      <color rgb="FF006600"/>
      <color rgb="FFFFCCFF"/>
      <color rgb="FFCC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Entero!$AU$4</c:f>
              <c:strCache>
                <c:ptCount val="1"/>
                <c:pt idx="0">
                  <c:v>Ampicillin</c:v>
                </c:pt>
              </c:strCache>
            </c:strRef>
          </c:tx>
          <c:spPr>
            <a:solidFill>
              <a:srgbClr val="FFCC99"/>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Entero!$AU$5:$AU$20</c:f>
              <c:numCache>
                <c:formatCode>0.00</c:formatCode>
                <c:ptCount val="16"/>
                <c:pt idx="0">
                  <c:v>0</c:v>
                </c:pt>
                <c:pt idx="1">
                  <c:v>0</c:v>
                </c:pt>
                <c:pt idx="2">
                  <c:v>0</c:v>
                </c:pt>
                <c:pt idx="3">
                  <c:v>0</c:v>
                </c:pt>
                <c:pt idx="4">
                  <c:v>0</c:v>
                </c:pt>
                <c:pt idx="5">
                  <c:v>0</c:v>
                </c:pt>
                <c:pt idx="6">
                  <c:v>0</c:v>
                </c:pt>
                <c:pt idx="7">
                  <c:v>0</c:v>
                </c:pt>
                <c:pt idx="8">
                  <c:v>3.7735849056603774</c:v>
                </c:pt>
                <c:pt idx="9">
                  <c:v>7.5471698113207548</c:v>
                </c:pt>
                <c:pt idx="10">
                  <c:v>11.320754716981131</c:v>
                </c:pt>
                <c:pt idx="11">
                  <c:v>11.320754716981131</c:v>
                </c:pt>
                <c:pt idx="12">
                  <c:v>66.037735849056602</c:v>
                </c:pt>
                <c:pt idx="13">
                  <c:v>0</c:v>
                </c:pt>
                <c:pt idx="14">
                  <c:v>0</c:v>
                </c:pt>
                <c:pt idx="15">
                  <c:v>0</c:v>
                </c:pt>
              </c:numCache>
            </c:numRef>
          </c:val>
          <c:extLst>
            <c:ext xmlns:c16="http://schemas.microsoft.com/office/drawing/2014/chart" uri="{C3380CC4-5D6E-409C-BE32-E72D297353CC}">
              <c16:uniqueId val="{00000003-7BBE-43BA-9934-A8A0D501A0E4}"/>
            </c:ext>
          </c:extLst>
        </c:ser>
        <c:ser>
          <c:idx val="4"/>
          <c:order val="1"/>
          <c:tx>
            <c:strRef>
              <c:f>Entero!$AV$4</c:f>
              <c:strCache>
                <c:ptCount val="1"/>
                <c:pt idx="0">
                  <c:v>Ampicillin/ Sulbactam</c:v>
                </c:pt>
              </c:strCache>
            </c:strRef>
          </c:tx>
          <c:spPr>
            <a:solidFill>
              <a:srgbClr val="FFFF00"/>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Entero!$AV$5:$AV$20</c:f>
              <c:numCache>
                <c:formatCode>0.00</c:formatCode>
                <c:ptCount val="16"/>
                <c:pt idx="0">
                  <c:v>0</c:v>
                </c:pt>
                <c:pt idx="1">
                  <c:v>0</c:v>
                </c:pt>
                <c:pt idx="2">
                  <c:v>0</c:v>
                </c:pt>
                <c:pt idx="3">
                  <c:v>0</c:v>
                </c:pt>
                <c:pt idx="4">
                  <c:v>0</c:v>
                </c:pt>
                <c:pt idx="5">
                  <c:v>0</c:v>
                </c:pt>
                <c:pt idx="6">
                  <c:v>1.8867924528301887</c:v>
                </c:pt>
                <c:pt idx="7">
                  <c:v>9.433962264150944</c:v>
                </c:pt>
                <c:pt idx="8">
                  <c:v>13.20754716981132</c:v>
                </c:pt>
                <c:pt idx="9">
                  <c:v>9.433962264150944</c:v>
                </c:pt>
                <c:pt idx="10">
                  <c:v>5.6603773584905657</c:v>
                </c:pt>
                <c:pt idx="11">
                  <c:v>20.754716981132077</c:v>
                </c:pt>
                <c:pt idx="12">
                  <c:v>39.622641509433961</c:v>
                </c:pt>
                <c:pt idx="13">
                  <c:v>0</c:v>
                </c:pt>
                <c:pt idx="14">
                  <c:v>0</c:v>
                </c:pt>
                <c:pt idx="15">
                  <c:v>0</c:v>
                </c:pt>
              </c:numCache>
            </c:numRef>
          </c:val>
          <c:extLst>
            <c:ext xmlns:c16="http://schemas.microsoft.com/office/drawing/2014/chart" uri="{C3380CC4-5D6E-409C-BE32-E72D297353CC}">
              <c16:uniqueId val="{00000004-7BBE-43BA-9934-A8A0D501A0E4}"/>
            </c:ext>
          </c:extLst>
        </c:ser>
        <c:ser>
          <c:idx val="5"/>
          <c:order val="2"/>
          <c:tx>
            <c:strRef>
              <c:f>Entero!$AW$4</c:f>
              <c:strCache>
                <c:ptCount val="1"/>
                <c:pt idx="0">
                  <c:v>Piperacillin</c:v>
                </c:pt>
              </c:strCache>
            </c:strRef>
          </c:tx>
          <c:spPr>
            <a:solidFill>
              <a:srgbClr val="660066"/>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Entero!$AW$5:$AW$20</c:f>
              <c:numCache>
                <c:formatCode>0.00</c:formatCode>
                <c:ptCount val="16"/>
                <c:pt idx="0">
                  <c:v>0</c:v>
                </c:pt>
                <c:pt idx="1">
                  <c:v>0</c:v>
                </c:pt>
                <c:pt idx="2">
                  <c:v>0</c:v>
                </c:pt>
                <c:pt idx="3">
                  <c:v>0</c:v>
                </c:pt>
                <c:pt idx="4">
                  <c:v>3.7735849056603774</c:v>
                </c:pt>
                <c:pt idx="5">
                  <c:v>0</c:v>
                </c:pt>
                <c:pt idx="6">
                  <c:v>16.981132075471699</c:v>
                </c:pt>
                <c:pt idx="7">
                  <c:v>33.962264150943398</c:v>
                </c:pt>
                <c:pt idx="8">
                  <c:v>3.7735849056603774</c:v>
                </c:pt>
                <c:pt idx="9">
                  <c:v>3.7735849056603774</c:v>
                </c:pt>
                <c:pt idx="10">
                  <c:v>3.7735849056603774</c:v>
                </c:pt>
                <c:pt idx="11">
                  <c:v>5.6603773584905657</c:v>
                </c:pt>
                <c:pt idx="12">
                  <c:v>0</c:v>
                </c:pt>
                <c:pt idx="13">
                  <c:v>28.30188679245283</c:v>
                </c:pt>
                <c:pt idx="14">
                  <c:v>0</c:v>
                </c:pt>
                <c:pt idx="15">
                  <c:v>0</c:v>
                </c:pt>
              </c:numCache>
            </c:numRef>
          </c:val>
          <c:extLst>
            <c:ext xmlns:c16="http://schemas.microsoft.com/office/drawing/2014/chart" uri="{C3380CC4-5D6E-409C-BE32-E72D297353CC}">
              <c16:uniqueId val="{00000005-7BBE-43BA-9934-A8A0D501A0E4}"/>
            </c:ext>
          </c:extLst>
        </c:ser>
        <c:ser>
          <c:idx val="6"/>
          <c:order val="3"/>
          <c:tx>
            <c:strRef>
              <c:f>Entero!$AX$4</c:f>
              <c:strCache>
                <c:ptCount val="1"/>
                <c:pt idx="0">
                  <c:v>Piperacillin/ Tazobactam</c:v>
                </c:pt>
              </c:strCache>
            </c:strRef>
          </c:tx>
          <c:spPr>
            <a:solidFill>
              <a:srgbClr val="CC00CC"/>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Entero!$AX$5:$AX$20</c:f>
              <c:numCache>
                <c:formatCode>0.00</c:formatCode>
                <c:ptCount val="16"/>
                <c:pt idx="0">
                  <c:v>0</c:v>
                </c:pt>
                <c:pt idx="1">
                  <c:v>0</c:v>
                </c:pt>
                <c:pt idx="2">
                  <c:v>0</c:v>
                </c:pt>
                <c:pt idx="3">
                  <c:v>0</c:v>
                </c:pt>
                <c:pt idx="4">
                  <c:v>9.433962264150944</c:v>
                </c:pt>
                <c:pt idx="5">
                  <c:v>0</c:v>
                </c:pt>
                <c:pt idx="6">
                  <c:v>30.188679245283019</c:v>
                </c:pt>
                <c:pt idx="7">
                  <c:v>20.754716981132077</c:v>
                </c:pt>
                <c:pt idx="8">
                  <c:v>1.8867924528301887</c:v>
                </c:pt>
                <c:pt idx="9">
                  <c:v>7.5471698113207548</c:v>
                </c:pt>
                <c:pt idx="10">
                  <c:v>9.433962264150944</c:v>
                </c:pt>
                <c:pt idx="11">
                  <c:v>3.7735849056603774</c:v>
                </c:pt>
                <c:pt idx="12">
                  <c:v>11.320754716981131</c:v>
                </c:pt>
                <c:pt idx="13">
                  <c:v>5.6603773584905657</c:v>
                </c:pt>
                <c:pt idx="14">
                  <c:v>0</c:v>
                </c:pt>
                <c:pt idx="15">
                  <c:v>0</c:v>
                </c:pt>
              </c:numCache>
            </c:numRef>
          </c:val>
          <c:extLst>
            <c:ext xmlns:c16="http://schemas.microsoft.com/office/drawing/2014/chart" uri="{C3380CC4-5D6E-409C-BE32-E72D297353CC}">
              <c16:uniqueId val="{00000006-7BBE-43BA-9934-A8A0D501A0E4}"/>
            </c:ext>
          </c:extLst>
        </c:ser>
        <c:ser>
          <c:idx val="7"/>
          <c:order val="4"/>
          <c:tx>
            <c:strRef>
              <c:f>Entero!$AY$4</c:f>
              <c:strCache>
                <c:ptCount val="1"/>
                <c:pt idx="0">
                  <c:v>Aztreonam</c:v>
                </c:pt>
              </c:strCache>
            </c:strRef>
          </c:tx>
          <c:spPr>
            <a:solidFill>
              <a:srgbClr val="FF66FF"/>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Entero!$AY$5:$AY$20</c:f>
              <c:numCache>
                <c:formatCode>0.00</c:formatCode>
                <c:ptCount val="16"/>
                <c:pt idx="0">
                  <c:v>0</c:v>
                </c:pt>
                <c:pt idx="1">
                  <c:v>0</c:v>
                </c:pt>
                <c:pt idx="2">
                  <c:v>0</c:v>
                </c:pt>
                <c:pt idx="3">
                  <c:v>58.490566037735846</c:v>
                </c:pt>
                <c:pt idx="4">
                  <c:v>0</c:v>
                </c:pt>
                <c:pt idx="5">
                  <c:v>5.6603773584905657</c:v>
                </c:pt>
                <c:pt idx="6">
                  <c:v>1.8867924528301887</c:v>
                </c:pt>
                <c:pt idx="7">
                  <c:v>0</c:v>
                </c:pt>
                <c:pt idx="8">
                  <c:v>1.8867924528301887</c:v>
                </c:pt>
                <c:pt idx="9">
                  <c:v>0</c:v>
                </c:pt>
                <c:pt idx="10">
                  <c:v>9.433962264150944</c:v>
                </c:pt>
                <c:pt idx="11">
                  <c:v>22.641509433962263</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5"/>
          <c:tx>
            <c:strRef>
              <c:f>Entero!$AZ$4</c:f>
              <c:strCache>
                <c:ptCount val="1"/>
                <c:pt idx="0">
                  <c:v>Cefotaxim</c:v>
                </c:pt>
              </c:strCache>
            </c:strRef>
          </c:tx>
          <c:spPr>
            <a:solidFill>
              <a:srgbClr val="0000CC"/>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Entero!$AZ$5:$AZ$20</c:f>
              <c:numCache>
                <c:formatCode>0.00</c:formatCode>
                <c:ptCount val="16"/>
                <c:pt idx="0">
                  <c:v>0</c:v>
                </c:pt>
                <c:pt idx="1">
                  <c:v>9.433962264150944</c:v>
                </c:pt>
                <c:pt idx="2">
                  <c:v>0</c:v>
                </c:pt>
                <c:pt idx="3">
                  <c:v>22.641509433962263</c:v>
                </c:pt>
                <c:pt idx="4">
                  <c:v>20.754716981132077</c:v>
                </c:pt>
                <c:pt idx="5">
                  <c:v>7.5471698113207548</c:v>
                </c:pt>
                <c:pt idx="6">
                  <c:v>5.6603773584905657</c:v>
                </c:pt>
                <c:pt idx="7">
                  <c:v>1.8867924528301887</c:v>
                </c:pt>
                <c:pt idx="8">
                  <c:v>0</c:v>
                </c:pt>
                <c:pt idx="9">
                  <c:v>0</c:v>
                </c:pt>
                <c:pt idx="10">
                  <c:v>32.075471698113205</c:v>
                </c:pt>
                <c:pt idx="11">
                  <c:v>0</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6"/>
          <c:tx>
            <c:strRef>
              <c:f>Entero!$BA$4</c:f>
              <c:strCache>
                <c:ptCount val="1"/>
                <c:pt idx="0">
                  <c:v>Ceftazidim</c:v>
                </c:pt>
              </c:strCache>
            </c:strRef>
          </c:tx>
          <c:spPr>
            <a:solidFill>
              <a:srgbClr val="0066CC"/>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Entero!$BA$5:$BA$20</c:f>
              <c:numCache>
                <c:formatCode>0.00</c:formatCode>
                <c:ptCount val="16"/>
                <c:pt idx="0">
                  <c:v>0</c:v>
                </c:pt>
                <c:pt idx="1">
                  <c:v>0</c:v>
                </c:pt>
                <c:pt idx="2">
                  <c:v>0</c:v>
                </c:pt>
                <c:pt idx="3">
                  <c:v>46.153846153846153</c:v>
                </c:pt>
                <c:pt idx="4">
                  <c:v>0</c:v>
                </c:pt>
                <c:pt idx="5">
                  <c:v>17.307692307692307</c:v>
                </c:pt>
                <c:pt idx="6">
                  <c:v>5.7692307692307692</c:v>
                </c:pt>
                <c:pt idx="7">
                  <c:v>0</c:v>
                </c:pt>
                <c:pt idx="8">
                  <c:v>0</c:v>
                </c:pt>
                <c:pt idx="9">
                  <c:v>1.9230769230769231</c:v>
                </c:pt>
                <c:pt idx="10">
                  <c:v>3.8461538461538463</c:v>
                </c:pt>
                <c:pt idx="11">
                  <c:v>7.6923076923076925</c:v>
                </c:pt>
                <c:pt idx="12">
                  <c:v>17.307692307692307</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7"/>
          <c:tx>
            <c:strRef>
              <c:f>Entero!$BB$4</c:f>
              <c:strCache>
                <c:ptCount val="1"/>
                <c:pt idx="0">
                  <c:v>Cefuroxim</c:v>
                </c:pt>
              </c:strCache>
            </c:strRef>
          </c:tx>
          <c:spPr>
            <a:solidFill>
              <a:srgbClr val="33CCFF"/>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Entero!$BB$5:$BB$20</c:f>
              <c:numCache>
                <c:formatCode>0.00</c:formatCode>
                <c:ptCount val="16"/>
                <c:pt idx="0">
                  <c:v>0</c:v>
                </c:pt>
                <c:pt idx="1">
                  <c:v>0</c:v>
                </c:pt>
                <c:pt idx="2">
                  <c:v>0</c:v>
                </c:pt>
                <c:pt idx="3">
                  <c:v>1.8867924528301887</c:v>
                </c:pt>
                <c:pt idx="4">
                  <c:v>0</c:v>
                </c:pt>
                <c:pt idx="5">
                  <c:v>0</c:v>
                </c:pt>
                <c:pt idx="6">
                  <c:v>0</c:v>
                </c:pt>
                <c:pt idx="7">
                  <c:v>3.7735849056603774</c:v>
                </c:pt>
                <c:pt idx="8">
                  <c:v>18.867924528301888</c:v>
                </c:pt>
                <c:pt idx="9">
                  <c:v>16.981132075471699</c:v>
                </c:pt>
                <c:pt idx="10">
                  <c:v>3.7735849056603774</c:v>
                </c:pt>
                <c:pt idx="11">
                  <c:v>9.433962264150944</c:v>
                </c:pt>
                <c:pt idx="12">
                  <c:v>45.283018867924525</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8"/>
          <c:tx>
            <c:strRef>
              <c:f>Entero!$BC$4</c:f>
              <c:strCache>
                <c:ptCount val="1"/>
                <c:pt idx="0">
                  <c:v>Imipenem</c:v>
                </c:pt>
              </c:strCache>
            </c:strRef>
          </c:tx>
          <c:spPr>
            <a:solidFill>
              <a:srgbClr val="00CC00"/>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Entero!$BC$5:$BC$20</c:f>
              <c:numCache>
                <c:formatCode>0.00</c:formatCode>
                <c:ptCount val="16"/>
                <c:pt idx="0">
                  <c:v>0</c:v>
                </c:pt>
                <c:pt idx="1">
                  <c:v>0</c:v>
                </c:pt>
                <c:pt idx="2">
                  <c:v>18.867924528301888</c:v>
                </c:pt>
                <c:pt idx="3">
                  <c:v>0</c:v>
                </c:pt>
                <c:pt idx="4">
                  <c:v>22.641509433962263</c:v>
                </c:pt>
                <c:pt idx="5">
                  <c:v>33.962264150943398</c:v>
                </c:pt>
                <c:pt idx="6">
                  <c:v>18.867924528301888</c:v>
                </c:pt>
                <c:pt idx="7">
                  <c:v>5.6603773584905657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9"/>
          <c:tx>
            <c:strRef>
              <c:f>Entero!$BD$4</c:f>
              <c:strCache>
                <c:ptCount val="1"/>
                <c:pt idx="0">
                  <c:v>Meropenem</c:v>
                </c:pt>
              </c:strCache>
            </c:strRef>
          </c:tx>
          <c:spPr>
            <a:solidFill>
              <a:schemeClr val="accent6">
                <a:lumMod val="5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Entero!$BD$5:$BD$20</c:f>
              <c:numCache>
                <c:formatCode>0.00</c:formatCode>
                <c:ptCount val="16"/>
                <c:pt idx="0">
                  <c:v>0</c:v>
                </c:pt>
                <c:pt idx="1">
                  <c:v>0</c:v>
                </c:pt>
                <c:pt idx="2">
                  <c:v>94.339622641509436</c:v>
                </c:pt>
                <c:pt idx="3">
                  <c:v>0</c:v>
                </c:pt>
                <c:pt idx="4">
                  <c:v>3.7735849056603774</c:v>
                </c:pt>
                <c:pt idx="5">
                  <c:v>1.8867924528301887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10"/>
          <c:tx>
            <c:strRef>
              <c:f>Entero!$BE$4</c:f>
              <c:strCache>
                <c:ptCount val="1"/>
                <c:pt idx="0">
                  <c:v>Colistin</c:v>
                </c:pt>
              </c:strCache>
            </c:strRef>
          </c:tx>
          <c:spPr>
            <a:solidFill>
              <a:schemeClr val="accent6">
                <a:lumMod val="75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Entero!$BE$5:$BE$20</c:f>
              <c:numCache>
                <c:formatCode>0.00</c:formatCode>
                <c:ptCount val="16"/>
                <c:pt idx="0">
                  <c:v>0</c:v>
                </c:pt>
                <c:pt idx="1">
                  <c:v>0</c:v>
                </c:pt>
                <c:pt idx="2">
                  <c:v>0</c:v>
                </c:pt>
                <c:pt idx="3">
                  <c:v>1.9230769230769231</c:v>
                </c:pt>
                <c:pt idx="4">
                  <c:v>48.07692307692308</c:v>
                </c:pt>
                <c:pt idx="5">
                  <c:v>34.615384615384613</c:v>
                </c:pt>
                <c:pt idx="6">
                  <c:v>3.8461538461538463</c:v>
                </c:pt>
                <c:pt idx="7">
                  <c:v>0</c:v>
                </c:pt>
                <c:pt idx="8">
                  <c:v>0</c:v>
                </c:pt>
                <c:pt idx="9">
                  <c:v>0</c:v>
                </c:pt>
                <c:pt idx="10">
                  <c:v>11.538461538461538</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1"/>
          <c:tx>
            <c:strRef>
              <c:f>Entero!$BF$4</c:f>
              <c:strCache>
                <c:ptCount val="1"/>
                <c:pt idx="0">
                  <c:v>Amikacin</c:v>
                </c:pt>
              </c:strCache>
            </c:strRef>
          </c:tx>
          <c:spPr>
            <a:solidFill>
              <a:schemeClr val="accent6">
                <a:lumMod val="20000"/>
                <a:lumOff val="8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Entero!$BF$5:$BF$20</c:f>
              <c:numCache>
                <c:formatCode>0.00</c:formatCode>
                <c:ptCount val="16"/>
                <c:pt idx="0">
                  <c:v>0</c:v>
                </c:pt>
                <c:pt idx="1">
                  <c:v>0</c:v>
                </c:pt>
                <c:pt idx="2">
                  <c:v>0</c:v>
                </c:pt>
                <c:pt idx="3">
                  <c:v>0</c:v>
                </c:pt>
                <c:pt idx="4">
                  <c:v>17.307692307692307</c:v>
                </c:pt>
                <c:pt idx="5">
                  <c:v>0</c:v>
                </c:pt>
                <c:pt idx="6">
                  <c:v>50</c:v>
                </c:pt>
                <c:pt idx="7">
                  <c:v>25</c:v>
                </c:pt>
                <c:pt idx="8" formatCode="General">
                  <c:v>5.7692307692307692</c:v>
                </c:pt>
                <c:pt idx="9" formatCode="General">
                  <c:v>0</c:v>
                </c:pt>
                <c:pt idx="10">
                  <c:v>0</c:v>
                </c:pt>
                <c:pt idx="11">
                  <c:v>0</c:v>
                </c:pt>
                <c:pt idx="12">
                  <c:v>1.9230769230769231</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2"/>
          <c:tx>
            <c:strRef>
              <c:f>Entero!$BG$4</c:f>
              <c:strCache>
                <c:ptCount val="1"/>
                <c:pt idx="0">
                  <c:v>Gentamicin</c:v>
                </c:pt>
              </c:strCache>
            </c:strRef>
          </c:tx>
          <c:spPr>
            <a:solidFill>
              <a:schemeClr val="bg2">
                <a:lumMod val="5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Entero!$BG$5:$BG$20</c:f>
              <c:numCache>
                <c:formatCode>0.00</c:formatCode>
                <c:ptCount val="16"/>
                <c:pt idx="0">
                  <c:v>0</c:v>
                </c:pt>
                <c:pt idx="1">
                  <c:v>0</c:v>
                </c:pt>
                <c:pt idx="2">
                  <c:v>11.538461538461538</c:v>
                </c:pt>
                <c:pt idx="3">
                  <c:v>0</c:v>
                </c:pt>
                <c:pt idx="4">
                  <c:v>69.230769230769226</c:v>
                </c:pt>
                <c:pt idx="5">
                  <c:v>9.615384615384615</c:v>
                </c:pt>
                <c:pt idx="6">
                  <c:v>0</c:v>
                </c:pt>
                <c:pt idx="7">
                  <c:v>0</c:v>
                </c:pt>
                <c:pt idx="8">
                  <c:v>0</c:v>
                </c:pt>
                <c:pt idx="9" formatCode="General">
                  <c:v>1.9230769230769231</c:v>
                </c:pt>
                <c:pt idx="10" formatCode="General">
                  <c:v>7.6923076923076925</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3"/>
          <c:tx>
            <c:strRef>
              <c:f>Entero!$BH$4</c:f>
              <c:strCache>
                <c:ptCount val="1"/>
                <c:pt idx="0">
                  <c:v>Tobramycin</c:v>
                </c:pt>
              </c:strCache>
            </c:strRef>
          </c:tx>
          <c:spPr>
            <a:solidFill>
              <a:schemeClr val="accent4">
                <a:lumMod val="75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Entero!$BH$5:$BH$20</c:f>
              <c:numCache>
                <c:formatCode>0.00</c:formatCode>
                <c:ptCount val="16"/>
                <c:pt idx="0">
                  <c:v>0</c:v>
                </c:pt>
                <c:pt idx="1">
                  <c:v>0</c:v>
                </c:pt>
                <c:pt idx="2">
                  <c:v>5.7692307692307692</c:v>
                </c:pt>
                <c:pt idx="3">
                  <c:v>0</c:v>
                </c:pt>
                <c:pt idx="4">
                  <c:v>57.692307692307693</c:v>
                </c:pt>
                <c:pt idx="5">
                  <c:v>25</c:v>
                </c:pt>
                <c:pt idx="6">
                  <c:v>3.8461538461538463</c:v>
                </c:pt>
                <c:pt idx="7">
                  <c:v>0</c:v>
                </c:pt>
                <c:pt idx="8">
                  <c:v>0</c:v>
                </c:pt>
                <c:pt idx="9">
                  <c:v>1.9230769230769231</c:v>
                </c:pt>
                <c:pt idx="10">
                  <c:v>3.8461538461538463</c:v>
                </c:pt>
                <c:pt idx="11">
                  <c:v>1.9230769230769231</c:v>
                </c:pt>
                <c:pt idx="12">
                  <c:v>0</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4"/>
          <c:tx>
            <c:strRef>
              <c:f>Entero!$BI$4</c:f>
              <c:strCache>
                <c:ptCount val="1"/>
                <c:pt idx="0">
                  <c:v>Fosfomycin</c:v>
                </c:pt>
              </c:strCache>
            </c:strRef>
          </c:tx>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Entero!$BI$5:$BI$20</c:f>
              <c:numCache>
                <c:formatCode>0.00</c:formatCode>
                <c:ptCount val="16"/>
                <c:pt idx="0">
                  <c:v>0</c:v>
                </c:pt>
                <c:pt idx="1">
                  <c:v>0</c:v>
                </c:pt>
                <c:pt idx="2">
                  <c:v>0</c:v>
                </c:pt>
                <c:pt idx="3">
                  <c:v>0</c:v>
                </c:pt>
                <c:pt idx="4">
                  <c:v>0</c:v>
                </c:pt>
                <c:pt idx="5">
                  <c:v>3.7735849056603774</c:v>
                </c:pt>
                <c:pt idx="6">
                  <c:v>0</c:v>
                </c:pt>
                <c:pt idx="7">
                  <c:v>5.6603773584905657</c:v>
                </c:pt>
                <c:pt idx="8">
                  <c:v>1.8867924528301887</c:v>
                </c:pt>
                <c:pt idx="9">
                  <c:v>7.5471698113207548</c:v>
                </c:pt>
                <c:pt idx="10">
                  <c:v>20.754716981132077</c:v>
                </c:pt>
                <c:pt idx="11">
                  <c:v>20.754716981132077</c:v>
                </c:pt>
                <c:pt idx="12">
                  <c:v>16.981132075471699</c:v>
                </c:pt>
                <c:pt idx="13">
                  <c:v>15.09433962264151</c:v>
                </c:pt>
                <c:pt idx="14">
                  <c:v>7.5471698113207548</c:v>
                </c:pt>
                <c:pt idx="15">
                  <c:v>0</c:v>
                </c:pt>
              </c:numCache>
            </c:numRef>
          </c:val>
          <c:extLst>
            <c:ext xmlns:c16="http://schemas.microsoft.com/office/drawing/2014/chart" uri="{C3380CC4-5D6E-409C-BE32-E72D297353CC}">
              <c16:uniqueId val="{00000012-7BBE-43BA-9934-A8A0D501A0E4}"/>
            </c:ext>
          </c:extLst>
        </c:ser>
        <c:ser>
          <c:idx val="19"/>
          <c:order val="15"/>
          <c:tx>
            <c:strRef>
              <c:f>Entero!$BJ$4</c:f>
              <c:strCache>
                <c:ptCount val="1"/>
                <c:pt idx="0">
                  <c:v>Cotrimoxazol</c:v>
                </c:pt>
              </c:strCache>
            </c:strRef>
          </c:tx>
          <c:spPr>
            <a:solidFill>
              <a:schemeClr val="accent4">
                <a:lumMod val="60000"/>
                <a:lumOff val="4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Entero!$BJ$5:$BJ$20</c:f>
              <c:numCache>
                <c:formatCode>0.00</c:formatCode>
                <c:ptCount val="16"/>
                <c:pt idx="0">
                  <c:v>0</c:v>
                </c:pt>
                <c:pt idx="1">
                  <c:v>0</c:v>
                </c:pt>
                <c:pt idx="2">
                  <c:v>73.584905660377359</c:v>
                </c:pt>
                <c:pt idx="3">
                  <c:v>0</c:v>
                </c:pt>
                <c:pt idx="4">
                  <c:v>3.7735849056603774</c:v>
                </c:pt>
                <c:pt idx="5">
                  <c:v>7.5471698113207548</c:v>
                </c:pt>
                <c:pt idx="6">
                  <c:v>1.8867924528301887</c:v>
                </c:pt>
                <c:pt idx="7">
                  <c:v>0</c:v>
                </c:pt>
                <c:pt idx="8">
                  <c:v>3.7735849056603774</c:v>
                </c:pt>
                <c:pt idx="9">
                  <c:v>0</c:v>
                </c:pt>
                <c:pt idx="10">
                  <c:v>0</c:v>
                </c:pt>
                <c:pt idx="11">
                  <c:v>9.433962264150944</c:v>
                </c:pt>
                <c:pt idx="12">
                  <c:v>0</c:v>
                </c:pt>
                <c:pt idx="13">
                  <c:v>0</c:v>
                </c:pt>
                <c:pt idx="14">
                  <c:v>0</c:v>
                </c:pt>
                <c:pt idx="15">
                  <c:v>0</c:v>
                </c:pt>
              </c:numCache>
            </c:numRef>
          </c:val>
          <c:extLst>
            <c:ext xmlns:c16="http://schemas.microsoft.com/office/drawing/2014/chart" uri="{C3380CC4-5D6E-409C-BE32-E72D297353CC}">
              <c16:uniqueId val="{00000013-7BBE-43BA-9934-A8A0D501A0E4}"/>
            </c:ext>
          </c:extLst>
        </c:ser>
        <c:ser>
          <c:idx val="20"/>
          <c:order val="16"/>
          <c:tx>
            <c:strRef>
              <c:f>Entero!$BK$4</c:f>
              <c:strCache>
                <c:ptCount val="1"/>
                <c:pt idx="0">
                  <c:v>Ciprofloxacin</c:v>
                </c:pt>
              </c:strCache>
            </c:strRef>
          </c:tx>
          <c:spPr>
            <a:solidFill>
              <a:schemeClr val="accent4">
                <a:lumMod val="20000"/>
                <a:lumOff val="8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Entero!$BK$5:$BK$20</c:f>
              <c:numCache>
                <c:formatCode>0.00</c:formatCode>
                <c:ptCount val="16"/>
                <c:pt idx="0">
                  <c:v>0</c:v>
                </c:pt>
                <c:pt idx="1">
                  <c:v>60.377358490566039</c:v>
                </c:pt>
                <c:pt idx="2">
                  <c:v>24.528301886792452</c:v>
                </c:pt>
                <c:pt idx="3">
                  <c:v>5.6603773584905657</c:v>
                </c:pt>
                <c:pt idx="4">
                  <c:v>0</c:v>
                </c:pt>
                <c:pt idx="5">
                  <c:v>3.7735849056603774</c:v>
                </c:pt>
                <c:pt idx="6">
                  <c:v>0</c:v>
                </c:pt>
                <c:pt idx="7">
                  <c:v>3.7735849056603774</c:v>
                </c:pt>
                <c:pt idx="8">
                  <c:v>0</c:v>
                </c:pt>
                <c:pt idx="9">
                  <c:v>1.8867924528301887</c:v>
                </c:pt>
                <c:pt idx="10">
                  <c:v>0</c:v>
                </c:pt>
                <c:pt idx="11">
                  <c:v>0</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7"/>
          <c:tx>
            <c:strRef>
              <c:f>Entero!$BL$4</c:f>
              <c:strCache>
                <c:ptCount val="1"/>
                <c:pt idx="0">
                  <c:v>Levofloxacin</c:v>
                </c:pt>
              </c:strCache>
            </c:strRef>
          </c:tx>
          <c:spPr>
            <a:solidFill>
              <a:schemeClr val="tx1">
                <a:lumMod val="50000"/>
                <a:lumOff val="5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Entero!$BL$5:$BL$20</c:f>
              <c:numCache>
                <c:formatCode>0.00</c:formatCode>
                <c:ptCount val="16"/>
                <c:pt idx="0">
                  <c:v>0</c:v>
                </c:pt>
                <c:pt idx="1">
                  <c:v>79.245283018867923</c:v>
                </c:pt>
                <c:pt idx="2">
                  <c:v>0</c:v>
                </c:pt>
                <c:pt idx="3">
                  <c:v>7.5471698113207548</c:v>
                </c:pt>
                <c:pt idx="4">
                  <c:v>3.7735849056603774</c:v>
                </c:pt>
                <c:pt idx="5">
                  <c:v>5.6603773584905657</c:v>
                </c:pt>
                <c:pt idx="6">
                  <c:v>1.8867924528301887</c:v>
                </c:pt>
                <c:pt idx="7">
                  <c:v>0</c:v>
                </c:pt>
                <c:pt idx="8">
                  <c:v>0</c:v>
                </c:pt>
                <c:pt idx="9">
                  <c:v>1.8867924528301887</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8"/>
          <c:tx>
            <c:strRef>
              <c:f>Entero!$BM$4</c:f>
              <c:strCache>
                <c:ptCount val="1"/>
                <c:pt idx="0">
                  <c:v>Moxifloxacin</c:v>
                </c:pt>
              </c:strCache>
            </c:strRef>
          </c:tx>
          <c:spPr>
            <a:solidFill>
              <a:srgbClr val="CCFF66"/>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Entero!$BM$5:$BM$20</c:f>
              <c:numCache>
                <c:formatCode>0.00</c:formatCode>
                <c:ptCount val="16"/>
                <c:pt idx="0">
                  <c:v>0</c:v>
                </c:pt>
                <c:pt idx="1">
                  <c:v>0</c:v>
                </c:pt>
                <c:pt idx="2">
                  <c:v>9.433962264150944</c:v>
                </c:pt>
                <c:pt idx="3">
                  <c:v>69.811320754716988</c:v>
                </c:pt>
                <c:pt idx="4">
                  <c:v>5.6603773584905657</c:v>
                </c:pt>
                <c:pt idx="5">
                  <c:v>5.6603773584905657</c:v>
                </c:pt>
                <c:pt idx="6">
                  <c:v>7.5471698113207548</c:v>
                </c:pt>
                <c:pt idx="7">
                  <c:v>0</c:v>
                </c:pt>
                <c:pt idx="8">
                  <c:v>0</c:v>
                </c:pt>
                <c:pt idx="9">
                  <c:v>1.8867924528301887</c:v>
                </c:pt>
                <c:pt idx="10">
                  <c:v>0</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19"/>
          <c:tx>
            <c:strRef>
              <c:f>Entero!$BN$4</c:f>
              <c:strCache>
                <c:ptCount val="1"/>
                <c:pt idx="0">
                  <c:v>Doxycyclin</c:v>
                </c:pt>
              </c:strCache>
            </c:strRef>
          </c:tx>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Entero!$BN$5:$BN$20</c:f>
              <c:numCache>
                <c:formatCode>0.00</c:formatCode>
                <c:ptCount val="16"/>
                <c:pt idx="0">
                  <c:v>0</c:v>
                </c:pt>
                <c:pt idx="1">
                  <c:v>0</c:v>
                </c:pt>
                <c:pt idx="2">
                  <c:v>0</c:v>
                </c:pt>
                <c:pt idx="3">
                  <c:v>0</c:v>
                </c:pt>
                <c:pt idx="4">
                  <c:v>0</c:v>
                </c:pt>
                <c:pt idx="5">
                  <c:v>0</c:v>
                </c:pt>
                <c:pt idx="6">
                  <c:v>13.20754716981132</c:v>
                </c:pt>
                <c:pt idx="7">
                  <c:v>62.264150943396224</c:v>
                </c:pt>
                <c:pt idx="8">
                  <c:v>13.20754716981132</c:v>
                </c:pt>
                <c:pt idx="9">
                  <c:v>1.8867924528301887</c:v>
                </c:pt>
                <c:pt idx="10">
                  <c:v>9.433962264150944</c:v>
                </c:pt>
                <c:pt idx="11">
                  <c:v>0</c:v>
                </c:pt>
                <c:pt idx="12">
                  <c:v>0</c:v>
                </c:pt>
                <c:pt idx="13">
                  <c:v>0</c:v>
                </c:pt>
                <c:pt idx="14">
                  <c:v>0</c:v>
                </c:pt>
                <c:pt idx="15">
                  <c:v>0</c:v>
                </c:pt>
              </c:numCache>
            </c:numRef>
          </c:val>
          <c:extLst>
            <c:ext xmlns:c16="http://schemas.microsoft.com/office/drawing/2014/chart" uri="{C3380CC4-5D6E-409C-BE32-E72D297353CC}">
              <c16:uniqueId val="{00000000-8B0E-400D-A378-436D89F70D9A}"/>
            </c:ext>
          </c:extLst>
        </c:ser>
        <c:ser>
          <c:idx val="1"/>
          <c:order val="20"/>
          <c:tx>
            <c:strRef>
              <c:f>Entero!$BO$4</c:f>
              <c:strCache>
                <c:ptCount val="1"/>
                <c:pt idx="0">
                  <c:v>Tigecyclin</c:v>
                </c:pt>
              </c:strCache>
            </c:strRef>
          </c:tx>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Entero!$BO$5:$BO$20</c:f>
              <c:numCache>
                <c:formatCode>0.00</c:formatCode>
                <c:ptCount val="16"/>
                <c:pt idx="0">
                  <c:v>0</c:v>
                </c:pt>
                <c:pt idx="1">
                  <c:v>0</c:v>
                </c:pt>
                <c:pt idx="2">
                  <c:v>0</c:v>
                </c:pt>
                <c:pt idx="3">
                  <c:v>28.30188679245283</c:v>
                </c:pt>
                <c:pt idx="4">
                  <c:v>60.377358490566039</c:v>
                </c:pt>
                <c:pt idx="5">
                  <c:v>3.7735849056603774</c:v>
                </c:pt>
                <c:pt idx="6">
                  <c:v>1.8867924528301887</c:v>
                </c:pt>
                <c:pt idx="7">
                  <c:v>3.7735849056603774</c:v>
                </c:pt>
                <c:pt idx="8">
                  <c:v>1.8867924528301887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8B0E-400D-A378-436D89F70D9A}"/>
            </c:ext>
          </c:extLst>
        </c:ser>
        <c:dLbls>
          <c:showLegendKey val="0"/>
          <c:showVal val="0"/>
          <c:showCatName val="0"/>
          <c:showSerName val="0"/>
          <c:showPercent val="0"/>
          <c:showBubbleSize val="0"/>
        </c:dLbls>
        <c:gapWidth val="150"/>
        <c:shape val="box"/>
        <c:axId val="90301952"/>
        <c:axId val="90303872"/>
        <c:axId val="90294464"/>
      </c:bar3DChart>
      <c:catAx>
        <c:axId val="90301952"/>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0303872"/>
        <c:crosses val="autoZero"/>
        <c:auto val="1"/>
        <c:lblAlgn val="ctr"/>
        <c:lblOffset val="100"/>
        <c:tickLblSkip val="1"/>
        <c:noMultiLvlLbl val="0"/>
      </c:catAx>
      <c:valAx>
        <c:axId val="90303872"/>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0301952"/>
        <c:crosses val="autoZero"/>
        <c:crossBetween val="between"/>
      </c:valAx>
      <c:serAx>
        <c:axId val="90294464"/>
        <c:scaling>
          <c:orientation val="minMax"/>
        </c:scaling>
        <c:delete val="0"/>
        <c:axPos val="b"/>
        <c:majorTickMark val="out"/>
        <c:minorTickMark val="none"/>
        <c:tickLblPos val="nextTo"/>
        <c:txPr>
          <a:bodyPr rot="1500000" vert="horz" anchor="ctr" anchorCtr="0"/>
          <a:lstStyle/>
          <a:p>
            <a:pPr>
              <a:defRPr sz="1200"/>
            </a:pPr>
            <a:endParaRPr lang="de-DE"/>
          </a:p>
        </c:txPr>
        <c:crossAx val="90303872"/>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Entero!$AU$35</c:f>
              <c:strCache>
                <c:ptCount val="1"/>
                <c:pt idx="0">
                  <c:v>Ampicillin</c:v>
                </c:pt>
              </c:strCache>
            </c:strRef>
          </c:tx>
          <c:spPr>
            <a:solidFill>
              <a:srgbClr val="FF7C80"/>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Entero!$AU$36:$AU$51</c:f>
              <c:numCache>
                <c:formatCode>0.00</c:formatCode>
                <c:ptCount val="16"/>
                <c:pt idx="0">
                  <c:v>0</c:v>
                </c:pt>
                <c:pt idx="1">
                  <c:v>0</c:v>
                </c:pt>
                <c:pt idx="2">
                  <c:v>0</c:v>
                </c:pt>
                <c:pt idx="3">
                  <c:v>1.0416666666666667</c:v>
                </c:pt>
                <c:pt idx="4">
                  <c:v>0</c:v>
                </c:pt>
                <c:pt idx="5">
                  <c:v>1.0416666666666667</c:v>
                </c:pt>
                <c:pt idx="6">
                  <c:v>4.375</c:v>
                </c:pt>
                <c:pt idx="7">
                  <c:v>28.125</c:v>
                </c:pt>
                <c:pt idx="8">
                  <c:v>18.75</c:v>
                </c:pt>
                <c:pt idx="9">
                  <c:v>2.0833333333333335</c:v>
                </c:pt>
                <c:pt idx="10">
                  <c:v>0.41666666666666669</c:v>
                </c:pt>
                <c:pt idx="11">
                  <c:v>0.41666666666666669</c:v>
                </c:pt>
                <c:pt idx="12">
                  <c:v>43.75</c:v>
                </c:pt>
                <c:pt idx="13">
                  <c:v>0</c:v>
                </c:pt>
                <c:pt idx="14">
                  <c:v>0</c:v>
                </c:pt>
                <c:pt idx="15">
                  <c:v>0</c:v>
                </c:pt>
              </c:numCache>
            </c:numRef>
          </c:val>
          <c:extLst>
            <c:ext xmlns:c16="http://schemas.microsoft.com/office/drawing/2014/chart" uri="{C3380CC4-5D6E-409C-BE32-E72D297353CC}">
              <c16:uniqueId val="{00000002-7BBE-43BA-9934-A8A0D501A0E4}"/>
            </c:ext>
          </c:extLst>
        </c:ser>
        <c:ser>
          <c:idx val="3"/>
          <c:order val="1"/>
          <c:tx>
            <c:strRef>
              <c:f>Entero!$AV$35</c:f>
              <c:strCache>
                <c:ptCount val="1"/>
                <c:pt idx="0">
                  <c:v>Ampicillin/ Sulbactam</c:v>
                </c:pt>
              </c:strCache>
            </c:strRef>
          </c:tx>
          <c:spPr>
            <a:solidFill>
              <a:srgbClr val="FFCC99"/>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Entero!$AV$36:$AV$51</c:f>
              <c:numCache>
                <c:formatCode>0.00</c:formatCode>
                <c:ptCount val="16"/>
                <c:pt idx="0">
                  <c:v>0</c:v>
                </c:pt>
                <c:pt idx="1">
                  <c:v>0</c:v>
                </c:pt>
                <c:pt idx="2">
                  <c:v>0</c:v>
                </c:pt>
                <c:pt idx="3">
                  <c:v>2.7139874739039667</c:v>
                </c:pt>
                <c:pt idx="4">
                  <c:v>0</c:v>
                </c:pt>
                <c:pt idx="5">
                  <c:v>5.8455114822546976</c:v>
                </c:pt>
                <c:pt idx="6">
                  <c:v>33.194154488517746</c:v>
                </c:pt>
                <c:pt idx="7">
                  <c:v>14.613778705636744</c:v>
                </c:pt>
                <c:pt idx="8">
                  <c:v>5.4279749478079333</c:v>
                </c:pt>
                <c:pt idx="9">
                  <c:v>6.8893528183716075</c:v>
                </c:pt>
                <c:pt idx="10">
                  <c:v>6.6805845511482254</c:v>
                </c:pt>
                <c:pt idx="11">
                  <c:v>4.8016701461377869</c:v>
                </c:pt>
                <c:pt idx="12">
                  <c:v>19.832985386221296</c:v>
                </c:pt>
                <c:pt idx="13">
                  <c:v>0</c:v>
                </c:pt>
                <c:pt idx="14">
                  <c:v>0</c:v>
                </c:pt>
                <c:pt idx="15">
                  <c:v>0</c:v>
                </c:pt>
              </c:numCache>
            </c:numRef>
          </c:val>
          <c:extLst>
            <c:ext xmlns:c16="http://schemas.microsoft.com/office/drawing/2014/chart" uri="{C3380CC4-5D6E-409C-BE32-E72D297353CC}">
              <c16:uniqueId val="{00000003-7BBE-43BA-9934-A8A0D501A0E4}"/>
            </c:ext>
          </c:extLst>
        </c:ser>
        <c:ser>
          <c:idx val="4"/>
          <c:order val="2"/>
          <c:tx>
            <c:strRef>
              <c:f>Entero!$AW$35</c:f>
              <c:strCache>
                <c:ptCount val="1"/>
                <c:pt idx="0">
                  <c:v>Piperacillin</c:v>
                </c:pt>
              </c:strCache>
            </c:strRef>
          </c:tx>
          <c:spPr>
            <a:solidFill>
              <a:srgbClr val="FFFF00"/>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Entero!$AW$36:$AW$51</c:f>
              <c:numCache>
                <c:formatCode>0.00</c:formatCode>
                <c:ptCount val="16"/>
                <c:pt idx="0">
                  <c:v>0</c:v>
                </c:pt>
                <c:pt idx="1">
                  <c:v>0</c:v>
                </c:pt>
                <c:pt idx="2">
                  <c:v>0</c:v>
                </c:pt>
                <c:pt idx="3">
                  <c:v>0</c:v>
                </c:pt>
                <c:pt idx="4">
                  <c:v>5</c:v>
                </c:pt>
                <c:pt idx="5">
                  <c:v>0</c:v>
                </c:pt>
                <c:pt idx="6">
                  <c:v>32.083333333333336</c:v>
                </c:pt>
                <c:pt idx="7">
                  <c:v>17.708333333333332</c:v>
                </c:pt>
                <c:pt idx="8">
                  <c:v>1.6666666666666667</c:v>
                </c:pt>
                <c:pt idx="9">
                  <c:v>1.0416666666666667</c:v>
                </c:pt>
                <c:pt idx="10">
                  <c:v>2.0833333333333335</c:v>
                </c:pt>
                <c:pt idx="11">
                  <c:v>4.583333333333333</c:v>
                </c:pt>
                <c:pt idx="12">
                  <c:v>4.375</c:v>
                </c:pt>
                <c:pt idx="13">
                  <c:v>31.458333333333332</c:v>
                </c:pt>
                <c:pt idx="14">
                  <c:v>0</c:v>
                </c:pt>
                <c:pt idx="15">
                  <c:v>0</c:v>
                </c:pt>
              </c:numCache>
            </c:numRef>
          </c:val>
          <c:extLst>
            <c:ext xmlns:c16="http://schemas.microsoft.com/office/drawing/2014/chart" uri="{C3380CC4-5D6E-409C-BE32-E72D297353CC}">
              <c16:uniqueId val="{00000004-7BBE-43BA-9934-A8A0D501A0E4}"/>
            </c:ext>
          </c:extLst>
        </c:ser>
        <c:ser>
          <c:idx val="5"/>
          <c:order val="3"/>
          <c:tx>
            <c:strRef>
              <c:f>Entero!$AX$35</c:f>
              <c:strCache>
                <c:ptCount val="1"/>
                <c:pt idx="0">
                  <c:v>Piperacillin/ Tazobactam</c:v>
                </c:pt>
              </c:strCache>
            </c:strRef>
          </c:tx>
          <c:spPr>
            <a:solidFill>
              <a:srgbClr val="660066"/>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Entero!$AX$36:$AX$51</c:f>
              <c:numCache>
                <c:formatCode>0.00</c:formatCode>
                <c:ptCount val="16"/>
                <c:pt idx="0">
                  <c:v>0</c:v>
                </c:pt>
                <c:pt idx="1">
                  <c:v>0</c:v>
                </c:pt>
                <c:pt idx="2">
                  <c:v>0</c:v>
                </c:pt>
                <c:pt idx="3">
                  <c:v>0</c:v>
                </c:pt>
                <c:pt idx="4">
                  <c:v>11.041666666666666</c:v>
                </c:pt>
                <c:pt idx="5">
                  <c:v>0</c:v>
                </c:pt>
                <c:pt idx="6">
                  <c:v>55.833333333333336</c:v>
                </c:pt>
                <c:pt idx="7">
                  <c:v>24.166666666666668</c:v>
                </c:pt>
                <c:pt idx="8">
                  <c:v>3.3333333333333335</c:v>
                </c:pt>
                <c:pt idx="9">
                  <c:v>3.125</c:v>
                </c:pt>
                <c:pt idx="10">
                  <c:v>0.41666666666666669</c:v>
                </c:pt>
                <c:pt idx="11">
                  <c:v>0</c:v>
                </c:pt>
                <c:pt idx="12">
                  <c:v>1.0416666666666667</c:v>
                </c:pt>
                <c:pt idx="13">
                  <c:v>1.0416666666666667</c:v>
                </c:pt>
                <c:pt idx="14">
                  <c:v>0</c:v>
                </c:pt>
                <c:pt idx="15">
                  <c:v>0</c:v>
                </c:pt>
              </c:numCache>
            </c:numRef>
          </c:val>
          <c:extLst>
            <c:ext xmlns:c16="http://schemas.microsoft.com/office/drawing/2014/chart" uri="{C3380CC4-5D6E-409C-BE32-E72D297353CC}">
              <c16:uniqueId val="{00000005-7BBE-43BA-9934-A8A0D501A0E4}"/>
            </c:ext>
          </c:extLst>
        </c:ser>
        <c:ser>
          <c:idx val="6"/>
          <c:order val="4"/>
          <c:tx>
            <c:strRef>
              <c:f>Entero!$AY$35</c:f>
              <c:strCache>
                <c:ptCount val="1"/>
                <c:pt idx="0">
                  <c:v>Aztreonam</c:v>
                </c:pt>
              </c:strCache>
            </c:strRef>
          </c:tx>
          <c:spPr>
            <a:solidFill>
              <a:srgbClr val="CC00CC"/>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Entero!$AY$36:$AY$51</c:f>
              <c:numCache>
                <c:formatCode>0.00</c:formatCode>
                <c:ptCount val="16"/>
                <c:pt idx="0">
                  <c:v>0</c:v>
                </c:pt>
                <c:pt idx="1">
                  <c:v>0</c:v>
                </c:pt>
                <c:pt idx="2">
                  <c:v>0</c:v>
                </c:pt>
                <c:pt idx="3">
                  <c:v>86.041666666666671</c:v>
                </c:pt>
                <c:pt idx="4">
                  <c:v>0</c:v>
                </c:pt>
                <c:pt idx="5">
                  <c:v>1.4583333333333333</c:v>
                </c:pt>
                <c:pt idx="6">
                  <c:v>0.83333333333333337</c:v>
                </c:pt>
                <c:pt idx="7">
                  <c:v>0.41666666666666669</c:v>
                </c:pt>
                <c:pt idx="8">
                  <c:v>0.625</c:v>
                </c:pt>
                <c:pt idx="9">
                  <c:v>2.7083333333333335</c:v>
                </c:pt>
                <c:pt idx="10">
                  <c:v>2.5</c:v>
                </c:pt>
                <c:pt idx="11">
                  <c:v>5.416666666666667</c:v>
                </c:pt>
                <c:pt idx="12">
                  <c:v>0</c:v>
                </c:pt>
                <c:pt idx="13">
                  <c:v>0</c:v>
                </c:pt>
                <c:pt idx="14">
                  <c:v>0</c:v>
                </c:pt>
                <c:pt idx="15">
                  <c:v>0</c:v>
                </c:pt>
              </c:numCache>
            </c:numRef>
          </c:val>
          <c:extLst>
            <c:ext xmlns:c16="http://schemas.microsoft.com/office/drawing/2014/chart" uri="{C3380CC4-5D6E-409C-BE32-E72D297353CC}">
              <c16:uniqueId val="{00000006-7BBE-43BA-9934-A8A0D501A0E4}"/>
            </c:ext>
          </c:extLst>
        </c:ser>
        <c:ser>
          <c:idx val="7"/>
          <c:order val="5"/>
          <c:tx>
            <c:strRef>
              <c:f>Entero!$AZ$35</c:f>
              <c:strCache>
                <c:ptCount val="1"/>
                <c:pt idx="0">
                  <c:v>Cefotaxim</c:v>
                </c:pt>
              </c:strCache>
            </c:strRef>
          </c:tx>
          <c:spPr>
            <a:solidFill>
              <a:srgbClr val="FF66FF"/>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Entero!$AZ$36:$AZ$51</c:f>
              <c:numCache>
                <c:formatCode>0.00</c:formatCode>
                <c:ptCount val="16"/>
                <c:pt idx="0">
                  <c:v>0</c:v>
                </c:pt>
                <c:pt idx="1">
                  <c:v>73.958333333333329</c:v>
                </c:pt>
                <c:pt idx="2">
                  <c:v>0</c:v>
                </c:pt>
                <c:pt idx="3">
                  <c:v>10.208333333333334</c:v>
                </c:pt>
                <c:pt idx="4">
                  <c:v>1.875</c:v>
                </c:pt>
                <c:pt idx="5">
                  <c:v>1.25</c:v>
                </c:pt>
                <c:pt idx="6">
                  <c:v>0.625</c:v>
                </c:pt>
                <c:pt idx="7">
                  <c:v>0.20833333333333334</c:v>
                </c:pt>
                <c:pt idx="8">
                  <c:v>0.625</c:v>
                </c:pt>
                <c:pt idx="9">
                  <c:v>1.0416666666666667</c:v>
                </c:pt>
                <c:pt idx="10">
                  <c:v>10.208333333333334</c:v>
                </c:pt>
                <c:pt idx="11">
                  <c:v>0</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6"/>
          <c:tx>
            <c:strRef>
              <c:f>Entero!$BA$35</c:f>
              <c:strCache>
                <c:ptCount val="1"/>
                <c:pt idx="0">
                  <c:v>Ceftazidim</c:v>
                </c:pt>
              </c:strCache>
            </c:strRef>
          </c:tx>
          <c:spPr>
            <a:solidFill>
              <a:srgbClr val="0000CC"/>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Entero!$BA$36:$BA$51</c:f>
              <c:numCache>
                <c:formatCode>0.00</c:formatCode>
                <c:ptCount val="16"/>
                <c:pt idx="0">
                  <c:v>0</c:v>
                </c:pt>
                <c:pt idx="1">
                  <c:v>0.20833333333333334</c:v>
                </c:pt>
                <c:pt idx="2">
                  <c:v>0</c:v>
                </c:pt>
                <c:pt idx="3">
                  <c:v>81.666666666666671</c:v>
                </c:pt>
                <c:pt idx="4">
                  <c:v>0</c:v>
                </c:pt>
                <c:pt idx="5">
                  <c:v>5</c:v>
                </c:pt>
                <c:pt idx="6">
                  <c:v>2.0833333333333335</c:v>
                </c:pt>
                <c:pt idx="7">
                  <c:v>1.875</c:v>
                </c:pt>
                <c:pt idx="8">
                  <c:v>2.7083333333333335</c:v>
                </c:pt>
                <c:pt idx="9">
                  <c:v>2.7083333333333335</c:v>
                </c:pt>
                <c:pt idx="10">
                  <c:v>2.2916666666666665</c:v>
                </c:pt>
                <c:pt idx="11">
                  <c:v>0.83333333333333337</c:v>
                </c:pt>
                <c:pt idx="12">
                  <c:v>0.625</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7"/>
          <c:tx>
            <c:strRef>
              <c:f>Entero!$BB$35</c:f>
              <c:strCache>
                <c:ptCount val="1"/>
                <c:pt idx="0">
                  <c:v>Cefuroxim</c:v>
                </c:pt>
              </c:strCache>
            </c:strRef>
          </c:tx>
          <c:spPr>
            <a:solidFill>
              <a:srgbClr val="0066CC"/>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Entero!$BB$36:$BB$51</c:f>
              <c:numCache>
                <c:formatCode>0.00</c:formatCode>
                <c:ptCount val="16"/>
                <c:pt idx="0">
                  <c:v>0</c:v>
                </c:pt>
                <c:pt idx="1">
                  <c:v>0</c:v>
                </c:pt>
                <c:pt idx="2">
                  <c:v>0</c:v>
                </c:pt>
                <c:pt idx="3">
                  <c:v>1.0416666666666667</c:v>
                </c:pt>
                <c:pt idx="4">
                  <c:v>0</c:v>
                </c:pt>
                <c:pt idx="5">
                  <c:v>0.625</c:v>
                </c:pt>
                <c:pt idx="6">
                  <c:v>1.6666666666666667</c:v>
                </c:pt>
                <c:pt idx="7">
                  <c:v>22.5</c:v>
                </c:pt>
                <c:pt idx="8">
                  <c:v>49.166666666666664</c:v>
                </c:pt>
                <c:pt idx="9">
                  <c:v>9.5833333333333339</c:v>
                </c:pt>
                <c:pt idx="10">
                  <c:v>2.5</c:v>
                </c:pt>
                <c:pt idx="11">
                  <c:v>1.6666666666666667</c:v>
                </c:pt>
                <c:pt idx="12">
                  <c:v>11.25</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8"/>
          <c:tx>
            <c:strRef>
              <c:f>Entero!$BC$35</c:f>
              <c:strCache>
                <c:ptCount val="1"/>
                <c:pt idx="0">
                  <c:v>Imipenem</c:v>
                </c:pt>
              </c:strCache>
            </c:strRef>
          </c:tx>
          <c:spPr>
            <a:solidFill>
              <a:srgbClr val="33CCFF"/>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Entero!$BC$36:$BC$51</c:f>
              <c:numCache>
                <c:formatCode>0.00</c:formatCode>
                <c:ptCount val="16"/>
                <c:pt idx="0">
                  <c:v>0</c:v>
                </c:pt>
                <c:pt idx="1">
                  <c:v>0</c:v>
                </c:pt>
                <c:pt idx="2">
                  <c:v>74.583333333333329</c:v>
                </c:pt>
                <c:pt idx="3">
                  <c:v>0.41666666666666669</c:v>
                </c:pt>
                <c:pt idx="4">
                  <c:v>21.041666666666668</c:v>
                </c:pt>
                <c:pt idx="5">
                  <c:v>2.9166666666666665</c:v>
                </c:pt>
                <c:pt idx="6">
                  <c:v>1.0416666666666667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9"/>
          <c:tx>
            <c:strRef>
              <c:f>Entero!$BD$35</c:f>
              <c:strCache>
                <c:ptCount val="1"/>
                <c:pt idx="0">
                  <c:v>Meropenem</c:v>
                </c:pt>
              </c:strCache>
            </c:strRef>
          </c:tx>
          <c:spPr>
            <a:solidFill>
              <a:srgbClr val="00CC00"/>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Entero!$BD$36:$BD$51</c:f>
              <c:numCache>
                <c:formatCode>0.00</c:formatCode>
                <c:ptCount val="16"/>
                <c:pt idx="0">
                  <c:v>0</c:v>
                </c:pt>
                <c:pt idx="1">
                  <c:v>0</c:v>
                </c:pt>
                <c:pt idx="2">
                  <c:v>99.583333333333329</c:v>
                </c:pt>
                <c:pt idx="3">
                  <c:v>0</c:v>
                </c:pt>
                <c:pt idx="4">
                  <c:v>0.41666666666666669</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10"/>
          <c:tx>
            <c:strRef>
              <c:f>Entero!$BE$35</c:f>
              <c:strCache>
                <c:ptCount val="1"/>
                <c:pt idx="0">
                  <c:v>Colistin</c:v>
                </c:pt>
              </c:strCache>
            </c:strRef>
          </c:tx>
          <c:spPr>
            <a:solidFill>
              <a:schemeClr val="accent6">
                <a:lumMod val="50000"/>
              </a:schemeClr>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Entero!$BE$36:$BE$51</c:f>
              <c:numCache>
                <c:formatCode>0.00</c:formatCode>
                <c:ptCount val="16"/>
                <c:pt idx="0">
                  <c:v>0</c:v>
                </c:pt>
                <c:pt idx="1">
                  <c:v>0</c:v>
                </c:pt>
                <c:pt idx="2">
                  <c:v>0</c:v>
                </c:pt>
                <c:pt idx="3">
                  <c:v>6.3876651982378858</c:v>
                </c:pt>
                <c:pt idx="4">
                  <c:v>61.674008810572687</c:v>
                </c:pt>
                <c:pt idx="5">
                  <c:v>25.330396475770925</c:v>
                </c:pt>
                <c:pt idx="6">
                  <c:v>5.0660792951541849</c:v>
                </c:pt>
                <c:pt idx="7">
                  <c:v>0.66079295154185025</c:v>
                </c:pt>
                <c:pt idx="8">
                  <c:v>0.66079295154185025</c:v>
                </c:pt>
                <c:pt idx="9">
                  <c:v>0.22026431718061673</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11"/>
          <c:tx>
            <c:strRef>
              <c:f>Entero!$BF$35</c:f>
              <c:strCache>
                <c:ptCount val="1"/>
                <c:pt idx="0">
                  <c:v>Amikacin</c:v>
                </c:pt>
              </c:strCache>
            </c:strRef>
          </c:tx>
          <c:spPr>
            <a:solidFill>
              <a:schemeClr val="accent6">
                <a:lumMod val="75000"/>
              </a:schemeClr>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Entero!$BF$36:$BF$51</c:f>
              <c:numCache>
                <c:formatCode>0.00</c:formatCode>
                <c:ptCount val="16"/>
                <c:pt idx="0">
                  <c:v>0</c:v>
                </c:pt>
                <c:pt idx="1">
                  <c:v>0</c:v>
                </c:pt>
                <c:pt idx="2">
                  <c:v>0</c:v>
                </c:pt>
                <c:pt idx="3">
                  <c:v>0</c:v>
                </c:pt>
                <c:pt idx="4">
                  <c:v>15.250544662309368</c:v>
                </c:pt>
                <c:pt idx="5">
                  <c:v>0</c:v>
                </c:pt>
                <c:pt idx="6">
                  <c:v>43.355119825708059</c:v>
                </c:pt>
                <c:pt idx="7">
                  <c:v>30.936819172113289</c:v>
                </c:pt>
                <c:pt idx="8" formatCode="General">
                  <c:v>7.1895424836601309</c:v>
                </c:pt>
                <c:pt idx="9" formatCode="General">
                  <c:v>2.1786492374727668</c:v>
                </c:pt>
                <c:pt idx="10">
                  <c:v>1.0893246187363834</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2"/>
          <c:tx>
            <c:strRef>
              <c:f>Entero!$BG$35</c:f>
              <c:strCache>
                <c:ptCount val="1"/>
                <c:pt idx="0">
                  <c:v>Gentamicin</c:v>
                </c:pt>
              </c:strCache>
            </c:strRef>
          </c:tx>
          <c:spPr>
            <a:solidFill>
              <a:schemeClr val="accent6">
                <a:lumMod val="20000"/>
                <a:lumOff val="80000"/>
              </a:schemeClr>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Entero!$BG$36:$BG$51</c:f>
              <c:numCache>
                <c:formatCode>0.00</c:formatCode>
                <c:ptCount val="16"/>
                <c:pt idx="0">
                  <c:v>0</c:v>
                </c:pt>
                <c:pt idx="1">
                  <c:v>0</c:v>
                </c:pt>
                <c:pt idx="2">
                  <c:v>2.8199566160520608</c:v>
                </c:pt>
                <c:pt idx="3">
                  <c:v>0</c:v>
                </c:pt>
                <c:pt idx="4">
                  <c:v>53.796095444685463</c:v>
                </c:pt>
                <c:pt idx="5">
                  <c:v>31.019522776572668</c:v>
                </c:pt>
                <c:pt idx="6">
                  <c:v>5.4229934924078087</c:v>
                </c:pt>
                <c:pt idx="7">
                  <c:v>1.0845986984815619</c:v>
                </c:pt>
                <c:pt idx="8">
                  <c:v>1.3015184381778742</c:v>
                </c:pt>
                <c:pt idx="9" formatCode="General">
                  <c:v>0.21691973969631237</c:v>
                </c:pt>
                <c:pt idx="10" formatCode="General">
                  <c:v>4.3383947939262475</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3"/>
          <c:tx>
            <c:strRef>
              <c:f>Entero!$BH$35</c:f>
              <c:strCache>
                <c:ptCount val="1"/>
                <c:pt idx="0">
                  <c:v>Tobramycin</c:v>
                </c:pt>
              </c:strCache>
            </c:strRef>
          </c:tx>
          <c:spPr>
            <a:solidFill>
              <a:schemeClr val="bg2">
                <a:lumMod val="50000"/>
              </a:schemeClr>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Entero!$BH$36:$BH$51</c:f>
              <c:numCache>
                <c:formatCode>0.00</c:formatCode>
                <c:ptCount val="16"/>
                <c:pt idx="0">
                  <c:v>0</c:v>
                </c:pt>
                <c:pt idx="1">
                  <c:v>0</c:v>
                </c:pt>
                <c:pt idx="2">
                  <c:v>0.94117647058823528</c:v>
                </c:pt>
                <c:pt idx="3">
                  <c:v>0</c:v>
                </c:pt>
                <c:pt idx="4">
                  <c:v>33.411764705882355</c:v>
                </c:pt>
                <c:pt idx="5">
                  <c:v>48.470588235294116</c:v>
                </c:pt>
                <c:pt idx="6">
                  <c:v>8.235294117647058</c:v>
                </c:pt>
                <c:pt idx="7">
                  <c:v>2.3529411764705883</c:v>
                </c:pt>
                <c:pt idx="8">
                  <c:v>4</c:v>
                </c:pt>
                <c:pt idx="9">
                  <c:v>1.8823529411764706</c:v>
                </c:pt>
                <c:pt idx="10">
                  <c:v>0.47058823529411764</c:v>
                </c:pt>
                <c:pt idx="11">
                  <c:v>0.23529411764705882</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4"/>
          <c:tx>
            <c:strRef>
              <c:f>Entero!$BI$35</c:f>
              <c:strCache>
                <c:ptCount val="1"/>
                <c:pt idx="0">
                  <c:v>Fosfomycin</c:v>
                </c:pt>
              </c:strCache>
            </c:strRef>
          </c:tx>
          <c:spPr>
            <a:solidFill>
              <a:schemeClr val="accent4">
                <a:lumMod val="75000"/>
              </a:schemeClr>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Entero!$BI$36:$BI$51</c:f>
              <c:numCache>
                <c:formatCode>0.00</c:formatCode>
                <c:ptCount val="16"/>
                <c:pt idx="0">
                  <c:v>0</c:v>
                </c:pt>
                <c:pt idx="1">
                  <c:v>0</c:v>
                </c:pt>
                <c:pt idx="2">
                  <c:v>0</c:v>
                </c:pt>
                <c:pt idx="3">
                  <c:v>0</c:v>
                </c:pt>
                <c:pt idx="4">
                  <c:v>0</c:v>
                </c:pt>
                <c:pt idx="5">
                  <c:v>62.421711899791234</c:v>
                </c:pt>
                <c:pt idx="6">
                  <c:v>0</c:v>
                </c:pt>
                <c:pt idx="7">
                  <c:v>18.580375782881003</c:v>
                </c:pt>
                <c:pt idx="8">
                  <c:v>8.3507306889352826</c:v>
                </c:pt>
                <c:pt idx="9">
                  <c:v>5.010438413361169</c:v>
                </c:pt>
                <c:pt idx="10">
                  <c:v>2.2964509394572024</c:v>
                </c:pt>
                <c:pt idx="11">
                  <c:v>2.0876826722338206</c:v>
                </c:pt>
                <c:pt idx="12">
                  <c:v>1.2526096033402923</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5"/>
          <c:tx>
            <c:strRef>
              <c:f>Entero!$BJ$35</c:f>
              <c:strCache>
                <c:ptCount val="1"/>
                <c:pt idx="0">
                  <c:v>Cotrimoxazol</c:v>
                </c:pt>
              </c:strCache>
            </c:strRef>
          </c:tx>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Entero!$BJ$36:$BJ$51</c:f>
              <c:numCache>
                <c:formatCode>0.00</c:formatCode>
                <c:ptCount val="16"/>
                <c:pt idx="0">
                  <c:v>0</c:v>
                </c:pt>
                <c:pt idx="1">
                  <c:v>0</c:v>
                </c:pt>
                <c:pt idx="2">
                  <c:v>58.541666666666664</c:v>
                </c:pt>
                <c:pt idx="3">
                  <c:v>0</c:v>
                </c:pt>
                <c:pt idx="4">
                  <c:v>5.208333333333333</c:v>
                </c:pt>
                <c:pt idx="5">
                  <c:v>1.6666666666666667</c:v>
                </c:pt>
                <c:pt idx="6">
                  <c:v>1.6666666666666667</c:v>
                </c:pt>
                <c:pt idx="7">
                  <c:v>1.4583333333333333</c:v>
                </c:pt>
                <c:pt idx="8">
                  <c:v>1.4583333333333333</c:v>
                </c:pt>
                <c:pt idx="9">
                  <c:v>1.25</c:v>
                </c:pt>
                <c:pt idx="10">
                  <c:v>0.20833333333333334</c:v>
                </c:pt>
                <c:pt idx="11">
                  <c:v>28.541666666666668</c:v>
                </c:pt>
                <c:pt idx="12">
                  <c:v>0</c:v>
                </c:pt>
                <c:pt idx="13">
                  <c:v>0</c:v>
                </c:pt>
                <c:pt idx="14">
                  <c:v>0</c:v>
                </c:pt>
                <c:pt idx="15">
                  <c:v>0</c:v>
                </c:pt>
              </c:numCache>
            </c:numRef>
          </c:val>
          <c:extLst>
            <c:ext xmlns:c16="http://schemas.microsoft.com/office/drawing/2014/chart" uri="{C3380CC4-5D6E-409C-BE32-E72D297353CC}">
              <c16:uniqueId val="{00000012-7BBE-43BA-9934-A8A0D501A0E4}"/>
            </c:ext>
          </c:extLst>
        </c:ser>
        <c:ser>
          <c:idx val="19"/>
          <c:order val="16"/>
          <c:tx>
            <c:strRef>
              <c:f>Entero!$BK$35</c:f>
              <c:strCache>
                <c:ptCount val="1"/>
                <c:pt idx="0">
                  <c:v>Ciprofloxacin</c:v>
                </c:pt>
              </c:strCache>
            </c:strRef>
          </c:tx>
          <c:spPr>
            <a:solidFill>
              <a:schemeClr val="accent4">
                <a:lumMod val="60000"/>
                <a:lumOff val="40000"/>
              </a:schemeClr>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Entero!$BK$36:$BK$51</c:f>
              <c:numCache>
                <c:formatCode>0.00</c:formatCode>
                <c:ptCount val="16"/>
                <c:pt idx="0">
                  <c:v>0</c:v>
                </c:pt>
                <c:pt idx="1">
                  <c:v>68.75</c:v>
                </c:pt>
                <c:pt idx="2">
                  <c:v>5.208333333333333</c:v>
                </c:pt>
                <c:pt idx="3">
                  <c:v>3.5416666666666665</c:v>
                </c:pt>
                <c:pt idx="4">
                  <c:v>7.291666666666667</c:v>
                </c:pt>
                <c:pt idx="5">
                  <c:v>1.25</c:v>
                </c:pt>
                <c:pt idx="6">
                  <c:v>0</c:v>
                </c:pt>
                <c:pt idx="7">
                  <c:v>0.83333333333333337</c:v>
                </c:pt>
                <c:pt idx="8">
                  <c:v>2.0833333333333335</c:v>
                </c:pt>
                <c:pt idx="9">
                  <c:v>11.041666666666666</c:v>
                </c:pt>
                <c:pt idx="10">
                  <c:v>0</c:v>
                </c:pt>
                <c:pt idx="11">
                  <c:v>0</c:v>
                </c:pt>
                <c:pt idx="12">
                  <c:v>0</c:v>
                </c:pt>
                <c:pt idx="13">
                  <c:v>0</c:v>
                </c:pt>
                <c:pt idx="14">
                  <c:v>0</c:v>
                </c:pt>
                <c:pt idx="15">
                  <c:v>0</c:v>
                </c:pt>
              </c:numCache>
            </c:numRef>
          </c:val>
          <c:extLst>
            <c:ext xmlns:c16="http://schemas.microsoft.com/office/drawing/2014/chart" uri="{C3380CC4-5D6E-409C-BE32-E72D297353CC}">
              <c16:uniqueId val="{00000013-7BBE-43BA-9934-A8A0D501A0E4}"/>
            </c:ext>
          </c:extLst>
        </c:ser>
        <c:ser>
          <c:idx val="20"/>
          <c:order val="17"/>
          <c:tx>
            <c:strRef>
              <c:f>Entero!$BL$35</c:f>
              <c:strCache>
                <c:ptCount val="1"/>
                <c:pt idx="0">
                  <c:v>Levofloxacin</c:v>
                </c:pt>
              </c:strCache>
            </c:strRef>
          </c:tx>
          <c:spPr>
            <a:solidFill>
              <a:schemeClr val="accent4">
                <a:lumMod val="20000"/>
                <a:lumOff val="80000"/>
              </a:schemeClr>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Entero!$BL$36:$BL$51</c:f>
              <c:numCache>
                <c:formatCode>0.00</c:formatCode>
                <c:ptCount val="16"/>
                <c:pt idx="0">
                  <c:v>0</c:v>
                </c:pt>
                <c:pt idx="1">
                  <c:v>72.083333333333329</c:v>
                </c:pt>
                <c:pt idx="2">
                  <c:v>0</c:v>
                </c:pt>
                <c:pt idx="3">
                  <c:v>2.5</c:v>
                </c:pt>
                <c:pt idx="4">
                  <c:v>6.666666666666667</c:v>
                </c:pt>
                <c:pt idx="5">
                  <c:v>4.791666666666667</c:v>
                </c:pt>
                <c:pt idx="6">
                  <c:v>0</c:v>
                </c:pt>
                <c:pt idx="7">
                  <c:v>1.25</c:v>
                </c:pt>
                <c:pt idx="8">
                  <c:v>3.125</c:v>
                </c:pt>
                <c:pt idx="9">
                  <c:v>6.458333333333333</c:v>
                </c:pt>
                <c:pt idx="10">
                  <c:v>3.125</c:v>
                </c:pt>
                <c:pt idx="11">
                  <c:v>0</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8"/>
          <c:tx>
            <c:strRef>
              <c:f>Entero!$BM$35</c:f>
              <c:strCache>
                <c:ptCount val="1"/>
                <c:pt idx="0">
                  <c:v>Moxifloxacin</c:v>
                </c:pt>
              </c:strCache>
            </c:strRef>
          </c:tx>
          <c:spPr>
            <a:solidFill>
              <a:schemeClr val="tx1">
                <a:lumMod val="50000"/>
                <a:lumOff val="50000"/>
              </a:schemeClr>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Entero!$BM$36:$BM$51</c:f>
              <c:numCache>
                <c:formatCode>0.00</c:formatCode>
                <c:ptCount val="16"/>
                <c:pt idx="0">
                  <c:v>0</c:v>
                </c:pt>
                <c:pt idx="1">
                  <c:v>3.75</c:v>
                </c:pt>
                <c:pt idx="2">
                  <c:v>43.958333333333336</c:v>
                </c:pt>
                <c:pt idx="3">
                  <c:v>25.833333333333332</c:v>
                </c:pt>
                <c:pt idx="4">
                  <c:v>2.5</c:v>
                </c:pt>
                <c:pt idx="5">
                  <c:v>7.916666666666667</c:v>
                </c:pt>
                <c:pt idx="6">
                  <c:v>2.2916666666666665</c:v>
                </c:pt>
                <c:pt idx="7">
                  <c:v>0.20833333333333334</c:v>
                </c:pt>
                <c:pt idx="8">
                  <c:v>1.6666666666666667</c:v>
                </c:pt>
                <c:pt idx="9">
                  <c:v>11.875</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9"/>
          <c:tx>
            <c:strRef>
              <c:f>Entero!$BN$35</c:f>
              <c:strCache>
                <c:ptCount val="1"/>
                <c:pt idx="0">
                  <c:v>Doxycyclin</c:v>
                </c:pt>
              </c:strCache>
            </c:strRef>
          </c:tx>
          <c:spPr>
            <a:solidFill>
              <a:srgbClr val="CCFF66"/>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Entero!$BN$36:$BN$51</c:f>
              <c:numCache>
                <c:formatCode>0.00</c:formatCode>
                <c:ptCount val="16"/>
                <c:pt idx="0">
                  <c:v>0</c:v>
                </c:pt>
                <c:pt idx="1">
                  <c:v>0</c:v>
                </c:pt>
                <c:pt idx="2">
                  <c:v>0.41666666666666669</c:v>
                </c:pt>
                <c:pt idx="3">
                  <c:v>0</c:v>
                </c:pt>
                <c:pt idx="4">
                  <c:v>1.875</c:v>
                </c:pt>
                <c:pt idx="5">
                  <c:v>17.708333333333332</c:v>
                </c:pt>
                <c:pt idx="6">
                  <c:v>43.333333333333336</c:v>
                </c:pt>
                <c:pt idx="7">
                  <c:v>10.625</c:v>
                </c:pt>
                <c:pt idx="8">
                  <c:v>2.7083333333333335</c:v>
                </c:pt>
                <c:pt idx="9">
                  <c:v>8.125</c:v>
                </c:pt>
                <c:pt idx="10">
                  <c:v>15.208333333333334</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20"/>
          <c:tx>
            <c:strRef>
              <c:f>Entero!$BO$35</c:f>
              <c:strCache>
                <c:ptCount val="1"/>
                <c:pt idx="0">
                  <c:v>Tigecyclin</c:v>
                </c:pt>
              </c:strCache>
            </c:strRef>
          </c:tx>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Entero!$BO$36:$BO$51</c:f>
              <c:numCache>
                <c:formatCode>0.00</c:formatCode>
                <c:ptCount val="16"/>
                <c:pt idx="0">
                  <c:v>0</c:v>
                </c:pt>
                <c:pt idx="1">
                  <c:v>64.091858037578291</c:v>
                </c:pt>
                <c:pt idx="2">
                  <c:v>0</c:v>
                </c:pt>
                <c:pt idx="3">
                  <c:v>26.513569937369521</c:v>
                </c:pt>
                <c:pt idx="4">
                  <c:v>7.3068893528183718</c:v>
                </c:pt>
                <c:pt idx="5">
                  <c:v>1.6701461377870563</c:v>
                </c:pt>
                <c:pt idx="6">
                  <c:v>0.41753653444676408</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4D6-4A40-974D-0FF71FF9691B}"/>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Entero!$AU$67</c:f>
              <c:strCache>
                <c:ptCount val="1"/>
                <c:pt idx="0">
                  <c:v>Ampicillin</c:v>
                </c:pt>
              </c:strCache>
            </c:strRef>
          </c:tx>
          <c:spPr>
            <a:solidFill>
              <a:srgbClr val="FF7C80"/>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Entero!$AU$68:$AU$83</c:f>
              <c:numCache>
                <c:formatCode>0.00</c:formatCode>
                <c:ptCount val="16"/>
                <c:pt idx="0">
                  <c:v>0</c:v>
                </c:pt>
                <c:pt idx="1">
                  <c:v>0</c:v>
                </c:pt>
                <c:pt idx="2">
                  <c:v>0</c:v>
                </c:pt>
                <c:pt idx="3">
                  <c:v>0</c:v>
                </c:pt>
                <c:pt idx="4">
                  <c:v>0</c:v>
                </c:pt>
                <c:pt idx="5">
                  <c:v>0</c:v>
                </c:pt>
                <c:pt idx="6">
                  <c:v>0</c:v>
                </c:pt>
                <c:pt idx="7">
                  <c:v>0</c:v>
                </c:pt>
                <c:pt idx="8">
                  <c:v>2.7777777777777777</c:v>
                </c:pt>
                <c:pt idx="9">
                  <c:v>2.7777777777777777</c:v>
                </c:pt>
                <c:pt idx="10">
                  <c:v>5.5555555555555554</c:v>
                </c:pt>
                <c:pt idx="11">
                  <c:v>36.111111111111114</c:v>
                </c:pt>
                <c:pt idx="12">
                  <c:v>52.777777777777779</c:v>
                </c:pt>
                <c:pt idx="13">
                  <c:v>0</c:v>
                </c:pt>
                <c:pt idx="14">
                  <c:v>0</c:v>
                </c:pt>
                <c:pt idx="15">
                  <c:v>0</c:v>
                </c:pt>
              </c:numCache>
            </c:numRef>
          </c:val>
          <c:extLst>
            <c:ext xmlns:c16="http://schemas.microsoft.com/office/drawing/2014/chart" uri="{C3380CC4-5D6E-409C-BE32-E72D297353CC}">
              <c16:uniqueId val="{00000002-7BBE-43BA-9934-A8A0D501A0E4}"/>
            </c:ext>
          </c:extLst>
        </c:ser>
        <c:ser>
          <c:idx val="3"/>
          <c:order val="1"/>
          <c:tx>
            <c:strRef>
              <c:f>Entero!$AV$67</c:f>
              <c:strCache>
                <c:ptCount val="1"/>
                <c:pt idx="0">
                  <c:v>Ampicillin/ Sulbactam</c:v>
                </c:pt>
              </c:strCache>
            </c:strRef>
          </c:tx>
          <c:spPr>
            <a:solidFill>
              <a:srgbClr val="FFCC99"/>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Entero!$AV$68:$AV$83</c:f>
              <c:numCache>
                <c:formatCode>0.00</c:formatCode>
                <c:ptCount val="16"/>
                <c:pt idx="0">
                  <c:v>0</c:v>
                </c:pt>
                <c:pt idx="1">
                  <c:v>0</c:v>
                </c:pt>
                <c:pt idx="2">
                  <c:v>0</c:v>
                </c:pt>
                <c:pt idx="3">
                  <c:v>0</c:v>
                </c:pt>
                <c:pt idx="4">
                  <c:v>0</c:v>
                </c:pt>
                <c:pt idx="5">
                  <c:v>2.7777777777777777</c:v>
                </c:pt>
                <c:pt idx="6">
                  <c:v>8.3333333333333339</c:v>
                </c:pt>
                <c:pt idx="7">
                  <c:v>8.3333333333333339</c:v>
                </c:pt>
                <c:pt idx="8">
                  <c:v>38.888888888888886</c:v>
                </c:pt>
                <c:pt idx="9">
                  <c:v>13.888888888888889</c:v>
                </c:pt>
                <c:pt idx="10">
                  <c:v>22.222222222222221</c:v>
                </c:pt>
                <c:pt idx="11">
                  <c:v>0</c:v>
                </c:pt>
                <c:pt idx="12">
                  <c:v>5.5555555555555554</c:v>
                </c:pt>
                <c:pt idx="13">
                  <c:v>0</c:v>
                </c:pt>
                <c:pt idx="14">
                  <c:v>0</c:v>
                </c:pt>
                <c:pt idx="15">
                  <c:v>0</c:v>
                </c:pt>
              </c:numCache>
            </c:numRef>
          </c:val>
          <c:extLst>
            <c:ext xmlns:c16="http://schemas.microsoft.com/office/drawing/2014/chart" uri="{C3380CC4-5D6E-409C-BE32-E72D297353CC}">
              <c16:uniqueId val="{00000003-7BBE-43BA-9934-A8A0D501A0E4}"/>
            </c:ext>
          </c:extLst>
        </c:ser>
        <c:ser>
          <c:idx val="4"/>
          <c:order val="2"/>
          <c:tx>
            <c:strRef>
              <c:f>Entero!$AW$67</c:f>
              <c:strCache>
                <c:ptCount val="1"/>
                <c:pt idx="0">
                  <c:v>Piperacillin</c:v>
                </c:pt>
              </c:strCache>
            </c:strRef>
          </c:tx>
          <c:spPr>
            <a:solidFill>
              <a:srgbClr val="FFFF00"/>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Entero!$AW$68:$AW$83</c:f>
              <c:numCache>
                <c:formatCode>0.00</c:formatCode>
                <c:ptCount val="16"/>
                <c:pt idx="0">
                  <c:v>0</c:v>
                </c:pt>
                <c:pt idx="1">
                  <c:v>0</c:v>
                </c:pt>
                <c:pt idx="2">
                  <c:v>0</c:v>
                </c:pt>
                <c:pt idx="3">
                  <c:v>0</c:v>
                </c:pt>
                <c:pt idx="4">
                  <c:v>0</c:v>
                </c:pt>
                <c:pt idx="5">
                  <c:v>0</c:v>
                </c:pt>
                <c:pt idx="6">
                  <c:v>0</c:v>
                </c:pt>
                <c:pt idx="7">
                  <c:v>8.3333333333333339</c:v>
                </c:pt>
                <c:pt idx="8">
                  <c:v>27.777777777777779</c:v>
                </c:pt>
                <c:pt idx="9">
                  <c:v>44.444444444444443</c:v>
                </c:pt>
                <c:pt idx="10">
                  <c:v>5.5555555555555554</c:v>
                </c:pt>
                <c:pt idx="11">
                  <c:v>11.111111111111111</c:v>
                </c:pt>
                <c:pt idx="12">
                  <c:v>0</c:v>
                </c:pt>
                <c:pt idx="13">
                  <c:v>2.7777777777777777</c:v>
                </c:pt>
                <c:pt idx="14">
                  <c:v>0</c:v>
                </c:pt>
                <c:pt idx="15">
                  <c:v>0</c:v>
                </c:pt>
              </c:numCache>
            </c:numRef>
          </c:val>
          <c:extLst>
            <c:ext xmlns:c16="http://schemas.microsoft.com/office/drawing/2014/chart" uri="{C3380CC4-5D6E-409C-BE32-E72D297353CC}">
              <c16:uniqueId val="{00000004-7BBE-43BA-9934-A8A0D501A0E4}"/>
            </c:ext>
          </c:extLst>
        </c:ser>
        <c:ser>
          <c:idx val="5"/>
          <c:order val="3"/>
          <c:tx>
            <c:strRef>
              <c:f>Entero!$AX$67</c:f>
              <c:strCache>
                <c:ptCount val="1"/>
                <c:pt idx="0">
                  <c:v>Piperacillin/ Tazobactam</c:v>
                </c:pt>
              </c:strCache>
            </c:strRef>
          </c:tx>
          <c:spPr>
            <a:solidFill>
              <a:srgbClr val="660066"/>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Entero!$AX$68:$AX$83</c:f>
              <c:numCache>
                <c:formatCode>0.00</c:formatCode>
                <c:ptCount val="16"/>
                <c:pt idx="0">
                  <c:v>0</c:v>
                </c:pt>
                <c:pt idx="1">
                  <c:v>0</c:v>
                </c:pt>
                <c:pt idx="2">
                  <c:v>0</c:v>
                </c:pt>
                <c:pt idx="3">
                  <c:v>0</c:v>
                </c:pt>
                <c:pt idx="4">
                  <c:v>8.3333333333333339</c:v>
                </c:pt>
                <c:pt idx="5">
                  <c:v>0</c:v>
                </c:pt>
                <c:pt idx="6">
                  <c:v>55.555555555555557</c:v>
                </c:pt>
                <c:pt idx="7">
                  <c:v>30.555555555555557</c:v>
                </c:pt>
                <c:pt idx="8">
                  <c:v>2.7777777777777777</c:v>
                </c:pt>
                <c:pt idx="9">
                  <c:v>0</c:v>
                </c:pt>
                <c:pt idx="10">
                  <c:v>0</c:v>
                </c:pt>
                <c:pt idx="11">
                  <c:v>0</c:v>
                </c:pt>
                <c:pt idx="12">
                  <c:v>0</c:v>
                </c:pt>
                <c:pt idx="13">
                  <c:v>2.7777777777777777</c:v>
                </c:pt>
                <c:pt idx="14">
                  <c:v>0</c:v>
                </c:pt>
                <c:pt idx="15">
                  <c:v>0</c:v>
                </c:pt>
              </c:numCache>
            </c:numRef>
          </c:val>
          <c:extLst>
            <c:ext xmlns:c16="http://schemas.microsoft.com/office/drawing/2014/chart" uri="{C3380CC4-5D6E-409C-BE32-E72D297353CC}">
              <c16:uniqueId val="{00000005-7BBE-43BA-9934-A8A0D501A0E4}"/>
            </c:ext>
          </c:extLst>
        </c:ser>
        <c:ser>
          <c:idx val="6"/>
          <c:order val="4"/>
          <c:tx>
            <c:strRef>
              <c:f>Entero!$AY$67</c:f>
              <c:strCache>
                <c:ptCount val="1"/>
                <c:pt idx="0">
                  <c:v>Aztreonam</c:v>
                </c:pt>
              </c:strCache>
            </c:strRef>
          </c:tx>
          <c:spPr>
            <a:solidFill>
              <a:srgbClr val="CC00CC"/>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Entero!$AY$68:$AY$83</c:f>
              <c:numCache>
                <c:formatCode>0.00</c:formatCode>
                <c:ptCount val="16"/>
                <c:pt idx="0">
                  <c:v>0</c:v>
                </c:pt>
                <c:pt idx="1">
                  <c:v>0</c:v>
                </c:pt>
                <c:pt idx="2">
                  <c:v>0</c:v>
                </c:pt>
                <c:pt idx="3">
                  <c:v>91.666666666666671</c:v>
                </c:pt>
                <c:pt idx="4">
                  <c:v>0</c:v>
                </c:pt>
                <c:pt idx="5">
                  <c:v>5.5555555555555554</c:v>
                </c:pt>
                <c:pt idx="6">
                  <c:v>0</c:v>
                </c:pt>
                <c:pt idx="7">
                  <c:v>0</c:v>
                </c:pt>
                <c:pt idx="8">
                  <c:v>0</c:v>
                </c:pt>
                <c:pt idx="9">
                  <c:v>0</c:v>
                </c:pt>
                <c:pt idx="10">
                  <c:v>0</c:v>
                </c:pt>
                <c:pt idx="11">
                  <c:v>2.7777777777777777</c:v>
                </c:pt>
                <c:pt idx="12">
                  <c:v>0</c:v>
                </c:pt>
                <c:pt idx="13">
                  <c:v>0</c:v>
                </c:pt>
                <c:pt idx="14">
                  <c:v>0</c:v>
                </c:pt>
                <c:pt idx="15">
                  <c:v>0</c:v>
                </c:pt>
              </c:numCache>
            </c:numRef>
          </c:val>
          <c:extLst>
            <c:ext xmlns:c16="http://schemas.microsoft.com/office/drawing/2014/chart" uri="{C3380CC4-5D6E-409C-BE32-E72D297353CC}">
              <c16:uniqueId val="{00000006-7BBE-43BA-9934-A8A0D501A0E4}"/>
            </c:ext>
          </c:extLst>
        </c:ser>
        <c:ser>
          <c:idx val="7"/>
          <c:order val="5"/>
          <c:tx>
            <c:strRef>
              <c:f>Entero!$AZ$67</c:f>
              <c:strCache>
                <c:ptCount val="1"/>
                <c:pt idx="0">
                  <c:v>Cefotaxim</c:v>
                </c:pt>
              </c:strCache>
            </c:strRef>
          </c:tx>
          <c:spPr>
            <a:solidFill>
              <a:srgbClr val="FF66FF"/>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Entero!$AZ$68:$AZ$83</c:f>
              <c:numCache>
                <c:formatCode>0.00</c:formatCode>
                <c:ptCount val="16"/>
                <c:pt idx="0">
                  <c:v>0</c:v>
                </c:pt>
                <c:pt idx="1">
                  <c:v>83.333333333333329</c:v>
                </c:pt>
                <c:pt idx="2">
                  <c:v>0</c:v>
                </c:pt>
                <c:pt idx="3">
                  <c:v>8.3333333333333339</c:v>
                </c:pt>
                <c:pt idx="4">
                  <c:v>2.7777777777777777</c:v>
                </c:pt>
                <c:pt idx="5">
                  <c:v>0</c:v>
                </c:pt>
                <c:pt idx="6">
                  <c:v>2.7777777777777777</c:v>
                </c:pt>
                <c:pt idx="7">
                  <c:v>2.7777777777777777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6"/>
          <c:tx>
            <c:strRef>
              <c:f>Entero!$BA$67</c:f>
              <c:strCache>
                <c:ptCount val="1"/>
                <c:pt idx="0">
                  <c:v>Ceftazidim</c:v>
                </c:pt>
              </c:strCache>
            </c:strRef>
          </c:tx>
          <c:spPr>
            <a:solidFill>
              <a:srgbClr val="0000CC"/>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Entero!$BA$68:$BA$83</c:f>
              <c:numCache>
                <c:formatCode>0.00</c:formatCode>
                <c:ptCount val="16"/>
                <c:pt idx="0">
                  <c:v>0</c:v>
                </c:pt>
                <c:pt idx="1">
                  <c:v>0</c:v>
                </c:pt>
                <c:pt idx="2">
                  <c:v>0</c:v>
                </c:pt>
                <c:pt idx="3">
                  <c:v>88.888888888888886</c:v>
                </c:pt>
                <c:pt idx="4">
                  <c:v>0</c:v>
                </c:pt>
                <c:pt idx="5">
                  <c:v>8.3333333333333339</c:v>
                </c:pt>
                <c:pt idx="6">
                  <c:v>2.7777777777777777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7"/>
          <c:tx>
            <c:strRef>
              <c:f>Entero!$BB$67</c:f>
              <c:strCache>
                <c:ptCount val="1"/>
                <c:pt idx="0">
                  <c:v>Cefuroxim</c:v>
                </c:pt>
              </c:strCache>
            </c:strRef>
          </c:tx>
          <c:spPr>
            <a:solidFill>
              <a:srgbClr val="0066CC"/>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Entero!$BB$68:$BB$83</c:f>
              <c:numCache>
                <c:formatCode>0.00</c:formatCode>
                <c:ptCount val="16"/>
                <c:pt idx="0">
                  <c:v>0</c:v>
                </c:pt>
                <c:pt idx="1">
                  <c:v>0</c:v>
                </c:pt>
                <c:pt idx="2">
                  <c:v>0</c:v>
                </c:pt>
                <c:pt idx="3">
                  <c:v>0</c:v>
                </c:pt>
                <c:pt idx="4">
                  <c:v>0</c:v>
                </c:pt>
                <c:pt idx="5">
                  <c:v>0</c:v>
                </c:pt>
                <c:pt idx="6">
                  <c:v>16.666666666666668</c:v>
                </c:pt>
                <c:pt idx="7">
                  <c:v>38.888888888888886</c:v>
                </c:pt>
                <c:pt idx="8">
                  <c:v>30.555555555555557</c:v>
                </c:pt>
                <c:pt idx="9">
                  <c:v>8.3333333333333339</c:v>
                </c:pt>
                <c:pt idx="10">
                  <c:v>0</c:v>
                </c:pt>
                <c:pt idx="11">
                  <c:v>0</c:v>
                </c:pt>
                <c:pt idx="12">
                  <c:v>5.5555555555555554</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8"/>
          <c:tx>
            <c:strRef>
              <c:f>Entero!$BC$67</c:f>
              <c:strCache>
                <c:ptCount val="1"/>
                <c:pt idx="0">
                  <c:v>Imipenem</c:v>
                </c:pt>
              </c:strCache>
            </c:strRef>
          </c:tx>
          <c:spPr>
            <a:solidFill>
              <a:srgbClr val="33CCFF"/>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Entero!$BC$68:$BC$83</c:f>
              <c:numCache>
                <c:formatCode>0.00</c:formatCode>
                <c:ptCount val="16"/>
                <c:pt idx="0">
                  <c:v>0</c:v>
                </c:pt>
                <c:pt idx="1">
                  <c:v>0</c:v>
                </c:pt>
                <c:pt idx="2">
                  <c:v>52.777777777777779</c:v>
                </c:pt>
                <c:pt idx="3">
                  <c:v>0</c:v>
                </c:pt>
                <c:pt idx="4">
                  <c:v>38.888888888888886</c:v>
                </c:pt>
                <c:pt idx="5">
                  <c:v>8.3333333333333339</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9"/>
          <c:tx>
            <c:strRef>
              <c:f>Entero!$BD$67</c:f>
              <c:strCache>
                <c:ptCount val="1"/>
                <c:pt idx="0">
                  <c:v>Meropenem</c:v>
                </c:pt>
              </c:strCache>
            </c:strRef>
          </c:tx>
          <c:spPr>
            <a:solidFill>
              <a:srgbClr val="00CC00"/>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Entero!$BD$68:$BD$83</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10"/>
          <c:tx>
            <c:strRef>
              <c:f>Entero!$BE$67</c:f>
              <c:strCache>
                <c:ptCount val="1"/>
                <c:pt idx="0">
                  <c:v>Colistin</c:v>
                </c:pt>
              </c:strCache>
            </c:strRef>
          </c:tx>
          <c:spPr>
            <a:solidFill>
              <a:schemeClr val="accent6">
                <a:lumMod val="5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Entero!$BE$68:$BE$83</c:f>
              <c:numCache>
                <c:formatCode>0.00</c:formatCode>
                <c:ptCount val="16"/>
                <c:pt idx="0">
                  <c:v>0</c:v>
                </c:pt>
                <c:pt idx="1">
                  <c:v>0</c:v>
                </c:pt>
                <c:pt idx="2">
                  <c:v>0</c:v>
                </c:pt>
                <c:pt idx="3">
                  <c:v>2.9411764705882355</c:v>
                </c:pt>
                <c:pt idx="4">
                  <c:v>52.941176470588232</c:v>
                </c:pt>
                <c:pt idx="5">
                  <c:v>35.294117647058826</c:v>
                </c:pt>
                <c:pt idx="6">
                  <c:v>0</c:v>
                </c:pt>
                <c:pt idx="7">
                  <c:v>0</c:v>
                </c:pt>
                <c:pt idx="8">
                  <c:v>5.882352941176471</c:v>
                </c:pt>
                <c:pt idx="9">
                  <c:v>0</c:v>
                </c:pt>
                <c:pt idx="10">
                  <c:v>2.9411764705882355</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11"/>
          <c:tx>
            <c:strRef>
              <c:f>Entero!$BF$67</c:f>
              <c:strCache>
                <c:ptCount val="1"/>
                <c:pt idx="0">
                  <c:v>Amikacin</c:v>
                </c:pt>
              </c:strCache>
            </c:strRef>
          </c:tx>
          <c:spPr>
            <a:solidFill>
              <a:schemeClr val="accent6">
                <a:lumMod val="75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Entero!$BF$68:$BF$83</c:f>
              <c:numCache>
                <c:formatCode>0.00</c:formatCode>
                <c:ptCount val="16"/>
                <c:pt idx="0">
                  <c:v>0</c:v>
                </c:pt>
                <c:pt idx="1">
                  <c:v>0</c:v>
                </c:pt>
                <c:pt idx="2">
                  <c:v>0</c:v>
                </c:pt>
                <c:pt idx="3">
                  <c:v>0</c:v>
                </c:pt>
                <c:pt idx="4">
                  <c:v>11.428571428571429</c:v>
                </c:pt>
                <c:pt idx="5">
                  <c:v>0</c:v>
                </c:pt>
                <c:pt idx="6">
                  <c:v>68.571428571428569</c:v>
                </c:pt>
                <c:pt idx="7">
                  <c:v>11.428571428571429</c:v>
                </c:pt>
                <c:pt idx="8" formatCode="General">
                  <c:v>2.8571428571428572</c:v>
                </c:pt>
                <c:pt idx="9" formatCode="General">
                  <c:v>5.7142857142857144</c:v>
                </c:pt>
                <c:pt idx="10">
                  <c:v>0</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2"/>
          <c:tx>
            <c:strRef>
              <c:f>Entero!$BG$67</c:f>
              <c:strCache>
                <c:ptCount val="1"/>
                <c:pt idx="0">
                  <c:v>Gentamicin</c:v>
                </c:pt>
              </c:strCache>
            </c:strRef>
          </c:tx>
          <c:spPr>
            <a:solidFill>
              <a:schemeClr val="accent6">
                <a:lumMod val="20000"/>
                <a:lumOff val="8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Entero!$BG$68:$BG$83</c:f>
              <c:numCache>
                <c:formatCode>0.00</c:formatCode>
                <c:ptCount val="16"/>
                <c:pt idx="0">
                  <c:v>0</c:v>
                </c:pt>
                <c:pt idx="1">
                  <c:v>0</c:v>
                </c:pt>
                <c:pt idx="2">
                  <c:v>14.285714285714286</c:v>
                </c:pt>
                <c:pt idx="3">
                  <c:v>0</c:v>
                </c:pt>
                <c:pt idx="4">
                  <c:v>74.285714285714292</c:v>
                </c:pt>
                <c:pt idx="5">
                  <c:v>5.7142857142857144</c:v>
                </c:pt>
                <c:pt idx="6">
                  <c:v>0</c:v>
                </c:pt>
                <c:pt idx="7">
                  <c:v>2.8571428571428572</c:v>
                </c:pt>
                <c:pt idx="8">
                  <c:v>0</c:v>
                </c:pt>
                <c:pt idx="9" formatCode="General">
                  <c:v>0</c:v>
                </c:pt>
                <c:pt idx="10" formatCode="General">
                  <c:v>2.8571428571428572</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3"/>
          <c:tx>
            <c:strRef>
              <c:f>Entero!$BH$67</c:f>
              <c:strCache>
                <c:ptCount val="1"/>
                <c:pt idx="0">
                  <c:v>Tobramycin</c:v>
                </c:pt>
              </c:strCache>
            </c:strRef>
          </c:tx>
          <c:spPr>
            <a:solidFill>
              <a:schemeClr val="bg2">
                <a:lumMod val="5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Entero!$BH$68:$BH$83</c:f>
              <c:numCache>
                <c:formatCode>0.00</c:formatCode>
                <c:ptCount val="16"/>
                <c:pt idx="0">
                  <c:v>0</c:v>
                </c:pt>
                <c:pt idx="1">
                  <c:v>0</c:v>
                </c:pt>
                <c:pt idx="2">
                  <c:v>0</c:v>
                </c:pt>
                <c:pt idx="3">
                  <c:v>0</c:v>
                </c:pt>
                <c:pt idx="4">
                  <c:v>79.411764705882348</c:v>
                </c:pt>
                <c:pt idx="5">
                  <c:v>17.647058823529413</c:v>
                </c:pt>
                <c:pt idx="6">
                  <c:v>0</c:v>
                </c:pt>
                <c:pt idx="7">
                  <c:v>2.9411764705882355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4"/>
          <c:tx>
            <c:strRef>
              <c:f>Entero!$BI$67</c:f>
              <c:strCache>
                <c:ptCount val="1"/>
                <c:pt idx="0">
                  <c:v>Fosfomycin</c:v>
                </c:pt>
              </c:strCache>
            </c:strRef>
          </c:tx>
          <c:spPr>
            <a:solidFill>
              <a:schemeClr val="accent4">
                <a:lumMod val="75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Entero!$BI$68:$BI$83</c:f>
              <c:numCache>
                <c:formatCode>0.00</c:formatCode>
                <c:ptCount val="16"/>
                <c:pt idx="0">
                  <c:v>0</c:v>
                </c:pt>
                <c:pt idx="1">
                  <c:v>0</c:v>
                </c:pt>
                <c:pt idx="2">
                  <c:v>0</c:v>
                </c:pt>
                <c:pt idx="3">
                  <c:v>0</c:v>
                </c:pt>
                <c:pt idx="4">
                  <c:v>0</c:v>
                </c:pt>
                <c:pt idx="5">
                  <c:v>5.5555555555555554</c:v>
                </c:pt>
                <c:pt idx="6">
                  <c:v>0</c:v>
                </c:pt>
                <c:pt idx="7">
                  <c:v>13.888888888888889</c:v>
                </c:pt>
                <c:pt idx="8">
                  <c:v>27.777777777777779</c:v>
                </c:pt>
                <c:pt idx="9">
                  <c:v>8.3333333333333339</c:v>
                </c:pt>
                <c:pt idx="10">
                  <c:v>11.111111111111111</c:v>
                </c:pt>
                <c:pt idx="11">
                  <c:v>19.444444444444443</c:v>
                </c:pt>
                <c:pt idx="12">
                  <c:v>5.5555555555555554</c:v>
                </c:pt>
                <c:pt idx="13">
                  <c:v>5.5555555555555554</c:v>
                </c:pt>
                <c:pt idx="14">
                  <c:v>2.7777777777777777</c:v>
                </c:pt>
                <c:pt idx="15">
                  <c:v>0</c:v>
                </c:pt>
              </c:numCache>
            </c:numRef>
          </c:val>
          <c:extLst>
            <c:ext xmlns:c16="http://schemas.microsoft.com/office/drawing/2014/chart" uri="{C3380CC4-5D6E-409C-BE32-E72D297353CC}">
              <c16:uniqueId val="{00000011-7BBE-43BA-9934-A8A0D501A0E4}"/>
            </c:ext>
          </c:extLst>
        </c:ser>
        <c:ser>
          <c:idx val="18"/>
          <c:order val="15"/>
          <c:tx>
            <c:strRef>
              <c:f>Entero!$BJ$67</c:f>
              <c:strCache>
                <c:ptCount val="1"/>
                <c:pt idx="0">
                  <c:v>Cotrimoxazol</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Entero!$BJ$68:$BJ$83</c:f>
              <c:numCache>
                <c:formatCode>0.00</c:formatCode>
                <c:ptCount val="16"/>
                <c:pt idx="0">
                  <c:v>0</c:v>
                </c:pt>
                <c:pt idx="1">
                  <c:v>0</c:v>
                </c:pt>
                <c:pt idx="2">
                  <c:v>88.888888888888886</c:v>
                </c:pt>
                <c:pt idx="3">
                  <c:v>0</c:v>
                </c:pt>
                <c:pt idx="4">
                  <c:v>0</c:v>
                </c:pt>
                <c:pt idx="5">
                  <c:v>0</c:v>
                </c:pt>
                <c:pt idx="6">
                  <c:v>0</c:v>
                </c:pt>
                <c:pt idx="7">
                  <c:v>0</c:v>
                </c:pt>
                <c:pt idx="8">
                  <c:v>0</c:v>
                </c:pt>
                <c:pt idx="9">
                  <c:v>2.7777777777777777</c:v>
                </c:pt>
                <c:pt idx="10">
                  <c:v>5.5555555555555554</c:v>
                </c:pt>
                <c:pt idx="11">
                  <c:v>2.7777777777777777</c:v>
                </c:pt>
                <c:pt idx="12">
                  <c:v>0</c:v>
                </c:pt>
                <c:pt idx="13">
                  <c:v>0</c:v>
                </c:pt>
                <c:pt idx="14">
                  <c:v>0</c:v>
                </c:pt>
                <c:pt idx="15">
                  <c:v>0</c:v>
                </c:pt>
              </c:numCache>
            </c:numRef>
          </c:val>
          <c:extLst>
            <c:ext xmlns:c16="http://schemas.microsoft.com/office/drawing/2014/chart" uri="{C3380CC4-5D6E-409C-BE32-E72D297353CC}">
              <c16:uniqueId val="{00000012-7BBE-43BA-9934-A8A0D501A0E4}"/>
            </c:ext>
          </c:extLst>
        </c:ser>
        <c:ser>
          <c:idx val="19"/>
          <c:order val="16"/>
          <c:tx>
            <c:strRef>
              <c:f>Entero!$BK$67</c:f>
              <c:strCache>
                <c:ptCount val="1"/>
                <c:pt idx="0">
                  <c:v>Ciprofloxacin</c:v>
                </c:pt>
              </c:strCache>
            </c:strRef>
          </c:tx>
          <c:spPr>
            <a:solidFill>
              <a:schemeClr val="accent4">
                <a:lumMod val="60000"/>
                <a:lumOff val="4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Entero!$BK$68:$BK$83</c:f>
              <c:numCache>
                <c:formatCode>0.00</c:formatCode>
                <c:ptCount val="16"/>
                <c:pt idx="0">
                  <c:v>0</c:v>
                </c:pt>
                <c:pt idx="1">
                  <c:v>83.333333333333329</c:v>
                </c:pt>
                <c:pt idx="2">
                  <c:v>8.3333333333333339</c:v>
                </c:pt>
                <c:pt idx="3">
                  <c:v>2.7777777777777777</c:v>
                </c:pt>
                <c:pt idx="4">
                  <c:v>5.5555555555555554</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7BBE-43BA-9934-A8A0D501A0E4}"/>
            </c:ext>
          </c:extLst>
        </c:ser>
        <c:ser>
          <c:idx val="20"/>
          <c:order val="17"/>
          <c:tx>
            <c:strRef>
              <c:f>Entero!$BL$67</c:f>
              <c:strCache>
                <c:ptCount val="1"/>
                <c:pt idx="0">
                  <c:v>Levofloxacin</c:v>
                </c:pt>
              </c:strCache>
            </c:strRef>
          </c:tx>
          <c:spPr>
            <a:solidFill>
              <a:schemeClr val="accent4">
                <a:lumMod val="20000"/>
                <a:lumOff val="8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Entero!$BL$68:$BL$83</c:f>
              <c:numCache>
                <c:formatCode>0.00</c:formatCode>
                <c:ptCount val="16"/>
                <c:pt idx="0">
                  <c:v>0</c:v>
                </c:pt>
                <c:pt idx="1">
                  <c:v>91.666666666666671</c:v>
                </c:pt>
                <c:pt idx="2">
                  <c:v>0</c:v>
                </c:pt>
                <c:pt idx="3">
                  <c:v>0</c:v>
                </c:pt>
                <c:pt idx="4">
                  <c:v>5.5555555555555554</c:v>
                </c:pt>
                <c:pt idx="5">
                  <c:v>2.7777777777777777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8"/>
          <c:tx>
            <c:strRef>
              <c:f>Entero!$BM$67</c:f>
              <c:strCache>
                <c:ptCount val="1"/>
                <c:pt idx="0">
                  <c:v>Moxifloxacin</c:v>
                </c:pt>
              </c:strCache>
            </c:strRef>
          </c:tx>
          <c:spPr>
            <a:solidFill>
              <a:schemeClr val="tx1">
                <a:lumMod val="50000"/>
                <a:lumOff val="5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Entero!$BM$68:$BM$83</c:f>
              <c:numCache>
                <c:formatCode>0.00</c:formatCode>
                <c:ptCount val="16"/>
                <c:pt idx="0">
                  <c:v>0</c:v>
                </c:pt>
                <c:pt idx="1">
                  <c:v>0</c:v>
                </c:pt>
                <c:pt idx="2">
                  <c:v>8.3333333333333339</c:v>
                </c:pt>
                <c:pt idx="3">
                  <c:v>80.555555555555557</c:v>
                </c:pt>
                <c:pt idx="4">
                  <c:v>2.7777777777777777</c:v>
                </c:pt>
                <c:pt idx="5">
                  <c:v>5.5555555555555554</c:v>
                </c:pt>
                <c:pt idx="6">
                  <c:v>2.7777777777777777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9"/>
          <c:tx>
            <c:strRef>
              <c:f>Entero!$BN$67</c:f>
              <c:strCache>
                <c:ptCount val="1"/>
                <c:pt idx="0">
                  <c:v>Doxycyclin</c:v>
                </c:pt>
              </c:strCache>
            </c:strRef>
          </c:tx>
          <c:spPr>
            <a:solidFill>
              <a:srgbClr val="CCFF66"/>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Entero!$BN$68:$BN$83</c:f>
              <c:numCache>
                <c:formatCode>0.00</c:formatCode>
                <c:ptCount val="16"/>
                <c:pt idx="0">
                  <c:v>0</c:v>
                </c:pt>
                <c:pt idx="1">
                  <c:v>0</c:v>
                </c:pt>
                <c:pt idx="2">
                  <c:v>0</c:v>
                </c:pt>
                <c:pt idx="3">
                  <c:v>0</c:v>
                </c:pt>
                <c:pt idx="4">
                  <c:v>0</c:v>
                </c:pt>
                <c:pt idx="5">
                  <c:v>22.222222222222221</c:v>
                </c:pt>
                <c:pt idx="6">
                  <c:v>58.333333333333336</c:v>
                </c:pt>
                <c:pt idx="7">
                  <c:v>11.111111111111111</c:v>
                </c:pt>
                <c:pt idx="8">
                  <c:v>2.7777777777777777</c:v>
                </c:pt>
                <c:pt idx="9">
                  <c:v>5.5555555555555554</c:v>
                </c:pt>
                <c:pt idx="10">
                  <c:v>0</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20"/>
          <c:tx>
            <c:strRef>
              <c:f>Entero!$BO$67</c:f>
              <c:strCache>
                <c:ptCount val="1"/>
                <c:pt idx="0">
                  <c:v>Tigecyclin</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Entero!$BO$68:$BO$83</c:f>
              <c:numCache>
                <c:formatCode>0.00</c:formatCode>
                <c:ptCount val="16"/>
                <c:pt idx="0">
                  <c:v>0</c:v>
                </c:pt>
                <c:pt idx="1">
                  <c:v>13.888888888888889</c:v>
                </c:pt>
                <c:pt idx="2">
                  <c:v>0</c:v>
                </c:pt>
                <c:pt idx="3">
                  <c:v>69.444444444444443</c:v>
                </c:pt>
                <c:pt idx="4">
                  <c:v>11.111111111111111</c:v>
                </c:pt>
                <c:pt idx="5">
                  <c:v>2.7777777777777777</c:v>
                </c:pt>
                <c:pt idx="6">
                  <c:v>0</c:v>
                </c:pt>
                <c:pt idx="7">
                  <c:v>0</c:v>
                </c:pt>
                <c:pt idx="8">
                  <c:v>2.7777777777777777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6C7-4738-9A8C-B5728D615744}"/>
            </c:ext>
          </c:extLst>
        </c:ser>
        <c:dLbls>
          <c:showLegendKey val="0"/>
          <c:showVal val="0"/>
          <c:showCatName val="0"/>
          <c:showSerName val="0"/>
          <c:showPercent val="0"/>
          <c:showBubbleSize val="0"/>
        </c:dLbls>
        <c:gapWidth val="150"/>
        <c:shape val="box"/>
        <c:axId val="98086912"/>
        <c:axId val="98088832"/>
        <c:axId val="98080960"/>
      </c:bar3DChart>
      <c:catAx>
        <c:axId val="98086912"/>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88832"/>
        <c:crosses val="autoZero"/>
        <c:auto val="1"/>
        <c:lblAlgn val="ctr"/>
        <c:lblOffset val="100"/>
        <c:tickLblSkip val="1"/>
        <c:noMultiLvlLbl val="0"/>
      </c:catAx>
      <c:valAx>
        <c:axId val="98088832"/>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86912"/>
        <c:crosses val="autoZero"/>
        <c:crossBetween val="between"/>
      </c:valAx>
      <c:serAx>
        <c:axId val="98080960"/>
        <c:scaling>
          <c:orientation val="minMax"/>
        </c:scaling>
        <c:delete val="0"/>
        <c:axPos val="b"/>
        <c:majorTickMark val="out"/>
        <c:minorTickMark val="none"/>
        <c:tickLblPos val="nextTo"/>
        <c:txPr>
          <a:bodyPr rot="1500000" vert="horz" anchor="ctr" anchorCtr="0"/>
          <a:lstStyle/>
          <a:p>
            <a:pPr>
              <a:defRPr sz="1200"/>
            </a:pPr>
            <a:endParaRPr lang="de-DE"/>
          </a:p>
        </c:txPr>
        <c:crossAx val="98088832"/>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Entero!$AU$96</c:f>
              <c:strCache>
                <c:ptCount val="1"/>
                <c:pt idx="0">
                  <c:v>Ampicillin</c:v>
                </c:pt>
              </c:strCache>
            </c:strRef>
          </c:tx>
          <c:spPr>
            <a:solidFill>
              <a:srgbClr val="FFFF00"/>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Entero!$AU$97:$AU$112</c:f>
              <c:numCache>
                <c:formatCode>0.00</c:formatCode>
                <c:ptCount val="16"/>
                <c:pt idx="0">
                  <c:v>0</c:v>
                </c:pt>
                <c:pt idx="1">
                  <c:v>0</c:v>
                </c:pt>
                <c:pt idx="2">
                  <c:v>0</c:v>
                </c:pt>
                <c:pt idx="3">
                  <c:v>0</c:v>
                </c:pt>
                <c:pt idx="4">
                  <c:v>0</c:v>
                </c:pt>
                <c:pt idx="5">
                  <c:v>0</c:v>
                </c:pt>
                <c:pt idx="6">
                  <c:v>1.075268817204301</c:v>
                </c:pt>
                <c:pt idx="7">
                  <c:v>1.075268817204301</c:v>
                </c:pt>
                <c:pt idx="8">
                  <c:v>1.075268817204301</c:v>
                </c:pt>
                <c:pt idx="9">
                  <c:v>6.4516129032258061</c:v>
                </c:pt>
                <c:pt idx="10">
                  <c:v>25.806451612903224</c:v>
                </c:pt>
                <c:pt idx="11">
                  <c:v>27.956989247311828</c:v>
                </c:pt>
                <c:pt idx="12">
                  <c:v>36.55913978494624</c:v>
                </c:pt>
                <c:pt idx="13">
                  <c:v>0</c:v>
                </c:pt>
                <c:pt idx="14">
                  <c:v>0</c:v>
                </c:pt>
                <c:pt idx="15">
                  <c:v>0</c:v>
                </c:pt>
              </c:numCache>
            </c:numRef>
          </c:val>
          <c:extLst>
            <c:ext xmlns:c16="http://schemas.microsoft.com/office/drawing/2014/chart" uri="{C3380CC4-5D6E-409C-BE32-E72D297353CC}">
              <c16:uniqueId val="{00000004-7BBE-43BA-9934-A8A0D501A0E4}"/>
            </c:ext>
          </c:extLst>
        </c:ser>
        <c:ser>
          <c:idx val="5"/>
          <c:order val="1"/>
          <c:tx>
            <c:strRef>
              <c:f>Entero!$AV$96</c:f>
              <c:strCache>
                <c:ptCount val="1"/>
                <c:pt idx="0">
                  <c:v>Ampicillin/ Sulbactam</c:v>
                </c:pt>
              </c:strCache>
            </c:strRef>
          </c:tx>
          <c:spPr>
            <a:solidFill>
              <a:srgbClr val="660066"/>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Entero!$AV$97:$AV$112</c:f>
              <c:numCache>
                <c:formatCode>0.00</c:formatCode>
                <c:ptCount val="16"/>
                <c:pt idx="0">
                  <c:v>0</c:v>
                </c:pt>
                <c:pt idx="1">
                  <c:v>0</c:v>
                </c:pt>
                <c:pt idx="2">
                  <c:v>0</c:v>
                </c:pt>
                <c:pt idx="3">
                  <c:v>1.075268817204301</c:v>
                </c:pt>
                <c:pt idx="4">
                  <c:v>0</c:v>
                </c:pt>
                <c:pt idx="5">
                  <c:v>7.5268817204301079</c:v>
                </c:pt>
                <c:pt idx="6">
                  <c:v>27.956989247311828</c:v>
                </c:pt>
                <c:pt idx="7">
                  <c:v>27.956989247311828</c:v>
                </c:pt>
                <c:pt idx="8">
                  <c:v>6.4516129032258061</c:v>
                </c:pt>
                <c:pt idx="9">
                  <c:v>3.225806451612903</c:v>
                </c:pt>
                <c:pt idx="10">
                  <c:v>1.075268817204301</c:v>
                </c:pt>
                <c:pt idx="11">
                  <c:v>6.4516129032258061</c:v>
                </c:pt>
                <c:pt idx="12">
                  <c:v>18.27956989247312</c:v>
                </c:pt>
                <c:pt idx="13">
                  <c:v>0</c:v>
                </c:pt>
                <c:pt idx="14">
                  <c:v>0</c:v>
                </c:pt>
                <c:pt idx="15">
                  <c:v>0</c:v>
                </c:pt>
              </c:numCache>
            </c:numRef>
          </c:val>
          <c:extLst>
            <c:ext xmlns:c16="http://schemas.microsoft.com/office/drawing/2014/chart" uri="{C3380CC4-5D6E-409C-BE32-E72D297353CC}">
              <c16:uniqueId val="{00000005-7BBE-43BA-9934-A8A0D501A0E4}"/>
            </c:ext>
          </c:extLst>
        </c:ser>
        <c:ser>
          <c:idx val="6"/>
          <c:order val="2"/>
          <c:tx>
            <c:strRef>
              <c:f>Entero!$AW$96</c:f>
              <c:strCache>
                <c:ptCount val="1"/>
                <c:pt idx="0">
                  <c:v>Piperacillin</c:v>
                </c:pt>
              </c:strCache>
            </c:strRef>
          </c:tx>
          <c:spPr>
            <a:solidFill>
              <a:srgbClr val="CC00CC"/>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Entero!$AW$97:$AW$112</c:f>
              <c:numCache>
                <c:formatCode>0.00</c:formatCode>
                <c:ptCount val="16"/>
                <c:pt idx="0">
                  <c:v>0</c:v>
                </c:pt>
                <c:pt idx="1">
                  <c:v>0</c:v>
                </c:pt>
                <c:pt idx="2">
                  <c:v>0</c:v>
                </c:pt>
                <c:pt idx="3">
                  <c:v>0</c:v>
                </c:pt>
                <c:pt idx="4">
                  <c:v>3.225806451612903</c:v>
                </c:pt>
                <c:pt idx="5">
                  <c:v>0</c:v>
                </c:pt>
                <c:pt idx="6">
                  <c:v>2.150537634408602</c:v>
                </c:pt>
                <c:pt idx="7">
                  <c:v>16.129032258064516</c:v>
                </c:pt>
                <c:pt idx="8">
                  <c:v>31.182795698924732</c:v>
                </c:pt>
                <c:pt idx="9">
                  <c:v>16.129032258064516</c:v>
                </c:pt>
                <c:pt idx="10">
                  <c:v>5.376344086021505</c:v>
                </c:pt>
                <c:pt idx="11">
                  <c:v>3.225806451612903</c:v>
                </c:pt>
                <c:pt idx="12">
                  <c:v>3.225806451612903</c:v>
                </c:pt>
                <c:pt idx="13">
                  <c:v>19.35483870967742</c:v>
                </c:pt>
                <c:pt idx="14">
                  <c:v>0</c:v>
                </c:pt>
                <c:pt idx="15">
                  <c:v>0</c:v>
                </c:pt>
              </c:numCache>
            </c:numRef>
          </c:val>
          <c:extLst>
            <c:ext xmlns:c16="http://schemas.microsoft.com/office/drawing/2014/chart" uri="{C3380CC4-5D6E-409C-BE32-E72D297353CC}">
              <c16:uniqueId val="{00000006-7BBE-43BA-9934-A8A0D501A0E4}"/>
            </c:ext>
          </c:extLst>
        </c:ser>
        <c:ser>
          <c:idx val="7"/>
          <c:order val="3"/>
          <c:tx>
            <c:strRef>
              <c:f>Entero!$AX$96</c:f>
              <c:strCache>
                <c:ptCount val="1"/>
                <c:pt idx="0">
                  <c:v>Piperacillin/ Tazobactam</c:v>
                </c:pt>
              </c:strCache>
            </c:strRef>
          </c:tx>
          <c:spPr>
            <a:solidFill>
              <a:srgbClr val="FF66FF"/>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Entero!$AX$97:$AX$112</c:f>
              <c:numCache>
                <c:formatCode>0.00</c:formatCode>
                <c:ptCount val="16"/>
                <c:pt idx="0">
                  <c:v>0</c:v>
                </c:pt>
                <c:pt idx="1">
                  <c:v>0</c:v>
                </c:pt>
                <c:pt idx="2">
                  <c:v>0</c:v>
                </c:pt>
                <c:pt idx="3">
                  <c:v>0</c:v>
                </c:pt>
                <c:pt idx="4">
                  <c:v>8.6021505376344081</c:v>
                </c:pt>
                <c:pt idx="5">
                  <c:v>0</c:v>
                </c:pt>
                <c:pt idx="6">
                  <c:v>38.70967741935484</c:v>
                </c:pt>
                <c:pt idx="7">
                  <c:v>30.107526881720432</c:v>
                </c:pt>
                <c:pt idx="8">
                  <c:v>6.4516129032258061</c:v>
                </c:pt>
                <c:pt idx="9">
                  <c:v>10.75268817204301</c:v>
                </c:pt>
                <c:pt idx="10">
                  <c:v>3.225806451612903</c:v>
                </c:pt>
                <c:pt idx="11">
                  <c:v>0</c:v>
                </c:pt>
                <c:pt idx="12">
                  <c:v>0</c:v>
                </c:pt>
                <c:pt idx="13">
                  <c:v>2.150537634408602</c:v>
                </c:pt>
                <c:pt idx="14">
                  <c:v>0</c:v>
                </c:pt>
                <c:pt idx="15">
                  <c:v>0</c:v>
                </c:pt>
              </c:numCache>
            </c:numRef>
          </c:val>
          <c:extLst>
            <c:ext xmlns:c16="http://schemas.microsoft.com/office/drawing/2014/chart" uri="{C3380CC4-5D6E-409C-BE32-E72D297353CC}">
              <c16:uniqueId val="{00000007-7BBE-43BA-9934-A8A0D501A0E4}"/>
            </c:ext>
          </c:extLst>
        </c:ser>
        <c:ser>
          <c:idx val="9"/>
          <c:order val="4"/>
          <c:tx>
            <c:strRef>
              <c:f>Entero!$AY$96</c:f>
              <c:strCache>
                <c:ptCount val="1"/>
                <c:pt idx="0">
                  <c:v>Aztreonam</c:v>
                </c:pt>
              </c:strCache>
            </c:strRef>
          </c:tx>
          <c:spPr>
            <a:solidFill>
              <a:srgbClr val="0000CC"/>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Entero!$AY$97:$AY$112</c:f>
              <c:numCache>
                <c:formatCode>0.00</c:formatCode>
                <c:ptCount val="16"/>
                <c:pt idx="0">
                  <c:v>0</c:v>
                </c:pt>
                <c:pt idx="1">
                  <c:v>0</c:v>
                </c:pt>
                <c:pt idx="2">
                  <c:v>0</c:v>
                </c:pt>
                <c:pt idx="3">
                  <c:v>81.72043010752688</c:v>
                </c:pt>
                <c:pt idx="4">
                  <c:v>0</c:v>
                </c:pt>
                <c:pt idx="5">
                  <c:v>2.150537634408602</c:v>
                </c:pt>
                <c:pt idx="6">
                  <c:v>0</c:v>
                </c:pt>
                <c:pt idx="7">
                  <c:v>0</c:v>
                </c:pt>
                <c:pt idx="8">
                  <c:v>0</c:v>
                </c:pt>
                <c:pt idx="9">
                  <c:v>0</c:v>
                </c:pt>
                <c:pt idx="10">
                  <c:v>1.075268817204301</c:v>
                </c:pt>
                <c:pt idx="11">
                  <c:v>15.053763440860216</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5"/>
          <c:tx>
            <c:strRef>
              <c:f>Entero!$AZ$96</c:f>
              <c:strCache>
                <c:ptCount val="1"/>
                <c:pt idx="0">
                  <c:v>Cefotaxim</c:v>
                </c:pt>
              </c:strCache>
            </c:strRef>
          </c:tx>
          <c:spPr>
            <a:solidFill>
              <a:srgbClr val="0066CC"/>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Entero!$AZ$97:$AZ$112</c:f>
              <c:numCache>
                <c:formatCode>0.00</c:formatCode>
                <c:ptCount val="16"/>
                <c:pt idx="0">
                  <c:v>0</c:v>
                </c:pt>
                <c:pt idx="1">
                  <c:v>75.268817204301072</c:v>
                </c:pt>
                <c:pt idx="2">
                  <c:v>2.150537634408602</c:v>
                </c:pt>
                <c:pt idx="3">
                  <c:v>5.376344086021505</c:v>
                </c:pt>
                <c:pt idx="4">
                  <c:v>1.075268817204301</c:v>
                </c:pt>
                <c:pt idx="5">
                  <c:v>0</c:v>
                </c:pt>
                <c:pt idx="6">
                  <c:v>1.075268817204301</c:v>
                </c:pt>
                <c:pt idx="7">
                  <c:v>0</c:v>
                </c:pt>
                <c:pt idx="8">
                  <c:v>0</c:v>
                </c:pt>
                <c:pt idx="9">
                  <c:v>0</c:v>
                </c:pt>
                <c:pt idx="10">
                  <c:v>15.053763440860216</c:v>
                </c:pt>
                <c:pt idx="11">
                  <c:v>0</c:v>
                </c:pt>
                <c:pt idx="12">
                  <c:v>0</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6"/>
          <c:tx>
            <c:strRef>
              <c:f>Entero!$BA$96</c:f>
              <c:strCache>
                <c:ptCount val="1"/>
                <c:pt idx="0">
                  <c:v>Ceftazidim</c:v>
                </c:pt>
              </c:strCache>
            </c:strRef>
          </c:tx>
          <c:spPr>
            <a:solidFill>
              <a:srgbClr val="33CCFF"/>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Entero!$BA$97:$BA$112</c:f>
              <c:numCache>
                <c:formatCode>0.00</c:formatCode>
                <c:ptCount val="16"/>
                <c:pt idx="0">
                  <c:v>0</c:v>
                </c:pt>
                <c:pt idx="1">
                  <c:v>0</c:v>
                </c:pt>
                <c:pt idx="2">
                  <c:v>0</c:v>
                </c:pt>
                <c:pt idx="3">
                  <c:v>77.41935483870968</c:v>
                </c:pt>
                <c:pt idx="4">
                  <c:v>0</c:v>
                </c:pt>
                <c:pt idx="5">
                  <c:v>4.301075268817204</c:v>
                </c:pt>
                <c:pt idx="6">
                  <c:v>2.150537634408602</c:v>
                </c:pt>
                <c:pt idx="7">
                  <c:v>0</c:v>
                </c:pt>
                <c:pt idx="8">
                  <c:v>2.150537634408602</c:v>
                </c:pt>
                <c:pt idx="9">
                  <c:v>2.150537634408602</c:v>
                </c:pt>
                <c:pt idx="10">
                  <c:v>8.6021505376344081</c:v>
                </c:pt>
                <c:pt idx="11">
                  <c:v>2.150537634408602</c:v>
                </c:pt>
                <c:pt idx="12">
                  <c:v>1.075268817204301</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7"/>
          <c:tx>
            <c:strRef>
              <c:f>Entero!$BB$96</c:f>
              <c:strCache>
                <c:ptCount val="1"/>
                <c:pt idx="0">
                  <c:v>Cefuroxim</c:v>
                </c:pt>
              </c:strCache>
            </c:strRef>
          </c:tx>
          <c:spPr>
            <a:solidFill>
              <a:srgbClr val="00CC00"/>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Entero!$BB$97:$BB$112</c:f>
              <c:numCache>
                <c:formatCode>0.00</c:formatCode>
                <c:ptCount val="16"/>
                <c:pt idx="0">
                  <c:v>0</c:v>
                </c:pt>
                <c:pt idx="1">
                  <c:v>0</c:v>
                </c:pt>
                <c:pt idx="2">
                  <c:v>0</c:v>
                </c:pt>
                <c:pt idx="3">
                  <c:v>4.301075268817204</c:v>
                </c:pt>
                <c:pt idx="4">
                  <c:v>0</c:v>
                </c:pt>
                <c:pt idx="5">
                  <c:v>1.075268817204301</c:v>
                </c:pt>
                <c:pt idx="6">
                  <c:v>40.86021505376344</c:v>
                </c:pt>
                <c:pt idx="7">
                  <c:v>24.731182795698924</c:v>
                </c:pt>
                <c:pt idx="8">
                  <c:v>9.67741935483871</c:v>
                </c:pt>
                <c:pt idx="9">
                  <c:v>2.150537634408602</c:v>
                </c:pt>
                <c:pt idx="10">
                  <c:v>1.075268817204301</c:v>
                </c:pt>
                <c:pt idx="11">
                  <c:v>0</c:v>
                </c:pt>
                <c:pt idx="12">
                  <c:v>16.129032258064516</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8"/>
          <c:tx>
            <c:strRef>
              <c:f>Entero!$BC$96</c:f>
              <c:strCache>
                <c:ptCount val="1"/>
                <c:pt idx="0">
                  <c:v>Imipenem</c:v>
                </c:pt>
              </c:strCache>
            </c:strRef>
          </c:tx>
          <c:spPr>
            <a:solidFill>
              <a:schemeClr val="accent6">
                <a:lumMod val="50000"/>
              </a:schemeClr>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Entero!$BC$97:$BC$112</c:f>
              <c:numCache>
                <c:formatCode>0.00</c:formatCode>
                <c:ptCount val="16"/>
                <c:pt idx="0">
                  <c:v>0</c:v>
                </c:pt>
                <c:pt idx="1">
                  <c:v>0</c:v>
                </c:pt>
                <c:pt idx="2">
                  <c:v>61.29032258064516</c:v>
                </c:pt>
                <c:pt idx="3">
                  <c:v>0</c:v>
                </c:pt>
                <c:pt idx="4">
                  <c:v>33.333333333333336</c:v>
                </c:pt>
                <c:pt idx="5">
                  <c:v>3.225806451612903</c:v>
                </c:pt>
                <c:pt idx="6">
                  <c:v>2.150537634408602</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9"/>
          <c:tx>
            <c:strRef>
              <c:f>Entero!$BD$96</c:f>
              <c:strCache>
                <c:ptCount val="1"/>
                <c:pt idx="0">
                  <c:v>Meropenem</c:v>
                </c:pt>
              </c:strCache>
            </c:strRef>
          </c:tx>
          <c:spPr>
            <a:solidFill>
              <a:schemeClr val="accent6">
                <a:lumMod val="75000"/>
              </a:schemeClr>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Entero!$BD$97:$BD$112</c:f>
              <c:numCache>
                <c:formatCode>0.00</c:formatCode>
                <c:ptCount val="16"/>
                <c:pt idx="0">
                  <c:v>0</c:v>
                </c:pt>
                <c:pt idx="1">
                  <c:v>0</c:v>
                </c:pt>
                <c:pt idx="2">
                  <c:v>98.924731182795696</c:v>
                </c:pt>
                <c:pt idx="3">
                  <c:v>0</c:v>
                </c:pt>
                <c:pt idx="4">
                  <c:v>0</c:v>
                </c:pt>
                <c:pt idx="5">
                  <c:v>0</c:v>
                </c:pt>
                <c:pt idx="6">
                  <c:v>0</c:v>
                </c:pt>
                <c:pt idx="7">
                  <c:v>1.075268817204301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0"/>
          <c:tx>
            <c:strRef>
              <c:f>Entero!$BE$96</c:f>
              <c:strCache>
                <c:ptCount val="1"/>
                <c:pt idx="0">
                  <c:v>Colistin</c:v>
                </c:pt>
              </c:strCache>
            </c:strRef>
          </c:tx>
          <c:spPr>
            <a:solidFill>
              <a:schemeClr val="accent6">
                <a:lumMod val="20000"/>
                <a:lumOff val="80000"/>
              </a:schemeClr>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Entero!$BE$97:$BE$112</c:f>
              <c:numCache>
                <c:formatCode>0.00</c:formatCode>
                <c:ptCount val="16"/>
                <c:pt idx="0">
                  <c:v>0</c:v>
                </c:pt>
                <c:pt idx="1">
                  <c:v>1.1363636363636365</c:v>
                </c:pt>
                <c:pt idx="2">
                  <c:v>0</c:v>
                </c:pt>
                <c:pt idx="3">
                  <c:v>1.1363636363636365</c:v>
                </c:pt>
                <c:pt idx="4">
                  <c:v>48.863636363636367</c:v>
                </c:pt>
                <c:pt idx="5">
                  <c:v>37.5</c:v>
                </c:pt>
                <c:pt idx="6">
                  <c:v>6.8181818181818183</c:v>
                </c:pt>
                <c:pt idx="7">
                  <c:v>1.1363636363636365</c:v>
                </c:pt>
                <c:pt idx="8">
                  <c:v>1.1363636363636365</c:v>
                </c:pt>
                <c:pt idx="9">
                  <c:v>0</c:v>
                </c:pt>
                <c:pt idx="10">
                  <c:v>2.2727272727272729</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1"/>
          <c:tx>
            <c:strRef>
              <c:f>Entero!$BF$96</c:f>
              <c:strCache>
                <c:ptCount val="1"/>
                <c:pt idx="0">
                  <c:v>Amikacin</c:v>
                </c:pt>
              </c:strCache>
            </c:strRef>
          </c:tx>
          <c:spPr>
            <a:solidFill>
              <a:schemeClr val="bg2">
                <a:lumMod val="50000"/>
              </a:schemeClr>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Entero!$BF$97:$BF$112</c:f>
              <c:numCache>
                <c:formatCode>0.00</c:formatCode>
                <c:ptCount val="16"/>
                <c:pt idx="0">
                  <c:v>0</c:v>
                </c:pt>
                <c:pt idx="1">
                  <c:v>0</c:v>
                </c:pt>
                <c:pt idx="2">
                  <c:v>0</c:v>
                </c:pt>
                <c:pt idx="3">
                  <c:v>0</c:v>
                </c:pt>
                <c:pt idx="4">
                  <c:v>32.954545454545453</c:v>
                </c:pt>
                <c:pt idx="5">
                  <c:v>0</c:v>
                </c:pt>
                <c:pt idx="6">
                  <c:v>52.272727272727273</c:v>
                </c:pt>
                <c:pt idx="7">
                  <c:v>11.363636363636363</c:v>
                </c:pt>
                <c:pt idx="8" formatCode="General">
                  <c:v>1.1363636363636365</c:v>
                </c:pt>
                <c:pt idx="9" formatCode="General">
                  <c:v>0</c:v>
                </c:pt>
                <c:pt idx="10">
                  <c:v>2.2727272727272729</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2"/>
          <c:tx>
            <c:strRef>
              <c:f>Entero!$BG$96</c:f>
              <c:strCache>
                <c:ptCount val="1"/>
                <c:pt idx="0">
                  <c:v>Gentamicin</c:v>
                </c:pt>
              </c:strCache>
            </c:strRef>
          </c:tx>
          <c:spPr>
            <a:solidFill>
              <a:schemeClr val="accent4">
                <a:lumMod val="75000"/>
              </a:schemeClr>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Entero!$BG$97:$BG$112</c:f>
              <c:numCache>
                <c:formatCode>0.00</c:formatCode>
                <c:ptCount val="16"/>
                <c:pt idx="0">
                  <c:v>0</c:v>
                </c:pt>
                <c:pt idx="1">
                  <c:v>0</c:v>
                </c:pt>
                <c:pt idx="2">
                  <c:v>17.045454545454547</c:v>
                </c:pt>
                <c:pt idx="3">
                  <c:v>0</c:v>
                </c:pt>
                <c:pt idx="4">
                  <c:v>65.909090909090907</c:v>
                </c:pt>
                <c:pt idx="5">
                  <c:v>5.6818181818181817</c:v>
                </c:pt>
                <c:pt idx="6">
                  <c:v>0</c:v>
                </c:pt>
                <c:pt idx="7">
                  <c:v>2.2727272727272729</c:v>
                </c:pt>
                <c:pt idx="8">
                  <c:v>0</c:v>
                </c:pt>
                <c:pt idx="9" formatCode="General">
                  <c:v>1.1363636363636365</c:v>
                </c:pt>
                <c:pt idx="10" formatCode="General">
                  <c:v>7.9545454545454541</c:v>
                </c:pt>
                <c:pt idx="11">
                  <c:v>0</c:v>
                </c:pt>
                <c:pt idx="12">
                  <c:v>0</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3"/>
          <c:tx>
            <c:strRef>
              <c:f>Entero!$BH$96</c:f>
              <c:strCache>
                <c:ptCount val="1"/>
                <c:pt idx="0">
                  <c:v>Tobramycin</c:v>
                </c:pt>
              </c:strCache>
            </c:strRef>
          </c:tx>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Entero!$BH$97:$BH$112</c:f>
              <c:numCache>
                <c:formatCode>0.00</c:formatCode>
                <c:ptCount val="16"/>
                <c:pt idx="0">
                  <c:v>0</c:v>
                </c:pt>
                <c:pt idx="1">
                  <c:v>0</c:v>
                </c:pt>
                <c:pt idx="2">
                  <c:v>6.024096385542169</c:v>
                </c:pt>
                <c:pt idx="3">
                  <c:v>0</c:v>
                </c:pt>
                <c:pt idx="4">
                  <c:v>71.084337349397586</c:v>
                </c:pt>
                <c:pt idx="5">
                  <c:v>7.2289156626506026</c:v>
                </c:pt>
                <c:pt idx="6">
                  <c:v>1.2048192771084338</c:v>
                </c:pt>
                <c:pt idx="7">
                  <c:v>2.4096385542168677</c:v>
                </c:pt>
                <c:pt idx="8">
                  <c:v>6.024096385542169</c:v>
                </c:pt>
                <c:pt idx="9">
                  <c:v>4.8192771084337354</c:v>
                </c:pt>
                <c:pt idx="10">
                  <c:v>1.2048192771084338</c:v>
                </c:pt>
                <c:pt idx="11">
                  <c:v>0</c:v>
                </c:pt>
                <c:pt idx="12">
                  <c:v>0</c:v>
                </c:pt>
                <c:pt idx="13">
                  <c:v>0</c:v>
                </c:pt>
                <c:pt idx="14">
                  <c:v>0</c:v>
                </c:pt>
                <c:pt idx="15">
                  <c:v>0</c:v>
                </c:pt>
              </c:numCache>
            </c:numRef>
          </c:val>
          <c:extLst>
            <c:ext xmlns:c16="http://schemas.microsoft.com/office/drawing/2014/chart" uri="{C3380CC4-5D6E-409C-BE32-E72D297353CC}">
              <c16:uniqueId val="{00000012-7BBE-43BA-9934-A8A0D501A0E4}"/>
            </c:ext>
          </c:extLst>
        </c:ser>
        <c:ser>
          <c:idx val="19"/>
          <c:order val="14"/>
          <c:tx>
            <c:strRef>
              <c:f>Entero!$BI$96</c:f>
              <c:strCache>
                <c:ptCount val="1"/>
                <c:pt idx="0">
                  <c:v>Fosfomycin</c:v>
                </c:pt>
              </c:strCache>
            </c:strRef>
          </c:tx>
          <c:spPr>
            <a:solidFill>
              <a:schemeClr val="accent4">
                <a:lumMod val="60000"/>
                <a:lumOff val="40000"/>
              </a:schemeClr>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Entero!$BI$97:$BI$112</c:f>
              <c:numCache>
                <c:formatCode>0.00</c:formatCode>
                <c:ptCount val="16"/>
                <c:pt idx="0">
                  <c:v>0</c:v>
                </c:pt>
                <c:pt idx="1">
                  <c:v>0</c:v>
                </c:pt>
                <c:pt idx="2">
                  <c:v>0</c:v>
                </c:pt>
                <c:pt idx="3">
                  <c:v>0</c:v>
                </c:pt>
                <c:pt idx="4">
                  <c:v>0</c:v>
                </c:pt>
                <c:pt idx="5">
                  <c:v>0</c:v>
                </c:pt>
                <c:pt idx="6">
                  <c:v>0</c:v>
                </c:pt>
                <c:pt idx="7">
                  <c:v>2.150537634408602</c:v>
                </c:pt>
                <c:pt idx="8">
                  <c:v>11.827956989247312</c:v>
                </c:pt>
                <c:pt idx="9">
                  <c:v>22.580645161290324</c:v>
                </c:pt>
                <c:pt idx="10">
                  <c:v>26.881720430107528</c:v>
                </c:pt>
                <c:pt idx="11">
                  <c:v>17.204301075268816</c:v>
                </c:pt>
                <c:pt idx="12">
                  <c:v>7.5268817204301079</c:v>
                </c:pt>
                <c:pt idx="13">
                  <c:v>3.225806451612903</c:v>
                </c:pt>
                <c:pt idx="14">
                  <c:v>8.6021505376344081</c:v>
                </c:pt>
                <c:pt idx="15">
                  <c:v>0</c:v>
                </c:pt>
              </c:numCache>
            </c:numRef>
          </c:val>
          <c:extLst>
            <c:ext xmlns:c16="http://schemas.microsoft.com/office/drawing/2014/chart" uri="{C3380CC4-5D6E-409C-BE32-E72D297353CC}">
              <c16:uniqueId val="{00000013-7BBE-43BA-9934-A8A0D501A0E4}"/>
            </c:ext>
          </c:extLst>
        </c:ser>
        <c:ser>
          <c:idx val="20"/>
          <c:order val="15"/>
          <c:tx>
            <c:strRef>
              <c:f>Entero!$BJ$96</c:f>
              <c:strCache>
                <c:ptCount val="1"/>
                <c:pt idx="0">
                  <c:v>Cotrimoxazol</c:v>
                </c:pt>
              </c:strCache>
            </c:strRef>
          </c:tx>
          <c:spPr>
            <a:solidFill>
              <a:schemeClr val="accent4">
                <a:lumMod val="20000"/>
                <a:lumOff val="80000"/>
              </a:schemeClr>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Entero!$BJ$97:$BJ$112</c:f>
              <c:numCache>
                <c:formatCode>0.00</c:formatCode>
                <c:ptCount val="16"/>
                <c:pt idx="0">
                  <c:v>0</c:v>
                </c:pt>
                <c:pt idx="1">
                  <c:v>0</c:v>
                </c:pt>
                <c:pt idx="2">
                  <c:v>56.98924731182796</c:v>
                </c:pt>
                <c:pt idx="3">
                  <c:v>0</c:v>
                </c:pt>
                <c:pt idx="4">
                  <c:v>16.129032258064516</c:v>
                </c:pt>
                <c:pt idx="5">
                  <c:v>4.301075268817204</c:v>
                </c:pt>
                <c:pt idx="6">
                  <c:v>2.150537634408602</c:v>
                </c:pt>
                <c:pt idx="7">
                  <c:v>1.075268817204301</c:v>
                </c:pt>
                <c:pt idx="8">
                  <c:v>2.150537634408602</c:v>
                </c:pt>
                <c:pt idx="9">
                  <c:v>0</c:v>
                </c:pt>
                <c:pt idx="10">
                  <c:v>0</c:v>
                </c:pt>
                <c:pt idx="11">
                  <c:v>17.204301075268816</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6"/>
          <c:tx>
            <c:strRef>
              <c:f>Entero!$BK$96</c:f>
              <c:strCache>
                <c:ptCount val="1"/>
                <c:pt idx="0">
                  <c:v>Ciprofloxacin</c:v>
                </c:pt>
              </c:strCache>
            </c:strRef>
          </c:tx>
          <c:spPr>
            <a:solidFill>
              <a:schemeClr val="tx1">
                <a:lumMod val="50000"/>
                <a:lumOff val="50000"/>
              </a:schemeClr>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Entero!$BK$97:$BK$112</c:f>
              <c:numCache>
                <c:formatCode>0.00</c:formatCode>
                <c:ptCount val="16"/>
                <c:pt idx="0">
                  <c:v>0</c:v>
                </c:pt>
                <c:pt idx="1">
                  <c:v>34.408602150537632</c:v>
                </c:pt>
                <c:pt idx="2">
                  <c:v>34.408602150537632</c:v>
                </c:pt>
                <c:pt idx="3">
                  <c:v>5.376344086021505</c:v>
                </c:pt>
                <c:pt idx="4">
                  <c:v>8.6021505376344081</c:v>
                </c:pt>
                <c:pt idx="5">
                  <c:v>3.225806451612903</c:v>
                </c:pt>
                <c:pt idx="6">
                  <c:v>1.075268817204301</c:v>
                </c:pt>
                <c:pt idx="7">
                  <c:v>0</c:v>
                </c:pt>
                <c:pt idx="8">
                  <c:v>2.150537634408602</c:v>
                </c:pt>
                <c:pt idx="9">
                  <c:v>10.75268817204301</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7"/>
          <c:tx>
            <c:strRef>
              <c:f>Entero!$BL$96</c:f>
              <c:strCache>
                <c:ptCount val="1"/>
                <c:pt idx="0">
                  <c:v>Levofloxacin</c:v>
                </c:pt>
              </c:strCache>
            </c:strRef>
          </c:tx>
          <c:spPr>
            <a:solidFill>
              <a:srgbClr val="CCFF66"/>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Entero!$BL$97:$BL$112</c:f>
              <c:numCache>
                <c:formatCode>0.00</c:formatCode>
                <c:ptCount val="16"/>
                <c:pt idx="0">
                  <c:v>0</c:v>
                </c:pt>
                <c:pt idx="1">
                  <c:v>65.591397849462368</c:v>
                </c:pt>
                <c:pt idx="2">
                  <c:v>1.075268817204301</c:v>
                </c:pt>
                <c:pt idx="3">
                  <c:v>8.6021505376344081</c:v>
                </c:pt>
                <c:pt idx="4">
                  <c:v>3.225806451612903</c:v>
                </c:pt>
                <c:pt idx="5">
                  <c:v>9.67741935483871</c:v>
                </c:pt>
                <c:pt idx="6">
                  <c:v>2.150537634408602</c:v>
                </c:pt>
                <c:pt idx="7">
                  <c:v>2.150537634408602</c:v>
                </c:pt>
                <c:pt idx="8">
                  <c:v>3.225806451612903</c:v>
                </c:pt>
                <c:pt idx="9">
                  <c:v>2.150537634408602</c:v>
                </c:pt>
                <c:pt idx="10">
                  <c:v>2.150537634408602</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18"/>
          <c:tx>
            <c:strRef>
              <c:f>Entero!$BM$96</c:f>
              <c:strCache>
                <c:ptCount val="1"/>
                <c:pt idx="0">
                  <c:v>Moxifloxacin</c:v>
                </c:pt>
              </c:strCache>
            </c:strRef>
          </c:tx>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Entero!$BM$97:$BM$112</c:f>
              <c:numCache>
                <c:formatCode>0.00</c:formatCode>
                <c:ptCount val="16"/>
                <c:pt idx="0">
                  <c:v>0</c:v>
                </c:pt>
                <c:pt idx="1">
                  <c:v>0</c:v>
                </c:pt>
                <c:pt idx="2">
                  <c:v>8.6021505376344081</c:v>
                </c:pt>
                <c:pt idx="3">
                  <c:v>63.44086021505376</c:v>
                </c:pt>
                <c:pt idx="4">
                  <c:v>3.225806451612903</c:v>
                </c:pt>
                <c:pt idx="5">
                  <c:v>7.5268817204301079</c:v>
                </c:pt>
                <c:pt idx="6">
                  <c:v>7.5268817204301079</c:v>
                </c:pt>
                <c:pt idx="7">
                  <c:v>0</c:v>
                </c:pt>
                <c:pt idx="8">
                  <c:v>3.225806451612903</c:v>
                </c:pt>
                <c:pt idx="9">
                  <c:v>6.4516129032258061</c:v>
                </c:pt>
                <c:pt idx="10">
                  <c:v>0</c:v>
                </c:pt>
                <c:pt idx="11">
                  <c:v>0</c:v>
                </c:pt>
                <c:pt idx="12">
                  <c:v>0</c:v>
                </c:pt>
                <c:pt idx="13">
                  <c:v>0</c:v>
                </c:pt>
                <c:pt idx="14">
                  <c:v>0</c:v>
                </c:pt>
                <c:pt idx="15">
                  <c:v>0</c:v>
                </c:pt>
              </c:numCache>
            </c:numRef>
          </c:val>
          <c:extLst>
            <c:ext xmlns:c16="http://schemas.microsoft.com/office/drawing/2014/chart" uri="{C3380CC4-5D6E-409C-BE32-E72D297353CC}">
              <c16:uniqueId val="{00000000-D6D1-4AA0-B78E-C1974E7657E1}"/>
            </c:ext>
          </c:extLst>
        </c:ser>
        <c:ser>
          <c:idx val="1"/>
          <c:order val="19"/>
          <c:tx>
            <c:strRef>
              <c:f>Entero!$BN$96</c:f>
              <c:strCache>
                <c:ptCount val="1"/>
                <c:pt idx="0">
                  <c:v>Doxycyclin</c:v>
                </c:pt>
              </c:strCache>
            </c:strRef>
          </c:tx>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Entero!$BN$97:$BN$112</c:f>
              <c:numCache>
                <c:formatCode>0.00</c:formatCode>
                <c:ptCount val="16"/>
                <c:pt idx="0">
                  <c:v>0</c:v>
                </c:pt>
                <c:pt idx="1">
                  <c:v>0</c:v>
                </c:pt>
                <c:pt idx="2">
                  <c:v>0</c:v>
                </c:pt>
                <c:pt idx="3">
                  <c:v>0</c:v>
                </c:pt>
                <c:pt idx="4">
                  <c:v>0</c:v>
                </c:pt>
                <c:pt idx="5">
                  <c:v>5.376344086021505</c:v>
                </c:pt>
                <c:pt idx="6">
                  <c:v>41.935483870967744</c:v>
                </c:pt>
                <c:pt idx="7">
                  <c:v>32.258064516129032</c:v>
                </c:pt>
                <c:pt idx="8">
                  <c:v>4.301075268817204</c:v>
                </c:pt>
                <c:pt idx="9">
                  <c:v>7.5268817204301079</c:v>
                </c:pt>
                <c:pt idx="10">
                  <c:v>8.6021505376344081</c:v>
                </c:pt>
                <c:pt idx="11">
                  <c:v>0</c:v>
                </c:pt>
                <c:pt idx="12">
                  <c:v>0</c:v>
                </c:pt>
                <c:pt idx="13">
                  <c:v>0</c:v>
                </c:pt>
                <c:pt idx="14">
                  <c:v>0</c:v>
                </c:pt>
                <c:pt idx="15">
                  <c:v>0</c:v>
                </c:pt>
              </c:numCache>
            </c:numRef>
          </c:val>
          <c:extLst>
            <c:ext xmlns:c16="http://schemas.microsoft.com/office/drawing/2014/chart" uri="{C3380CC4-5D6E-409C-BE32-E72D297353CC}">
              <c16:uniqueId val="{00000001-D6D1-4AA0-B78E-C1974E7657E1}"/>
            </c:ext>
          </c:extLst>
        </c:ser>
        <c:ser>
          <c:idx val="2"/>
          <c:order val="20"/>
          <c:tx>
            <c:strRef>
              <c:f>Entero!$BO$96</c:f>
              <c:strCache>
                <c:ptCount val="1"/>
                <c:pt idx="0">
                  <c:v>Tigecyclin</c:v>
                </c:pt>
              </c:strCache>
            </c:strRef>
          </c:tx>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Entero!$BO$97:$BO$112</c:f>
              <c:numCache>
                <c:formatCode>0.00</c:formatCode>
                <c:ptCount val="16"/>
                <c:pt idx="0">
                  <c:v>0</c:v>
                </c:pt>
                <c:pt idx="1">
                  <c:v>3.2608695652173911</c:v>
                </c:pt>
                <c:pt idx="2">
                  <c:v>0</c:v>
                </c:pt>
                <c:pt idx="3">
                  <c:v>50</c:v>
                </c:pt>
                <c:pt idx="4">
                  <c:v>30.434782608695652</c:v>
                </c:pt>
                <c:pt idx="5">
                  <c:v>8.695652173913043</c:v>
                </c:pt>
                <c:pt idx="6">
                  <c:v>5.4347826086956523</c:v>
                </c:pt>
                <c:pt idx="7">
                  <c:v>2.1739130434782608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D6D1-4AA0-B78E-C1974E7657E1}"/>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Entero!$AU$127</c:f>
              <c:strCache>
                <c:ptCount val="1"/>
                <c:pt idx="0">
                  <c:v>Ampicillin</c:v>
                </c:pt>
              </c:strCache>
            </c:strRef>
          </c:tx>
          <c:spPr>
            <a:solidFill>
              <a:srgbClr val="FFCC99"/>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Entero!$AU$128:$AU$143</c:f>
              <c:numCache>
                <c:formatCode>0.00</c:formatCode>
                <c:ptCount val="16"/>
                <c:pt idx="0">
                  <c:v>0</c:v>
                </c:pt>
                <c:pt idx="1">
                  <c:v>0</c:v>
                </c:pt>
                <c:pt idx="2">
                  <c:v>0</c:v>
                </c:pt>
                <c:pt idx="3">
                  <c:v>0</c:v>
                </c:pt>
                <c:pt idx="4">
                  <c:v>0</c:v>
                </c:pt>
                <c:pt idx="5">
                  <c:v>18.666666666666668</c:v>
                </c:pt>
                <c:pt idx="6">
                  <c:v>48</c:v>
                </c:pt>
                <c:pt idx="7">
                  <c:v>5.333333333333333</c:v>
                </c:pt>
                <c:pt idx="8">
                  <c:v>0</c:v>
                </c:pt>
                <c:pt idx="9">
                  <c:v>1.3333333333333333</c:v>
                </c:pt>
                <c:pt idx="10">
                  <c:v>1.3333333333333333</c:v>
                </c:pt>
                <c:pt idx="11">
                  <c:v>2.6666666666666665</c:v>
                </c:pt>
                <c:pt idx="12">
                  <c:v>22.666666666666668</c:v>
                </c:pt>
                <c:pt idx="13">
                  <c:v>0</c:v>
                </c:pt>
                <c:pt idx="14">
                  <c:v>0</c:v>
                </c:pt>
                <c:pt idx="15">
                  <c:v>0</c:v>
                </c:pt>
              </c:numCache>
            </c:numRef>
          </c:val>
          <c:extLst>
            <c:ext xmlns:c16="http://schemas.microsoft.com/office/drawing/2014/chart" uri="{C3380CC4-5D6E-409C-BE32-E72D297353CC}">
              <c16:uniqueId val="{00000003-7BBE-43BA-9934-A8A0D501A0E4}"/>
            </c:ext>
          </c:extLst>
        </c:ser>
        <c:ser>
          <c:idx val="4"/>
          <c:order val="1"/>
          <c:tx>
            <c:strRef>
              <c:f>Entero!$AV$127</c:f>
              <c:strCache>
                <c:ptCount val="1"/>
                <c:pt idx="0">
                  <c:v>Ampicillin/ Sulbactam</c:v>
                </c:pt>
              </c:strCache>
            </c:strRef>
          </c:tx>
          <c:spPr>
            <a:solidFill>
              <a:srgbClr val="FFFF00"/>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Entero!$AV$128:$AV$143</c:f>
              <c:numCache>
                <c:formatCode>0.00</c:formatCode>
                <c:ptCount val="16"/>
                <c:pt idx="0">
                  <c:v>0</c:v>
                </c:pt>
                <c:pt idx="1">
                  <c:v>0</c:v>
                </c:pt>
                <c:pt idx="2">
                  <c:v>0</c:v>
                </c:pt>
                <c:pt idx="3">
                  <c:v>2.6666666666666665</c:v>
                </c:pt>
                <c:pt idx="4">
                  <c:v>0</c:v>
                </c:pt>
                <c:pt idx="5">
                  <c:v>33.333333333333336</c:v>
                </c:pt>
                <c:pt idx="6">
                  <c:v>40</c:v>
                </c:pt>
                <c:pt idx="7">
                  <c:v>9.3333333333333339</c:v>
                </c:pt>
                <c:pt idx="8">
                  <c:v>2.6666666666666665</c:v>
                </c:pt>
                <c:pt idx="9">
                  <c:v>4</c:v>
                </c:pt>
                <c:pt idx="10">
                  <c:v>1.3333333333333333</c:v>
                </c:pt>
                <c:pt idx="11">
                  <c:v>2.6666666666666665</c:v>
                </c:pt>
                <c:pt idx="12">
                  <c:v>4</c:v>
                </c:pt>
                <c:pt idx="13">
                  <c:v>0</c:v>
                </c:pt>
                <c:pt idx="14">
                  <c:v>0</c:v>
                </c:pt>
                <c:pt idx="15">
                  <c:v>0</c:v>
                </c:pt>
              </c:numCache>
            </c:numRef>
          </c:val>
          <c:extLst>
            <c:ext xmlns:c16="http://schemas.microsoft.com/office/drawing/2014/chart" uri="{C3380CC4-5D6E-409C-BE32-E72D297353CC}">
              <c16:uniqueId val="{00000004-7BBE-43BA-9934-A8A0D501A0E4}"/>
            </c:ext>
          </c:extLst>
        </c:ser>
        <c:ser>
          <c:idx val="5"/>
          <c:order val="2"/>
          <c:tx>
            <c:strRef>
              <c:f>Entero!$AW$127</c:f>
              <c:strCache>
                <c:ptCount val="1"/>
                <c:pt idx="0">
                  <c:v>Piperacillin</c:v>
                </c:pt>
              </c:strCache>
            </c:strRef>
          </c:tx>
          <c:spPr>
            <a:solidFill>
              <a:srgbClr val="660066"/>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Entero!$AW$128:$AW$143</c:f>
              <c:numCache>
                <c:formatCode>0.00</c:formatCode>
                <c:ptCount val="16"/>
                <c:pt idx="0">
                  <c:v>0</c:v>
                </c:pt>
                <c:pt idx="1">
                  <c:v>0</c:v>
                </c:pt>
                <c:pt idx="2">
                  <c:v>0</c:v>
                </c:pt>
                <c:pt idx="3">
                  <c:v>0</c:v>
                </c:pt>
                <c:pt idx="4">
                  <c:v>74.666666666666671</c:v>
                </c:pt>
                <c:pt idx="5">
                  <c:v>0</c:v>
                </c:pt>
                <c:pt idx="6">
                  <c:v>0</c:v>
                </c:pt>
                <c:pt idx="7">
                  <c:v>2.6666666666666665</c:v>
                </c:pt>
                <c:pt idx="8">
                  <c:v>2.6666666666666665</c:v>
                </c:pt>
                <c:pt idx="9">
                  <c:v>1.3333333333333333</c:v>
                </c:pt>
                <c:pt idx="10">
                  <c:v>0</c:v>
                </c:pt>
                <c:pt idx="11">
                  <c:v>0</c:v>
                </c:pt>
                <c:pt idx="12">
                  <c:v>0</c:v>
                </c:pt>
                <c:pt idx="13">
                  <c:v>18.666666666666668</c:v>
                </c:pt>
                <c:pt idx="14">
                  <c:v>0</c:v>
                </c:pt>
                <c:pt idx="15">
                  <c:v>0</c:v>
                </c:pt>
              </c:numCache>
            </c:numRef>
          </c:val>
          <c:extLst>
            <c:ext xmlns:c16="http://schemas.microsoft.com/office/drawing/2014/chart" uri="{C3380CC4-5D6E-409C-BE32-E72D297353CC}">
              <c16:uniqueId val="{00000005-7BBE-43BA-9934-A8A0D501A0E4}"/>
            </c:ext>
          </c:extLst>
        </c:ser>
        <c:ser>
          <c:idx val="6"/>
          <c:order val="3"/>
          <c:tx>
            <c:strRef>
              <c:f>Entero!$AX$127</c:f>
              <c:strCache>
                <c:ptCount val="1"/>
                <c:pt idx="0">
                  <c:v>Piperacillin/ Tazobactam</c:v>
                </c:pt>
              </c:strCache>
            </c:strRef>
          </c:tx>
          <c:spPr>
            <a:solidFill>
              <a:srgbClr val="CC00CC"/>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Entero!$AX$128:$AX$143</c:f>
              <c:numCache>
                <c:formatCode>0.00</c:formatCode>
                <c:ptCount val="16"/>
                <c:pt idx="0">
                  <c:v>0</c:v>
                </c:pt>
                <c:pt idx="1">
                  <c:v>0</c:v>
                </c:pt>
                <c:pt idx="2">
                  <c:v>0</c:v>
                </c:pt>
                <c:pt idx="3">
                  <c:v>0</c:v>
                </c:pt>
                <c:pt idx="4">
                  <c:v>93.333333333333329</c:v>
                </c:pt>
                <c:pt idx="5">
                  <c:v>0</c:v>
                </c:pt>
                <c:pt idx="6">
                  <c:v>4</c:v>
                </c:pt>
                <c:pt idx="7">
                  <c:v>1.3333333333333333</c:v>
                </c:pt>
                <c:pt idx="8">
                  <c:v>1.3333333333333333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7BBE-43BA-9934-A8A0D501A0E4}"/>
            </c:ext>
          </c:extLst>
        </c:ser>
        <c:ser>
          <c:idx val="7"/>
          <c:order val="4"/>
          <c:tx>
            <c:strRef>
              <c:f>Entero!$AY$127</c:f>
              <c:strCache>
                <c:ptCount val="1"/>
                <c:pt idx="0">
                  <c:v>Aztreonam</c:v>
                </c:pt>
              </c:strCache>
            </c:strRef>
          </c:tx>
          <c:spPr>
            <a:solidFill>
              <a:srgbClr val="FF66FF"/>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Entero!$AY$128:$AY$143</c:f>
              <c:numCache>
                <c:formatCode>0.00</c:formatCode>
                <c:ptCount val="16"/>
                <c:pt idx="0">
                  <c:v>0</c:v>
                </c:pt>
                <c:pt idx="1">
                  <c:v>0</c:v>
                </c:pt>
                <c:pt idx="2">
                  <c:v>0</c:v>
                </c:pt>
                <c:pt idx="3">
                  <c:v>92</c:v>
                </c:pt>
                <c:pt idx="4">
                  <c:v>0</c:v>
                </c:pt>
                <c:pt idx="5">
                  <c:v>2.6666666666666665</c:v>
                </c:pt>
                <c:pt idx="6">
                  <c:v>0</c:v>
                </c:pt>
                <c:pt idx="7">
                  <c:v>1.3333333333333333</c:v>
                </c:pt>
                <c:pt idx="8">
                  <c:v>0</c:v>
                </c:pt>
                <c:pt idx="9">
                  <c:v>0</c:v>
                </c:pt>
                <c:pt idx="10">
                  <c:v>0</c:v>
                </c:pt>
                <c:pt idx="11">
                  <c:v>4</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5"/>
          <c:tx>
            <c:strRef>
              <c:f>Entero!$AZ$127</c:f>
              <c:strCache>
                <c:ptCount val="1"/>
                <c:pt idx="0">
                  <c:v>Cefotaxim</c:v>
                </c:pt>
              </c:strCache>
            </c:strRef>
          </c:tx>
          <c:spPr>
            <a:solidFill>
              <a:srgbClr val="0000CC"/>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Entero!$AZ$128:$AZ$143</c:f>
              <c:numCache>
                <c:formatCode>0.00</c:formatCode>
                <c:ptCount val="16"/>
                <c:pt idx="0">
                  <c:v>0</c:v>
                </c:pt>
                <c:pt idx="1">
                  <c:v>96</c:v>
                </c:pt>
                <c:pt idx="2">
                  <c:v>1.3333333333333333</c:v>
                </c:pt>
                <c:pt idx="3">
                  <c:v>1.3333333333333333</c:v>
                </c:pt>
                <c:pt idx="4">
                  <c:v>0</c:v>
                </c:pt>
                <c:pt idx="5">
                  <c:v>0</c:v>
                </c:pt>
                <c:pt idx="6">
                  <c:v>1.3333333333333333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6"/>
          <c:tx>
            <c:strRef>
              <c:f>Entero!$BA$127</c:f>
              <c:strCache>
                <c:ptCount val="1"/>
                <c:pt idx="0">
                  <c:v>Ceftazidim</c:v>
                </c:pt>
              </c:strCache>
            </c:strRef>
          </c:tx>
          <c:spPr>
            <a:solidFill>
              <a:srgbClr val="0066CC"/>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Entero!$BA$128:$BA$143</c:f>
              <c:numCache>
                <c:formatCode>0.00</c:formatCode>
                <c:ptCount val="16"/>
                <c:pt idx="0">
                  <c:v>0</c:v>
                </c:pt>
                <c:pt idx="1">
                  <c:v>0</c:v>
                </c:pt>
                <c:pt idx="2">
                  <c:v>0</c:v>
                </c:pt>
                <c:pt idx="3">
                  <c:v>96</c:v>
                </c:pt>
                <c:pt idx="4">
                  <c:v>0</c:v>
                </c:pt>
                <c:pt idx="5">
                  <c:v>1.3333333333333333</c:v>
                </c:pt>
                <c:pt idx="6">
                  <c:v>0</c:v>
                </c:pt>
                <c:pt idx="7">
                  <c:v>0</c:v>
                </c:pt>
                <c:pt idx="8">
                  <c:v>0</c:v>
                </c:pt>
                <c:pt idx="9">
                  <c:v>1.3333333333333333</c:v>
                </c:pt>
                <c:pt idx="10">
                  <c:v>1.3333333333333333</c:v>
                </c:pt>
                <c:pt idx="11">
                  <c:v>0</c:v>
                </c:pt>
                <c:pt idx="12">
                  <c:v>0</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7"/>
          <c:tx>
            <c:strRef>
              <c:f>Entero!$BB$127</c:f>
              <c:strCache>
                <c:ptCount val="1"/>
                <c:pt idx="0">
                  <c:v>Cefuroxim</c:v>
                </c:pt>
              </c:strCache>
            </c:strRef>
          </c:tx>
          <c:spPr>
            <a:solidFill>
              <a:srgbClr val="33CCFF"/>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Entero!$BB$128:$BB$143</c:f>
              <c:numCache>
                <c:formatCode>0.00</c:formatCode>
                <c:ptCount val="16"/>
                <c:pt idx="0">
                  <c:v>0</c:v>
                </c:pt>
                <c:pt idx="1">
                  <c:v>0</c:v>
                </c:pt>
                <c:pt idx="2">
                  <c:v>0</c:v>
                </c:pt>
                <c:pt idx="3">
                  <c:v>0</c:v>
                </c:pt>
                <c:pt idx="4">
                  <c:v>0</c:v>
                </c:pt>
                <c:pt idx="5">
                  <c:v>21.333333333333332</c:v>
                </c:pt>
                <c:pt idx="6">
                  <c:v>64</c:v>
                </c:pt>
                <c:pt idx="7">
                  <c:v>12</c:v>
                </c:pt>
                <c:pt idx="8">
                  <c:v>1.3333333333333333</c:v>
                </c:pt>
                <c:pt idx="9">
                  <c:v>1.3333333333333333</c:v>
                </c:pt>
                <c:pt idx="10">
                  <c:v>0</c:v>
                </c:pt>
                <c:pt idx="11">
                  <c:v>0</c:v>
                </c:pt>
                <c:pt idx="12">
                  <c:v>0</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8"/>
          <c:tx>
            <c:strRef>
              <c:f>Entero!$BC$127</c:f>
              <c:strCache>
                <c:ptCount val="1"/>
                <c:pt idx="0">
                  <c:v>Imipenem</c:v>
                </c:pt>
              </c:strCache>
            </c:strRef>
          </c:tx>
          <c:spPr>
            <a:solidFill>
              <a:srgbClr val="00CC00"/>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Entero!$BC$128:$BC$143</c:f>
              <c:numCache>
                <c:formatCode>0.00</c:formatCode>
                <c:ptCount val="16"/>
                <c:pt idx="0">
                  <c:v>0</c:v>
                </c:pt>
                <c:pt idx="1">
                  <c:v>0</c:v>
                </c:pt>
                <c:pt idx="2">
                  <c:v>5.333333333333333</c:v>
                </c:pt>
                <c:pt idx="3">
                  <c:v>0</c:v>
                </c:pt>
                <c:pt idx="4">
                  <c:v>2.6666666666666665</c:v>
                </c:pt>
                <c:pt idx="5">
                  <c:v>6.666666666666667</c:v>
                </c:pt>
                <c:pt idx="6">
                  <c:v>30.666666666666668</c:v>
                </c:pt>
                <c:pt idx="7">
                  <c:v>45.333333333333336</c:v>
                </c:pt>
                <c:pt idx="8">
                  <c:v>8</c:v>
                </c:pt>
                <c:pt idx="9">
                  <c:v>1.3333333333333333</c:v>
                </c:pt>
                <c:pt idx="10">
                  <c:v>0</c:v>
                </c:pt>
                <c:pt idx="11">
                  <c:v>0</c:v>
                </c:pt>
                <c:pt idx="12">
                  <c:v>0</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9"/>
          <c:tx>
            <c:strRef>
              <c:f>Entero!$BD$127</c:f>
              <c:strCache>
                <c:ptCount val="1"/>
                <c:pt idx="0">
                  <c:v>Meropenem</c:v>
                </c:pt>
              </c:strCache>
            </c:strRef>
          </c:tx>
          <c:spPr>
            <a:solidFill>
              <a:schemeClr val="accent6">
                <a:lumMod val="50000"/>
              </a:schemeClr>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Entero!$BD$128:$BD$143</c:f>
              <c:numCache>
                <c:formatCode>0.00</c:formatCode>
                <c:ptCount val="16"/>
                <c:pt idx="0">
                  <c:v>0</c:v>
                </c:pt>
                <c:pt idx="1">
                  <c:v>0</c:v>
                </c:pt>
                <c:pt idx="2">
                  <c:v>96</c:v>
                </c:pt>
                <c:pt idx="3">
                  <c:v>0</c:v>
                </c:pt>
                <c:pt idx="4">
                  <c:v>4</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10"/>
          <c:tx>
            <c:strRef>
              <c:f>Entero!$BE$127</c:f>
              <c:strCache>
                <c:ptCount val="1"/>
                <c:pt idx="0">
                  <c:v>Colistin</c:v>
                </c:pt>
              </c:strCache>
            </c:strRef>
          </c:tx>
          <c:spPr>
            <a:solidFill>
              <a:schemeClr val="accent6">
                <a:lumMod val="75000"/>
              </a:schemeClr>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Entero!$BE$128:$BE$143</c:f>
              <c:numCache>
                <c:formatCode>0.00</c:formatCode>
                <c:ptCount val="16"/>
                <c:pt idx="0">
                  <c:v>0</c:v>
                </c:pt>
                <c:pt idx="1">
                  <c:v>0</c:v>
                </c:pt>
                <c:pt idx="2">
                  <c:v>0</c:v>
                </c:pt>
                <c:pt idx="3">
                  <c:v>0</c:v>
                </c:pt>
                <c:pt idx="4">
                  <c:v>0</c:v>
                </c:pt>
                <c:pt idx="5">
                  <c:v>1.3513513513513513</c:v>
                </c:pt>
                <c:pt idx="6">
                  <c:v>0</c:v>
                </c:pt>
                <c:pt idx="7">
                  <c:v>0</c:v>
                </c:pt>
                <c:pt idx="8">
                  <c:v>0</c:v>
                </c:pt>
                <c:pt idx="9">
                  <c:v>0</c:v>
                </c:pt>
                <c:pt idx="10">
                  <c:v>98.648648648648646</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1"/>
          <c:tx>
            <c:strRef>
              <c:f>Entero!$BF$127</c:f>
              <c:strCache>
                <c:ptCount val="1"/>
                <c:pt idx="0">
                  <c:v>Amikacin</c:v>
                </c:pt>
              </c:strCache>
            </c:strRef>
          </c:tx>
          <c:spPr>
            <a:solidFill>
              <a:schemeClr val="accent6">
                <a:lumMod val="20000"/>
                <a:lumOff val="80000"/>
              </a:schemeClr>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Entero!$BF$128:$BF$143</c:f>
              <c:numCache>
                <c:formatCode>0.00</c:formatCode>
                <c:ptCount val="16"/>
                <c:pt idx="0">
                  <c:v>0</c:v>
                </c:pt>
                <c:pt idx="1">
                  <c:v>0</c:v>
                </c:pt>
                <c:pt idx="2">
                  <c:v>0</c:v>
                </c:pt>
                <c:pt idx="3">
                  <c:v>0</c:v>
                </c:pt>
                <c:pt idx="4">
                  <c:v>5.4054054054054053</c:v>
                </c:pt>
                <c:pt idx="5">
                  <c:v>0</c:v>
                </c:pt>
                <c:pt idx="6">
                  <c:v>25.675675675675677</c:v>
                </c:pt>
                <c:pt idx="7">
                  <c:v>43.243243243243242</c:v>
                </c:pt>
                <c:pt idx="8" formatCode="General">
                  <c:v>24.324324324324323</c:v>
                </c:pt>
                <c:pt idx="9" formatCode="General">
                  <c:v>1.3513513513513513</c:v>
                </c:pt>
                <c:pt idx="10">
                  <c:v>0</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2"/>
          <c:tx>
            <c:strRef>
              <c:f>Entero!$BG$127</c:f>
              <c:strCache>
                <c:ptCount val="1"/>
                <c:pt idx="0">
                  <c:v>Gentamicin</c:v>
                </c:pt>
              </c:strCache>
            </c:strRef>
          </c:tx>
          <c:spPr>
            <a:solidFill>
              <a:schemeClr val="bg2">
                <a:lumMod val="50000"/>
              </a:schemeClr>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Entero!$BG$128:$BG$143</c:f>
              <c:numCache>
                <c:formatCode>0.00</c:formatCode>
                <c:ptCount val="16"/>
                <c:pt idx="0">
                  <c:v>0</c:v>
                </c:pt>
                <c:pt idx="1">
                  <c:v>0</c:v>
                </c:pt>
                <c:pt idx="2">
                  <c:v>0</c:v>
                </c:pt>
                <c:pt idx="3">
                  <c:v>0</c:v>
                </c:pt>
                <c:pt idx="4">
                  <c:v>18.918918918918919</c:v>
                </c:pt>
                <c:pt idx="5">
                  <c:v>55.405405405405403</c:v>
                </c:pt>
                <c:pt idx="6">
                  <c:v>16.216216216216218</c:v>
                </c:pt>
                <c:pt idx="7">
                  <c:v>2.7027027027027026</c:v>
                </c:pt>
                <c:pt idx="8">
                  <c:v>2.7027027027027026</c:v>
                </c:pt>
                <c:pt idx="9" formatCode="General">
                  <c:v>1.3513513513513513</c:v>
                </c:pt>
                <c:pt idx="10" formatCode="General">
                  <c:v>2.7027027027027026</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3"/>
          <c:tx>
            <c:strRef>
              <c:f>Entero!$BH$127</c:f>
              <c:strCache>
                <c:ptCount val="1"/>
                <c:pt idx="0">
                  <c:v>Tobramycin</c:v>
                </c:pt>
              </c:strCache>
            </c:strRef>
          </c:tx>
          <c:spPr>
            <a:solidFill>
              <a:schemeClr val="accent4">
                <a:lumMod val="75000"/>
              </a:schemeClr>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Entero!$BH$128:$BH$143</c:f>
              <c:numCache>
                <c:formatCode>0.00</c:formatCode>
                <c:ptCount val="16"/>
                <c:pt idx="0">
                  <c:v>0</c:v>
                </c:pt>
                <c:pt idx="1">
                  <c:v>0</c:v>
                </c:pt>
                <c:pt idx="2">
                  <c:v>1.4492753623188406</c:v>
                </c:pt>
                <c:pt idx="3">
                  <c:v>0</c:v>
                </c:pt>
                <c:pt idx="4">
                  <c:v>24.637681159420289</c:v>
                </c:pt>
                <c:pt idx="5">
                  <c:v>46.376811594202898</c:v>
                </c:pt>
                <c:pt idx="6">
                  <c:v>20.289855072463769</c:v>
                </c:pt>
                <c:pt idx="7">
                  <c:v>2.8985507246376812</c:v>
                </c:pt>
                <c:pt idx="8">
                  <c:v>1.4492753623188406</c:v>
                </c:pt>
                <c:pt idx="9">
                  <c:v>0</c:v>
                </c:pt>
                <c:pt idx="10">
                  <c:v>2.8985507246376812</c:v>
                </c:pt>
                <c:pt idx="11">
                  <c:v>0</c:v>
                </c:pt>
                <c:pt idx="12">
                  <c:v>0</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4"/>
          <c:tx>
            <c:strRef>
              <c:f>Entero!$BI$127</c:f>
              <c:strCache>
                <c:ptCount val="1"/>
                <c:pt idx="0">
                  <c:v>Fosfomycin</c:v>
                </c:pt>
              </c:strCache>
            </c:strRef>
          </c:tx>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Entero!$BI$128:$BI$143</c:f>
              <c:numCache>
                <c:formatCode>0.00</c:formatCode>
                <c:ptCount val="16"/>
                <c:pt idx="0">
                  <c:v>0</c:v>
                </c:pt>
                <c:pt idx="1">
                  <c:v>0</c:v>
                </c:pt>
                <c:pt idx="2">
                  <c:v>0</c:v>
                </c:pt>
                <c:pt idx="3">
                  <c:v>0</c:v>
                </c:pt>
                <c:pt idx="4">
                  <c:v>0</c:v>
                </c:pt>
                <c:pt idx="5">
                  <c:v>5.333333333333333</c:v>
                </c:pt>
                <c:pt idx="6">
                  <c:v>0</c:v>
                </c:pt>
                <c:pt idx="7">
                  <c:v>12</c:v>
                </c:pt>
                <c:pt idx="8">
                  <c:v>16</c:v>
                </c:pt>
                <c:pt idx="9">
                  <c:v>20</c:v>
                </c:pt>
                <c:pt idx="10">
                  <c:v>9.3333333333333339</c:v>
                </c:pt>
                <c:pt idx="11">
                  <c:v>6.666666666666667</c:v>
                </c:pt>
                <c:pt idx="12">
                  <c:v>9.3333333333333339</c:v>
                </c:pt>
                <c:pt idx="13">
                  <c:v>10.666666666666666</c:v>
                </c:pt>
                <c:pt idx="14">
                  <c:v>10.666666666666666</c:v>
                </c:pt>
                <c:pt idx="15">
                  <c:v>0</c:v>
                </c:pt>
              </c:numCache>
            </c:numRef>
          </c:val>
          <c:extLst>
            <c:ext xmlns:c16="http://schemas.microsoft.com/office/drawing/2014/chart" uri="{C3380CC4-5D6E-409C-BE32-E72D297353CC}">
              <c16:uniqueId val="{00000012-7BBE-43BA-9934-A8A0D501A0E4}"/>
            </c:ext>
          </c:extLst>
        </c:ser>
        <c:ser>
          <c:idx val="19"/>
          <c:order val="15"/>
          <c:tx>
            <c:strRef>
              <c:f>Entero!$BJ$127</c:f>
              <c:strCache>
                <c:ptCount val="1"/>
                <c:pt idx="0">
                  <c:v>Cotrimoxazol</c:v>
                </c:pt>
              </c:strCache>
            </c:strRef>
          </c:tx>
          <c:spPr>
            <a:solidFill>
              <a:schemeClr val="accent4">
                <a:lumMod val="60000"/>
                <a:lumOff val="40000"/>
              </a:schemeClr>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Entero!$BJ$128:$BJ$143</c:f>
              <c:numCache>
                <c:formatCode>0.00</c:formatCode>
                <c:ptCount val="16"/>
                <c:pt idx="0">
                  <c:v>0</c:v>
                </c:pt>
                <c:pt idx="1">
                  <c:v>0</c:v>
                </c:pt>
                <c:pt idx="2">
                  <c:v>62.666666666666664</c:v>
                </c:pt>
                <c:pt idx="3">
                  <c:v>0</c:v>
                </c:pt>
                <c:pt idx="4">
                  <c:v>2.6666666666666665</c:v>
                </c:pt>
                <c:pt idx="5">
                  <c:v>1.3333333333333333</c:v>
                </c:pt>
                <c:pt idx="6">
                  <c:v>2.6666666666666665</c:v>
                </c:pt>
                <c:pt idx="7">
                  <c:v>4</c:v>
                </c:pt>
                <c:pt idx="8">
                  <c:v>1.3333333333333333</c:v>
                </c:pt>
                <c:pt idx="9">
                  <c:v>0</c:v>
                </c:pt>
                <c:pt idx="10">
                  <c:v>1.3333333333333333</c:v>
                </c:pt>
                <c:pt idx="11">
                  <c:v>24</c:v>
                </c:pt>
                <c:pt idx="12">
                  <c:v>0</c:v>
                </c:pt>
                <c:pt idx="13">
                  <c:v>0</c:v>
                </c:pt>
                <c:pt idx="14">
                  <c:v>0</c:v>
                </c:pt>
                <c:pt idx="15">
                  <c:v>0</c:v>
                </c:pt>
              </c:numCache>
            </c:numRef>
          </c:val>
          <c:extLst>
            <c:ext xmlns:c16="http://schemas.microsoft.com/office/drawing/2014/chart" uri="{C3380CC4-5D6E-409C-BE32-E72D297353CC}">
              <c16:uniqueId val="{00000013-7BBE-43BA-9934-A8A0D501A0E4}"/>
            </c:ext>
          </c:extLst>
        </c:ser>
        <c:ser>
          <c:idx val="20"/>
          <c:order val="16"/>
          <c:tx>
            <c:strRef>
              <c:f>Entero!$BK$127</c:f>
              <c:strCache>
                <c:ptCount val="1"/>
                <c:pt idx="0">
                  <c:v>Ciprofloxacin</c:v>
                </c:pt>
              </c:strCache>
            </c:strRef>
          </c:tx>
          <c:spPr>
            <a:solidFill>
              <a:schemeClr val="accent4">
                <a:lumMod val="20000"/>
                <a:lumOff val="80000"/>
              </a:schemeClr>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Entero!$BK$128:$BK$143</c:f>
              <c:numCache>
                <c:formatCode>0.00</c:formatCode>
                <c:ptCount val="16"/>
                <c:pt idx="0">
                  <c:v>0</c:v>
                </c:pt>
                <c:pt idx="1">
                  <c:v>44</c:v>
                </c:pt>
                <c:pt idx="2">
                  <c:v>32</c:v>
                </c:pt>
                <c:pt idx="3">
                  <c:v>5.333333333333333</c:v>
                </c:pt>
                <c:pt idx="4">
                  <c:v>5.333333333333333</c:v>
                </c:pt>
                <c:pt idx="5">
                  <c:v>0</c:v>
                </c:pt>
                <c:pt idx="6">
                  <c:v>5.333333333333333</c:v>
                </c:pt>
                <c:pt idx="7">
                  <c:v>6.666666666666667</c:v>
                </c:pt>
                <c:pt idx="8">
                  <c:v>1.3333333333333333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7"/>
          <c:tx>
            <c:strRef>
              <c:f>Entero!$BL$127</c:f>
              <c:strCache>
                <c:ptCount val="1"/>
                <c:pt idx="0">
                  <c:v>Levofloxacin</c:v>
                </c:pt>
              </c:strCache>
            </c:strRef>
          </c:tx>
          <c:spPr>
            <a:solidFill>
              <a:schemeClr val="tx1">
                <a:lumMod val="50000"/>
                <a:lumOff val="50000"/>
              </a:schemeClr>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Entero!$BL$128:$BL$143</c:f>
              <c:numCache>
                <c:formatCode>0.00</c:formatCode>
                <c:ptCount val="16"/>
                <c:pt idx="0">
                  <c:v>0</c:v>
                </c:pt>
                <c:pt idx="1">
                  <c:v>64</c:v>
                </c:pt>
                <c:pt idx="2">
                  <c:v>1.3333333333333333</c:v>
                </c:pt>
                <c:pt idx="3">
                  <c:v>16</c:v>
                </c:pt>
                <c:pt idx="4">
                  <c:v>2.6666666666666665</c:v>
                </c:pt>
                <c:pt idx="5">
                  <c:v>5.333333333333333</c:v>
                </c:pt>
                <c:pt idx="6">
                  <c:v>4</c:v>
                </c:pt>
                <c:pt idx="7">
                  <c:v>5.333333333333333</c:v>
                </c:pt>
                <c:pt idx="8">
                  <c:v>1.3333333333333333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8"/>
          <c:tx>
            <c:strRef>
              <c:f>Entero!$BM$127</c:f>
              <c:strCache>
                <c:ptCount val="1"/>
                <c:pt idx="0">
                  <c:v>Moxifloxacin</c:v>
                </c:pt>
              </c:strCache>
            </c:strRef>
          </c:tx>
          <c:spPr>
            <a:solidFill>
              <a:srgbClr val="CCFF66"/>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Entero!$BM$128:$BM$143</c:f>
              <c:numCache>
                <c:formatCode>0.00</c:formatCode>
                <c:ptCount val="16"/>
                <c:pt idx="0">
                  <c:v>0</c:v>
                </c:pt>
                <c:pt idx="1">
                  <c:v>0</c:v>
                </c:pt>
                <c:pt idx="2">
                  <c:v>0</c:v>
                </c:pt>
                <c:pt idx="3">
                  <c:v>0</c:v>
                </c:pt>
                <c:pt idx="4">
                  <c:v>46.666666666666664</c:v>
                </c:pt>
                <c:pt idx="5">
                  <c:v>36</c:v>
                </c:pt>
                <c:pt idx="6">
                  <c:v>1.3333333333333333</c:v>
                </c:pt>
                <c:pt idx="7">
                  <c:v>6.666666666666667</c:v>
                </c:pt>
                <c:pt idx="8">
                  <c:v>4</c:v>
                </c:pt>
                <c:pt idx="9">
                  <c:v>5.333333333333333</c:v>
                </c:pt>
                <c:pt idx="10">
                  <c:v>0</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19"/>
          <c:tx>
            <c:strRef>
              <c:f>Entero!$BN$127</c:f>
              <c:strCache>
                <c:ptCount val="1"/>
                <c:pt idx="0">
                  <c:v>Doxycyclin</c:v>
                </c:pt>
              </c:strCache>
            </c:strRef>
          </c:tx>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Entero!$BN$128:$BN$143</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0-EA2B-4D6B-9EF4-C5D931C5DBB9}"/>
            </c:ext>
          </c:extLst>
        </c:ser>
        <c:ser>
          <c:idx val="1"/>
          <c:order val="20"/>
          <c:tx>
            <c:strRef>
              <c:f>Entero!$BO$127</c:f>
              <c:strCache>
                <c:ptCount val="1"/>
                <c:pt idx="0">
                  <c:v>Tigecyclin</c:v>
                </c:pt>
              </c:strCache>
            </c:strRef>
          </c:tx>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Entero!$BO$128:$BO$143</c:f>
              <c:numCache>
                <c:formatCode>0.00</c:formatCode>
                <c:ptCount val="16"/>
                <c:pt idx="0">
                  <c:v>0</c:v>
                </c:pt>
                <c:pt idx="1">
                  <c:v>0</c:v>
                </c:pt>
                <c:pt idx="2">
                  <c:v>0</c:v>
                </c:pt>
                <c:pt idx="3">
                  <c:v>0</c:v>
                </c:pt>
                <c:pt idx="4">
                  <c:v>4</c:v>
                </c:pt>
                <c:pt idx="5">
                  <c:v>16</c:v>
                </c:pt>
                <c:pt idx="6">
                  <c:v>62.666666666666664</c:v>
                </c:pt>
                <c:pt idx="7">
                  <c:v>16</c:v>
                </c:pt>
                <c:pt idx="8">
                  <c:v>1.3333333333333333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EA2B-4D6B-9EF4-C5D931C5DBB9}"/>
            </c:ext>
          </c:extLst>
        </c:ser>
        <c:dLbls>
          <c:showLegendKey val="0"/>
          <c:showVal val="0"/>
          <c:showCatName val="0"/>
          <c:showSerName val="0"/>
          <c:showPercent val="0"/>
          <c:showBubbleSize val="0"/>
        </c:dLbls>
        <c:gapWidth val="150"/>
        <c:shape val="box"/>
        <c:axId val="98016256"/>
        <c:axId val="98022528"/>
        <c:axId val="97995392"/>
      </c:bar3DChart>
      <c:catAx>
        <c:axId val="9801625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22528"/>
        <c:crosses val="autoZero"/>
        <c:auto val="1"/>
        <c:lblAlgn val="ctr"/>
        <c:lblOffset val="100"/>
        <c:tickLblSkip val="1"/>
        <c:noMultiLvlLbl val="0"/>
      </c:catAx>
      <c:valAx>
        <c:axId val="9802252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16256"/>
        <c:crosses val="autoZero"/>
        <c:crossBetween val="between"/>
      </c:valAx>
      <c:serAx>
        <c:axId val="97995392"/>
        <c:scaling>
          <c:orientation val="minMax"/>
        </c:scaling>
        <c:delete val="0"/>
        <c:axPos val="b"/>
        <c:majorTickMark val="out"/>
        <c:minorTickMark val="none"/>
        <c:tickLblPos val="nextTo"/>
        <c:txPr>
          <a:bodyPr rot="1500000" vert="horz" anchor="ctr" anchorCtr="0"/>
          <a:lstStyle/>
          <a:p>
            <a:pPr>
              <a:defRPr sz="1200"/>
            </a:pPr>
            <a:endParaRPr lang="de-DE"/>
          </a:p>
        </c:txPr>
        <c:crossAx val="980225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Pseud!$AV$4</c:f>
              <c:strCache>
                <c:ptCount val="1"/>
                <c:pt idx="0">
                  <c:v>Ampicillin</c:v>
                </c:pt>
              </c:strCache>
            </c:strRef>
          </c:tx>
          <c:spPr>
            <a:solidFill>
              <a:srgbClr val="FF7C8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Pseud!$AV$5:$AV$20</c:f>
              <c:numCache>
                <c:formatCode>0.00</c:formatCode>
                <c:ptCount val="16"/>
                <c:pt idx="0">
                  <c:v>0</c:v>
                </c:pt>
                <c:pt idx="1">
                  <c:v>0</c:v>
                </c:pt>
                <c:pt idx="2">
                  <c:v>0</c:v>
                </c:pt>
                <c:pt idx="3">
                  <c:v>0</c:v>
                </c:pt>
                <c:pt idx="4">
                  <c:v>0</c:v>
                </c:pt>
                <c:pt idx="5">
                  <c:v>0</c:v>
                </c:pt>
                <c:pt idx="6">
                  <c:v>0</c:v>
                </c:pt>
                <c:pt idx="7">
                  <c:v>0</c:v>
                </c:pt>
                <c:pt idx="8">
                  <c:v>0</c:v>
                </c:pt>
                <c:pt idx="9">
                  <c:v>0</c:v>
                </c:pt>
                <c:pt idx="10">
                  <c:v>0</c:v>
                </c:pt>
                <c:pt idx="11">
                  <c:v>1.7857142857142858</c:v>
                </c:pt>
                <c:pt idx="12">
                  <c:v>98.214285714285708</c:v>
                </c:pt>
                <c:pt idx="13">
                  <c:v>0</c:v>
                </c:pt>
                <c:pt idx="14">
                  <c:v>0</c:v>
                </c:pt>
                <c:pt idx="15">
                  <c:v>0</c:v>
                </c:pt>
              </c:numCache>
            </c:numRef>
          </c:val>
          <c:extLst>
            <c:ext xmlns:c16="http://schemas.microsoft.com/office/drawing/2014/chart" uri="{C3380CC4-5D6E-409C-BE32-E72D297353CC}">
              <c16:uniqueId val="{00000002-7D4D-4EA6-BE86-688DEE07110E}"/>
            </c:ext>
          </c:extLst>
        </c:ser>
        <c:ser>
          <c:idx val="3"/>
          <c:order val="1"/>
          <c:tx>
            <c:strRef>
              <c:f>Pseud!$AW$4</c:f>
              <c:strCache>
                <c:ptCount val="1"/>
                <c:pt idx="0">
                  <c:v>Ampicillin/ Sulbactam</c:v>
                </c:pt>
              </c:strCache>
            </c:strRef>
          </c:tx>
          <c:spPr>
            <a:solidFill>
              <a:srgbClr val="FFCC99"/>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Pseud!$AW$5:$AW$20</c:f>
              <c:numCache>
                <c:formatCode>0.00</c:formatCode>
                <c:ptCount val="16"/>
                <c:pt idx="0">
                  <c:v>0</c:v>
                </c:pt>
                <c:pt idx="1">
                  <c:v>0</c:v>
                </c:pt>
                <c:pt idx="2">
                  <c:v>0</c:v>
                </c:pt>
                <c:pt idx="3">
                  <c:v>0</c:v>
                </c:pt>
                <c:pt idx="4">
                  <c:v>0</c:v>
                </c:pt>
                <c:pt idx="5">
                  <c:v>0</c:v>
                </c:pt>
                <c:pt idx="6">
                  <c:v>0</c:v>
                </c:pt>
                <c:pt idx="7">
                  <c:v>0</c:v>
                </c:pt>
                <c:pt idx="8">
                  <c:v>0</c:v>
                </c:pt>
                <c:pt idx="9">
                  <c:v>0</c:v>
                </c:pt>
                <c:pt idx="10">
                  <c:v>1.7857142857142858</c:v>
                </c:pt>
                <c:pt idx="11">
                  <c:v>1.7857142857142858</c:v>
                </c:pt>
                <c:pt idx="12">
                  <c:v>96.428571428571431</c:v>
                </c:pt>
                <c:pt idx="13">
                  <c:v>0</c:v>
                </c:pt>
                <c:pt idx="14">
                  <c:v>0</c:v>
                </c:pt>
                <c:pt idx="15">
                  <c:v>0</c:v>
                </c:pt>
              </c:numCache>
            </c:numRef>
          </c:val>
          <c:extLst>
            <c:ext xmlns:c16="http://schemas.microsoft.com/office/drawing/2014/chart" uri="{C3380CC4-5D6E-409C-BE32-E72D297353CC}">
              <c16:uniqueId val="{00000003-7D4D-4EA6-BE86-688DEE07110E}"/>
            </c:ext>
          </c:extLst>
        </c:ser>
        <c:ser>
          <c:idx val="4"/>
          <c:order val="2"/>
          <c:tx>
            <c:strRef>
              <c:f>Pseud!$AX$4</c:f>
              <c:strCache>
                <c:ptCount val="1"/>
                <c:pt idx="0">
                  <c:v>Piperacillin</c:v>
                </c:pt>
              </c:strCache>
            </c:strRef>
          </c:tx>
          <c:spPr>
            <a:solidFill>
              <a:srgbClr val="FFFF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Pseud!$AX$5:$AX$20</c:f>
              <c:numCache>
                <c:formatCode>0.00</c:formatCode>
                <c:ptCount val="16"/>
                <c:pt idx="0">
                  <c:v>0</c:v>
                </c:pt>
                <c:pt idx="1">
                  <c:v>0</c:v>
                </c:pt>
                <c:pt idx="2">
                  <c:v>0</c:v>
                </c:pt>
                <c:pt idx="3">
                  <c:v>0</c:v>
                </c:pt>
                <c:pt idx="4">
                  <c:v>0</c:v>
                </c:pt>
                <c:pt idx="5">
                  <c:v>0</c:v>
                </c:pt>
                <c:pt idx="6">
                  <c:v>5.3571428571428568</c:v>
                </c:pt>
                <c:pt idx="7">
                  <c:v>12.5</c:v>
                </c:pt>
                <c:pt idx="8">
                  <c:v>39.285714285714285</c:v>
                </c:pt>
                <c:pt idx="9">
                  <c:v>30.357142857142858</c:v>
                </c:pt>
                <c:pt idx="10">
                  <c:v>7.1428571428571432</c:v>
                </c:pt>
                <c:pt idx="11">
                  <c:v>1.7857142857142858</c:v>
                </c:pt>
                <c:pt idx="12">
                  <c:v>1.7857142857142858</c:v>
                </c:pt>
                <c:pt idx="13">
                  <c:v>1.7857142857142858</c:v>
                </c:pt>
                <c:pt idx="14">
                  <c:v>0</c:v>
                </c:pt>
                <c:pt idx="15">
                  <c:v>0</c:v>
                </c:pt>
              </c:numCache>
            </c:numRef>
          </c:val>
          <c:extLst>
            <c:ext xmlns:c16="http://schemas.microsoft.com/office/drawing/2014/chart" uri="{C3380CC4-5D6E-409C-BE32-E72D297353CC}">
              <c16:uniqueId val="{00000004-7D4D-4EA6-BE86-688DEE07110E}"/>
            </c:ext>
          </c:extLst>
        </c:ser>
        <c:ser>
          <c:idx val="5"/>
          <c:order val="3"/>
          <c:tx>
            <c:strRef>
              <c:f>Pseud!$AY$4</c:f>
              <c:strCache>
                <c:ptCount val="1"/>
                <c:pt idx="0">
                  <c:v>Piperacillin/ Tazobactam</c:v>
                </c:pt>
              </c:strCache>
            </c:strRef>
          </c:tx>
          <c:spPr>
            <a:solidFill>
              <a:srgbClr val="6600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Pseud!$AY$5:$AY$20</c:f>
              <c:numCache>
                <c:formatCode>0.00</c:formatCode>
                <c:ptCount val="16"/>
                <c:pt idx="0">
                  <c:v>0</c:v>
                </c:pt>
                <c:pt idx="1">
                  <c:v>0</c:v>
                </c:pt>
                <c:pt idx="2">
                  <c:v>0</c:v>
                </c:pt>
                <c:pt idx="3">
                  <c:v>0</c:v>
                </c:pt>
                <c:pt idx="4">
                  <c:v>1.7857142857142858</c:v>
                </c:pt>
                <c:pt idx="5">
                  <c:v>0</c:v>
                </c:pt>
                <c:pt idx="6">
                  <c:v>5.3571428571428568</c:v>
                </c:pt>
                <c:pt idx="7">
                  <c:v>19.642857142857142</c:v>
                </c:pt>
                <c:pt idx="8">
                  <c:v>41.071428571428569</c:v>
                </c:pt>
                <c:pt idx="9">
                  <c:v>26.785714285714285</c:v>
                </c:pt>
                <c:pt idx="10">
                  <c:v>1.7857142857142858</c:v>
                </c:pt>
                <c:pt idx="11">
                  <c:v>1.7857142857142858</c:v>
                </c:pt>
                <c:pt idx="12">
                  <c:v>1.7857142857142858</c:v>
                </c:pt>
                <c:pt idx="13">
                  <c:v>0</c:v>
                </c:pt>
                <c:pt idx="14">
                  <c:v>0</c:v>
                </c:pt>
                <c:pt idx="15">
                  <c:v>0</c:v>
                </c:pt>
              </c:numCache>
            </c:numRef>
          </c:val>
          <c:extLst>
            <c:ext xmlns:c16="http://schemas.microsoft.com/office/drawing/2014/chart" uri="{C3380CC4-5D6E-409C-BE32-E72D297353CC}">
              <c16:uniqueId val="{00000005-7D4D-4EA6-BE86-688DEE07110E}"/>
            </c:ext>
          </c:extLst>
        </c:ser>
        <c:ser>
          <c:idx val="6"/>
          <c:order val="4"/>
          <c:tx>
            <c:strRef>
              <c:f>Pseud!$AZ$4</c:f>
              <c:strCache>
                <c:ptCount val="1"/>
                <c:pt idx="0">
                  <c:v>Aztreonam</c:v>
                </c:pt>
              </c:strCache>
            </c:strRef>
          </c:tx>
          <c:spPr>
            <a:solidFill>
              <a:srgbClr val="CC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Pseud!$AZ$5:$AZ$20</c:f>
              <c:numCache>
                <c:formatCode>0.00</c:formatCode>
                <c:ptCount val="16"/>
                <c:pt idx="0">
                  <c:v>0</c:v>
                </c:pt>
                <c:pt idx="1">
                  <c:v>0</c:v>
                </c:pt>
                <c:pt idx="2">
                  <c:v>0</c:v>
                </c:pt>
                <c:pt idx="3">
                  <c:v>0</c:v>
                </c:pt>
                <c:pt idx="4">
                  <c:v>0</c:v>
                </c:pt>
                <c:pt idx="5">
                  <c:v>0</c:v>
                </c:pt>
                <c:pt idx="6">
                  <c:v>8.9285714285714288</c:v>
                </c:pt>
                <c:pt idx="7">
                  <c:v>12.5</c:v>
                </c:pt>
                <c:pt idx="8">
                  <c:v>55.357142857142854</c:v>
                </c:pt>
                <c:pt idx="9">
                  <c:v>14.285714285714286</c:v>
                </c:pt>
                <c:pt idx="10">
                  <c:v>5.3571428571428568</c:v>
                </c:pt>
                <c:pt idx="11">
                  <c:v>3.5714285714285716</c:v>
                </c:pt>
                <c:pt idx="12">
                  <c:v>0</c:v>
                </c:pt>
                <c:pt idx="13">
                  <c:v>0</c:v>
                </c:pt>
                <c:pt idx="14">
                  <c:v>0</c:v>
                </c:pt>
                <c:pt idx="15">
                  <c:v>0</c:v>
                </c:pt>
              </c:numCache>
            </c:numRef>
          </c:val>
          <c:extLst>
            <c:ext xmlns:c16="http://schemas.microsoft.com/office/drawing/2014/chart" uri="{C3380CC4-5D6E-409C-BE32-E72D297353CC}">
              <c16:uniqueId val="{00000006-7D4D-4EA6-BE86-688DEE07110E}"/>
            </c:ext>
          </c:extLst>
        </c:ser>
        <c:ser>
          <c:idx val="7"/>
          <c:order val="5"/>
          <c:tx>
            <c:strRef>
              <c:f>Pseud!$BA$4</c:f>
              <c:strCache>
                <c:ptCount val="1"/>
                <c:pt idx="0">
                  <c:v>Cefotaxim</c:v>
                </c:pt>
              </c:strCache>
            </c:strRef>
          </c:tx>
          <c:spPr>
            <a:solidFill>
              <a:srgbClr val="FF66FF"/>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Pseud!$BA$5:$BA$20</c:f>
              <c:numCache>
                <c:formatCode>0.00</c:formatCode>
                <c:ptCount val="16"/>
                <c:pt idx="0">
                  <c:v>0</c:v>
                </c:pt>
                <c:pt idx="1">
                  <c:v>0</c:v>
                </c:pt>
                <c:pt idx="2">
                  <c:v>0</c:v>
                </c:pt>
                <c:pt idx="3">
                  <c:v>0</c:v>
                </c:pt>
                <c:pt idx="4">
                  <c:v>0</c:v>
                </c:pt>
                <c:pt idx="5">
                  <c:v>0</c:v>
                </c:pt>
                <c:pt idx="6">
                  <c:v>0</c:v>
                </c:pt>
                <c:pt idx="7">
                  <c:v>0</c:v>
                </c:pt>
                <c:pt idx="8">
                  <c:v>7.1428571428571432</c:v>
                </c:pt>
                <c:pt idx="9">
                  <c:v>25</c:v>
                </c:pt>
                <c:pt idx="10">
                  <c:v>67.857142857142861</c:v>
                </c:pt>
                <c:pt idx="11">
                  <c:v>0</c:v>
                </c:pt>
                <c:pt idx="12">
                  <c:v>0</c:v>
                </c:pt>
                <c:pt idx="13">
                  <c:v>0</c:v>
                </c:pt>
                <c:pt idx="14">
                  <c:v>0</c:v>
                </c:pt>
                <c:pt idx="15">
                  <c:v>0</c:v>
                </c:pt>
              </c:numCache>
            </c:numRef>
          </c:val>
          <c:extLst>
            <c:ext xmlns:c16="http://schemas.microsoft.com/office/drawing/2014/chart" uri="{C3380CC4-5D6E-409C-BE32-E72D297353CC}">
              <c16:uniqueId val="{00000007-7D4D-4EA6-BE86-688DEE07110E}"/>
            </c:ext>
          </c:extLst>
        </c:ser>
        <c:ser>
          <c:idx val="9"/>
          <c:order val="6"/>
          <c:tx>
            <c:strRef>
              <c:f>Pseud!$BB$4</c:f>
              <c:strCache>
                <c:ptCount val="1"/>
                <c:pt idx="0">
                  <c:v>Ceftazidim</c:v>
                </c:pt>
              </c:strCache>
            </c:strRef>
          </c:tx>
          <c:spPr>
            <a:solidFill>
              <a:srgbClr val="00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Pseud!$BB$5:$BB$20</c:f>
              <c:numCache>
                <c:formatCode>0.00</c:formatCode>
                <c:ptCount val="16"/>
                <c:pt idx="0">
                  <c:v>0</c:v>
                </c:pt>
                <c:pt idx="1">
                  <c:v>0</c:v>
                </c:pt>
                <c:pt idx="2">
                  <c:v>0</c:v>
                </c:pt>
                <c:pt idx="3">
                  <c:v>1.7857142857142858</c:v>
                </c:pt>
                <c:pt idx="4">
                  <c:v>0</c:v>
                </c:pt>
                <c:pt idx="5">
                  <c:v>7.1428571428571432</c:v>
                </c:pt>
                <c:pt idx="6">
                  <c:v>32.142857142857146</c:v>
                </c:pt>
                <c:pt idx="7">
                  <c:v>35.714285714285715</c:v>
                </c:pt>
                <c:pt idx="8">
                  <c:v>16.071428571428573</c:v>
                </c:pt>
                <c:pt idx="9">
                  <c:v>3.5714285714285716</c:v>
                </c:pt>
                <c:pt idx="10">
                  <c:v>1.7857142857142858</c:v>
                </c:pt>
                <c:pt idx="11">
                  <c:v>1.7857142857142858</c:v>
                </c:pt>
                <c:pt idx="12">
                  <c:v>0</c:v>
                </c:pt>
                <c:pt idx="13">
                  <c:v>0</c:v>
                </c:pt>
                <c:pt idx="14">
                  <c:v>0</c:v>
                </c:pt>
                <c:pt idx="15">
                  <c:v>0</c:v>
                </c:pt>
              </c:numCache>
            </c:numRef>
          </c:val>
          <c:extLst>
            <c:ext xmlns:c16="http://schemas.microsoft.com/office/drawing/2014/chart" uri="{C3380CC4-5D6E-409C-BE32-E72D297353CC}">
              <c16:uniqueId val="{00000009-7D4D-4EA6-BE86-688DEE07110E}"/>
            </c:ext>
          </c:extLst>
        </c:ser>
        <c:ser>
          <c:idx val="10"/>
          <c:order val="7"/>
          <c:tx>
            <c:strRef>
              <c:f>Pseud!$BC$4</c:f>
              <c:strCache>
                <c:ptCount val="1"/>
                <c:pt idx="0">
                  <c:v>Cefuroxim</c:v>
                </c:pt>
              </c:strCache>
            </c:strRef>
          </c:tx>
          <c:spPr>
            <a:solidFill>
              <a:srgbClr val="0066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Pseud!$BC$5:$BC$20</c:f>
              <c:numCache>
                <c:formatCode>0.00</c:formatCode>
                <c:ptCount val="16"/>
                <c:pt idx="0">
                  <c:v>0</c:v>
                </c:pt>
                <c:pt idx="1">
                  <c:v>0</c:v>
                </c:pt>
                <c:pt idx="2">
                  <c:v>0</c:v>
                </c:pt>
                <c:pt idx="3">
                  <c:v>0</c:v>
                </c:pt>
                <c:pt idx="4">
                  <c:v>0</c:v>
                </c:pt>
                <c:pt idx="5">
                  <c:v>0</c:v>
                </c:pt>
                <c:pt idx="6">
                  <c:v>0</c:v>
                </c:pt>
                <c:pt idx="7">
                  <c:v>0</c:v>
                </c:pt>
                <c:pt idx="8">
                  <c:v>0</c:v>
                </c:pt>
                <c:pt idx="9">
                  <c:v>0</c:v>
                </c:pt>
                <c:pt idx="10">
                  <c:v>0</c:v>
                </c:pt>
                <c:pt idx="11">
                  <c:v>1.7857142857142858</c:v>
                </c:pt>
                <c:pt idx="12">
                  <c:v>98.214285714285708</c:v>
                </c:pt>
                <c:pt idx="13">
                  <c:v>0</c:v>
                </c:pt>
                <c:pt idx="14">
                  <c:v>0</c:v>
                </c:pt>
                <c:pt idx="15">
                  <c:v>0</c:v>
                </c:pt>
              </c:numCache>
            </c:numRef>
          </c:val>
          <c:extLst>
            <c:ext xmlns:c16="http://schemas.microsoft.com/office/drawing/2014/chart" uri="{C3380CC4-5D6E-409C-BE32-E72D297353CC}">
              <c16:uniqueId val="{0000000A-7D4D-4EA6-BE86-688DEE07110E}"/>
            </c:ext>
          </c:extLst>
        </c:ser>
        <c:ser>
          <c:idx val="12"/>
          <c:order val="8"/>
          <c:tx>
            <c:strRef>
              <c:f>Pseud!$BD$4</c:f>
              <c:strCache>
                <c:ptCount val="1"/>
                <c:pt idx="0">
                  <c:v>Imipenem</c:v>
                </c:pt>
              </c:strCache>
            </c:strRef>
          </c:tx>
          <c:spPr>
            <a:solidFill>
              <a:srgbClr val="00CC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Pseud!$BD$5:$BD$20</c:f>
              <c:numCache>
                <c:formatCode>0.00</c:formatCode>
                <c:ptCount val="16"/>
                <c:pt idx="0">
                  <c:v>0</c:v>
                </c:pt>
                <c:pt idx="1">
                  <c:v>0</c:v>
                </c:pt>
                <c:pt idx="2">
                  <c:v>0</c:v>
                </c:pt>
                <c:pt idx="3">
                  <c:v>0</c:v>
                </c:pt>
                <c:pt idx="4">
                  <c:v>0</c:v>
                </c:pt>
                <c:pt idx="5">
                  <c:v>23.214285714285715</c:v>
                </c:pt>
                <c:pt idx="6">
                  <c:v>35.714285714285715</c:v>
                </c:pt>
                <c:pt idx="7">
                  <c:v>21.428571428571427</c:v>
                </c:pt>
                <c:pt idx="8">
                  <c:v>16.071428571428573</c:v>
                </c:pt>
                <c:pt idx="9">
                  <c:v>3.5714285714285716</c:v>
                </c:pt>
                <c:pt idx="10">
                  <c:v>0</c:v>
                </c:pt>
                <c:pt idx="11">
                  <c:v>0</c:v>
                </c:pt>
                <c:pt idx="12">
                  <c:v>0</c:v>
                </c:pt>
                <c:pt idx="13">
                  <c:v>0</c:v>
                </c:pt>
                <c:pt idx="14">
                  <c:v>0</c:v>
                </c:pt>
                <c:pt idx="15">
                  <c:v>0</c:v>
                </c:pt>
              </c:numCache>
            </c:numRef>
          </c:val>
          <c:extLst>
            <c:ext xmlns:c16="http://schemas.microsoft.com/office/drawing/2014/chart" uri="{C3380CC4-5D6E-409C-BE32-E72D297353CC}">
              <c16:uniqueId val="{0000000C-7D4D-4EA6-BE86-688DEE07110E}"/>
            </c:ext>
          </c:extLst>
        </c:ser>
        <c:ser>
          <c:idx val="13"/>
          <c:order val="9"/>
          <c:tx>
            <c:strRef>
              <c:f>Pseud!$BE$4</c:f>
              <c:strCache>
                <c:ptCount val="1"/>
                <c:pt idx="0">
                  <c:v>Meropenem</c:v>
                </c:pt>
              </c:strCache>
            </c:strRef>
          </c:tx>
          <c:spPr>
            <a:solidFill>
              <a:schemeClr val="accent6">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Pseud!$BE$5:$BE$20</c:f>
              <c:numCache>
                <c:formatCode>0.00</c:formatCode>
                <c:ptCount val="16"/>
                <c:pt idx="0">
                  <c:v>0</c:v>
                </c:pt>
                <c:pt idx="1">
                  <c:v>0</c:v>
                </c:pt>
                <c:pt idx="2">
                  <c:v>16.071428571428573</c:v>
                </c:pt>
                <c:pt idx="3">
                  <c:v>0</c:v>
                </c:pt>
                <c:pt idx="4">
                  <c:v>30.357142857142858</c:v>
                </c:pt>
                <c:pt idx="5">
                  <c:v>26.785714285714285</c:v>
                </c:pt>
                <c:pt idx="6">
                  <c:v>16.071428571428573</c:v>
                </c:pt>
                <c:pt idx="7">
                  <c:v>7.1428571428571432</c:v>
                </c:pt>
                <c:pt idx="8">
                  <c:v>1.7857142857142858</c:v>
                </c:pt>
                <c:pt idx="9">
                  <c:v>0</c:v>
                </c:pt>
                <c:pt idx="10">
                  <c:v>1.7857142857142858</c:v>
                </c:pt>
                <c:pt idx="11">
                  <c:v>0</c:v>
                </c:pt>
                <c:pt idx="12">
                  <c:v>0</c:v>
                </c:pt>
                <c:pt idx="13">
                  <c:v>0</c:v>
                </c:pt>
                <c:pt idx="14">
                  <c:v>0</c:v>
                </c:pt>
                <c:pt idx="15">
                  <c:v>0</c:v>
                </c:pt>
              </c:numCache>
            </c:numRef>
          </c:val>
          <c:extLst>
            <c:ext xmlns:c16="http://schemas.microsoft.com/office/drawing/2014/chart" uri="{C3380CC4-5D6E-409C-BE32-E72D297353CC}">
              <c16:uniqueId val="{0000000D-7D4D-4EA6-BE86-688DEE07110E}"/>
            </c:ext>
          </c:extLst>
        </c:ser>
        <c:ser>
          <c:idx val="14"/>
          <c:order val="10"/>
          <c:tx>
            <c:strRef>
              <c:f>Pseud!$BF$4</c:f>
              <c:strCache>
                <c:ptCount val="1"/>
                <c:pt idx="0">
                  <c:v>Colistin</c:v>
                </c:pt>
              </c:strCache>
            </c:strRef>
          </c:tx>
          <c:spPr>
            <a:solidFill>
              <a:schemeClr val="accent6">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Pseud!$BF$5:$BF$20</c:f>
              <c:numCache>
                <c:formatCode>0.00</c:formatCode>
                <c:ptCount val="16"/>
                <c:pt idx="0">
                  <c:v>0</c:v>
                </c:pt>
                <c:pt idx="1">
                  <c:v>0</c:v>
                </c:pt>
                <c:pt idx="2">
                  <c:v>0</c:v>
                </c:pt>
                <c:pt idx="3">
                  <c:v>1.8181818181818181</c:v>
                </c:pt>
                <c:pt idx="4">
                  <c:v>1.8181818181818181</c:v>
                </c:pt>
                <c:pt idx="5">
                  <c:v>3.6363636363636362</c:v>
                </c:pt>
                <c:pt idx="6">
                  <c:v>65.454545454545453</c:v>
                </c:pt>
                <c:pt idx="7">
                  <c:v>27.272727272727273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7D4D-4EA6-BE86-688DEE07110E}"/>
            </c:ext>
          </c:extLst>
        </c:ser>
        <c:ser>
          <c:idx val="15"/>
          <c:order val="11"/>
          <c:tx>
            <c:strRef>
              <c:f>Pseud!$BG$4</c:f>
              <c:strCache>
                <c:ptCount val="1"/>
                <c:pt idx="0">
                  <c:v>Amikacin</c:v>
                </c:pt>
              </c:strCache>
            </c:strRef>
          </c:tx>
          <c:spPr>
            <a:solidFill>
              <a:schemeClr val="accent6">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Pseud!$BG$5:$BG$20</c:f>
              <c:numCache>
                <c:formatCode>0.00</c:formatCode>
                <c:ptCount val="16"/>
                <c:pt idx="0">
                  <c:v>0</c:v>
                </c:pt>
                <c:pt idx="1">
                  <c:v>0</c:v>
                </c:pt>
                <c:pt idx="2">
                  <c:v>0</c:v>
                </c:pt>
                <c:pt idx="3">
                  <c:v>0</c:v>
                </c:pt>
                <c:pt idx="4">
                  <c:v>1.8181818181818181</c:v>
                </c:pt>
                <c:pt idx="5">
                  <c:v>0</c:v>
                </c:pt>
                <c:pt idx="6">
                  <c:v>16.363636363636363</c:v>
                </c:pt>
                <c:pt idx="7">
                  <c:v>41.81818181818182</c:v>
                </c:pt>
                <c:pt idx="8">
                  <c:v>30.90909090909091</c:v>
                </c:pt>
                <c:pt idx="9">
                  <c:v>7.2727272727272725</c:v>
                </c:pt>
                <c:pt idx="10">
                  <c:v>0</c:v>
                </c:pt>
                <c:pt idx="11">
                  <c:v>0</c:v>
                </c:pt>
                <c:pt idx="12">
                  <c:v>0</c:v>
                </c:pt>
                <c:pt idx="13">
                  <c:v>1.8181818181818181</c:v>
                </c:pt>
                <c:pt idx="14">
                  <c:v>0</c:v>
                </c:pt>
                <c:pt idx="15">
                  <c:v>0</c:v>
                </c:pt>
              </c:numCache>
            </c:numRef>
          </c:val>
          <c:extLst>
            <c:ext xmlns:c16="http://schemas.microsoft.com/office/drawing/2014/chart" uri="{C3380CC4-5D6E-409C-BE32-E72D297353CC}">
              <c16:uniqueId val="{0000000F-7D4D-4EA6-BE86-688DEE07110E}"/>
            </c:ext>
          </c:extLst>
        </c:ser>
        <c:ser>
          <c:idx val="16"/>
          <c:order val="12"/>
          <c:tx>
            <c:strRef>
              <c:f>Pseud!$BH$4</c:f>
              <c:strCache>
                <c:ptCount val="1"/>
                <c:pt idx="0">
                  <c:v>Gentamicin</c:v>
                </c:pt>
              </c:strCache>
            </c:strRef>
          </c:tx>
          <c:spPr>
            <a:solidFill>
              <a:schemeClr val="bg2">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Pseud!$BH$5:$BH$20</c:f>
              <c:numCache>
                <c:formatCode>0.00</c:formatCode>
                <c:ptCount val="16"/>
                <c:pt idx="0">
                  <c:v>0</c:v>
                </c:pt>
                <c:pt idx="1">
                  <c:v>0</c:v>
                </c:pt>
                <c:pt idx="2">
                  <c:v>1.8181818181818181</c:v>
                </c:pt>
                <c:pt idx="3">
                  <c:v>0</c:v>
                </c:pt>
                <c:pt idx="4">
                  <c:v>0</c:v>
                </c:pt>
                <c:pt idx="5">
                  <c:v>21.818181818181817</c:v>
                </c:pt>
                <c:pt idx="6">
                  <c:v>36.363636363636367</c:v>
                </c:pt>
                <c:pt idx="7">
                  <c:v>36.363636363636367</c:v>
                </c:pt>
                <c:pt idx="8">
                  <c:v>1.8181818181818181</c:v>
                </c:pt>
                <c:pt idx="9">
                  <c:v>1.8181818181818181</c:v>
                </c:pt>
                <c:pt idx="10">
                  <c:v>0</c:v>
                </c:pt>
                <c:pt idx="11">
                  <c:v>0</c:v>
                </c:pt>
                <c:pt idx="12">
                  <c:v>0</c:v>
                </c:pt>
                <c:pt idx="13">
                  <c:v>0</c:v>
                </c:pt>
                <c:pt idx="14">
                  <c:v>0</c:v>
                </c:pt>
                <c:pt idx="15">
                  <c:v>0</c:v>
                </c:pt>
              </c:numCache>
            </c:numRef>
          </c:val>
          <c:extLst>
            <c:ext xmlns:c16="http://schemas.microsoft.com/office/drawing/2014/chart" uri="{C3380CC4-5D6E-409C-BE32-E72D297353CC}">
              <c16:uniqueId val="{00000010-7D4D-4EA6-BE86-688DEE07110E}"/>
            </c:ext>
          </c:extLst>
        </c:ser>
        <c:ser>
          <c:idx val="17"/>
          <c:order val="13"/>
          <c:tx>
            <c:strRef>
              <c:f>Pseud!$BI$4</c:f>
              <c:strCache>
                <c:ptCount val="1"/>
                <c:pt idx="0">
                  <c:v>Tobramycin</c:v>
                </c:pt>
              </c:strCache>
            </c:strRef>
          </c:tx>
          <c:spPr>
            <a:solidFill>
              <a:schemeClr val="accent4">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Pseud!$BI$5:$BI$20</c:f>
              <c:numCache>
                <c:formatCode>0.00</c:formatCode>
                <c:ptCount val="16"/>
                <c:pt idx="0">
                  <c:v>0</c:v>
                </c:pt>
                <c:pt idx="1">
                  <c:v>0</c:v>
                </c:pt>
                <c:pt idx="2">
                  <c:v>1.8867924528301887</c:v>
                </c:pt>
                <c:pt idx="3">
                  <c:v>0</c:v>
                </c:pt>
                <c:pt idx="4">
                  <c:v>35.849056603773583</c:v>
                </c:pt>
                <c:pt idx="5">
                  <c:v>54.716981132075475</c:v>
                </c:pt>
                <c:pt idx="6">
                  <c:v>5.6603773584905657</c:v>
                </c:pt>
                <c:pt idx="7">
                  <c:v>0</c:v>
                </c:pt>
                <c:pt idx="8">
                  <c:v>1.8867924528301887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7D4D-4EA6-BE86-688DEE07110E}"/>
            </c:ext>
          </c:extLst>
        </c:ser>
        <c:ser>
          <c:idx val="18"/>
          <c:order val="14"/>
          <c:tx>
            <c:strRef>
              <c:f>Pseud!$BJ$4</c:f>
              <c:strCache>
                <c:ptCount val="1"/>
                <c:pt idx="0">
                  <c:v>Fosfomycin</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Pseud!$BJ$5:$BJ$20</c:f>
              <c:numCache>
                <c:formatCode>0.00</c:formatCode>
                <c:ptCount val="16"/>
                <c:pt idx="0">
                  <c:v>0</c:v>
                </c:pt>
                <c:pt idx="1">
                  <c:v>0</c:v>
                </c:pt>
                <c:pt idx="2">
                  <c:v>0</c:v>
                </c:pt>
                <c:pt idx="3">
                  <c:v>0</c:v>
                </c:pt>
                <c:pt idx="4">
                  <c:v>0</c:v>
                </c:pt>
                <c:pt idx="5">
                  <c:v>0</c:v>
                </c:pt>
                <c:pt idx="6">
                  <c:v>0</c:v>
                </c:pt>
                <c:pt idx="7">
                  <c:v>0</c:v>
                </c:pt>
                <c:pt idx="8">
                  <c:v>1.7857142857142858</c:v>
                </c:pt>
                <c:pt idx="9">
                  <c:v>5.3571428571428568</c:v>
                </c:pt>
                <c:pt idx="10">
                  <c:v>3.5714285714285716</c:v>
                </c:pt>
                <c:pt idx="11">
                  <c:v>17.857142857142858</c:v>
                </c:pt>
                <c:pt idx="12">
                  <c:v>26.785714285714285</c:v>
                </c:pt>
                <c:pt idx="13">
                  <c:v>25</c:v>
                </c:pt>
                <c:pt idx="14">
                  <c:v>19.642857142857142</c:v>
                </c:pt>
                <c:pt idx="15">
                  <c:v>0</c:v>
                </c:pt>
              </c:numCache>
            </c:numRef>
          </c:val>
          <c:extLst>
            <c:ext xmlns:c16="http://schemas.microsoft.com/office/drawing/2014/chart" uri="{C3380CC4-5D6E-409C-BE32-E72D297353CC}">
              <c16:uniqueId val="{00000012-7D4D-4EA6-BE86-688DEE07110E}"/>
            </c:ext>
          </c:extLst>
        </c:ser>
        <c:ser>
          <c:idx val="19"/>
          <c:order val="15"/>
          <c:tx>
            <c:strRef>
              <c:f>Pseud!$BK$4</c:f>
              <c:strCache>
                <c:ptCount val="1"/>
                <c:pt idx="0">
                  <c:v>Cotrimoxazol</c:v>
                </c:pt>
              </c:strCache>
            </c:strRef>
          </c:tx>
          <c:spPr>
            <a:solidFill>
              <a:schemeClr val="accent4">
                <a:lumMod val="60000"/>
                <a:lumOff val="4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Pseud!$BK$5:$BK$20</c:f>
              <c:numCache>
                <c:formatCode>0.00</c:formatCode>
                <c:ptCount val="16"/>
                <c:pt idx="0">
                  <c:v>0</c:v>
                </c:pt>
                <c:pt idx="1">
                  <c:v>0</c:v>
                </c:pt>
                <c:pt idx="2">
                  <c:v>0</c:v>
                </c:pt>
                <c:pt idx="3">
                  <c:v>0</c:v>
                </c:pt>
                <c:pt idx="4">
                  <c:v>1.7857142857142858</c:v>
                </c:pt>
                <c:pt idx="5">
                  <c:v>0</c:v>
                </c:pt>
                <c:pt idx="6">
                  <c:v>1.7857142857142858</c:v>
                </c:pt>
                <c:pt idx="7">
                  <c:v>12.5</c:v>
                </c:pt>
                <c:pt idx="8">
                  <c:v>26.785714285714285</c:v>
                </c:pt>
                <c:pt idx="9">
                  <c:v>25</c:v>
                </c:pt>
                <c:pt idx="10">
                  <c:v>14.285714285714286</c:v>
                </c:pt>
                <c:pt idx="11">
                  <c:v>17.857142857142858</c:v>
                </c:pt>
                <c:pt idx="12">
                  <c:v>0</c:v>
                </c:pt>
                <c:pt idx="13">
                  <c:v>0</c:v>
                </c:pt>
                <c:pt idx="14">
                  <c:v>0</c:v>
                </c:pt>
                <c:pt idx="15">
                  <c:v>0</c:v>
                </c:pt>
              </c:numCache>
            </c:numRef>
          </c:val>
          <c:extLst>
            <c:ext xmlns:c16="http://schemas.microsoft.com/office/drawing/2014/chart" uri="{C3380CC4-5D6E-409C-BE32-E72D297353CC}">
              <c16:uniqueId val="{00000013-7D4D-4EA6-BE86-688DEE07110E}"/>
            </c:ext>
          </c:extLst>
        </c:ser>
        <c:ser>
          <c:idx val="20"/>
          <c:order val="16"/>
          <c:tx>
            <c:strRef>
              <c:f>Pseud!$BL$4</c:f>
              <c:strCache>
                <c:ptCount val="1"/>
                <c:pt idx="0">
                  <c:v>Ciprofloxacin</c:v>
                </c:pt>
              </c:strCache>
            </c:strRef>
          </c:tx>
          <c:spPr>
            <a:solidFill>
              <a:schemeClr val="accent4">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Pseud!$BL$5:$BL$20</c:f>
              <c:numCache>
                <c:formatCode>0.00</c:formatCode>
                <c:ptCount val="16"/>
                <c:pt idx="0">
                  <c:v>0</c:v>
                </c:pt>
                <c:pt idx="1">
                  <c:v>0</c:v>
                </c:pt>
                <c:pt idx="2">
                  <c:v>8.9285714285714288</c:v>
                </c:pt>
                <c:pt idx="3">
                  <c:v>39.285714285714285</c:v>
                </c:pt>
                <c:pt idx="4">
                  <c:v>28.571428571428573</c:v>
                </c:pt>
                <c:pt idx="5">
                  <c:v>7.1428571428571432</c:v>
                </c:pt>
                <c:pt idx="6">
                  <c:v>8.9285714285714288</c:v>
                </c:pt>
                <c:pt idx="7">
                  <c:v>3.5714285714285716</c:v>
                </c:pt>
                <c:pt idx="8">
                  <c:v>1.7857142857142858</c:v>
                </c:pt>
                <c:pt idx="9">
                  <c:v>1.7857142857142858</c:v>
                </c:pt>
                <c:pt idx="10">
                  <c:v>0</c:v>
                </c:pt>
                <c:pt idx="11">
                  <c:v>0</c:v>
                </c:pt>
                <c:pt idx="12">
                  <c:v>0</c:v>
                </c:pt>
                <c:pt idx="13">
                  <c:v>0</c:v>
                </c:pt>
                <c:pt idx="14">
                  <c:v>0</c:v>
                </c:pt>
                <c:pt idx="15">
                  <c:v>0</c:v>
                </c:pt>
              </c:numCache>
            </c:numRef>
          </c:val>
          <c:extLst>
            <c:ext xmlns:c16="http://schemas.microsoft.com/office/drawing/2014/chart" uri="{C3380CC4-5D6E-409C-BE32-E72D297353CC}">
              <c16:uniqueId val="{00000014-7D4D-4EA6-BE86-688DEE07110E}"/>
            </c:ext>
          </c:extLst>
        </c:ser>
        <c:ser>
          <c:idx val="21"/>
          <c:order val="17"/>
          <c:tx>
            <c:strRef>
              <c:f>Pseud!$BM$4</c:f>
              <c:strCache>
                <c:ptCount val="1"/>
                <c:pt idx="0">
                  <c:v>Levofloxacin</c:v>
                </c:pt>
              </c:strCache>
            </c:strRef>
          </c:tx>
          <c:spPr>
            <a:solidFill>
              <a:schemeClr val="tx1">
                <a:lumMod val="50000"/>
                <a:lumOff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Pseud!$BM$5:$BM$20</c:f>
              <c:numCache>
                <c:formatCode>0.00</c:formatCode>
                <c:ptCount val="16"/>
                <c:pt idx="0">
                  <c:v>0</c:v>
                </c:pt>
                <c:pt idx="1">
                  <c:v>1.7857142857142858</c:v>
                </c:pt>
                <c:pt idx="2">
                  <c:v>0</c:v>
                </c:pt>
                <c:pt idx="3">
                  <c:v>0</c:v>
                </c:pt>
                <c:pt idx="4">
                  <c:v>17.857142857142858</c:v>
                </c:pt>
                <c:pt idx="5">
                  <c:v>41.071428571428569</c:v>
                </c:pt>
                <c:pt idx="6">
                  <c:v>19.642857142857142</c:v>
                </c:pt>
                <c:pt idx="7">
                  <c:v>7.1428571428571432</c:v>
                </c:pt>
                <c:pt idx="8">
                  <c:v>7.1428571428571432</c:v>
                </c:pt>
                <c:pt idx="9">
                  <c:v>5.3571428571428568</c:v>
                </c:pt>
                <c:pt idx="10">
                  <c:v>0</c:v>
                </c:pt>
                <c:pt idx="11">
                  <c:v>0</c:v>
                </c:pt>
                <c:pt idx="12">
                  <c:v>0</c:v>
                </c:pt>
                <c:pt idx="13">
                  <c:v>0</c:v>
                </c:pt>
                <c:pt idx="14">
                  <c:v>0</c:v>
                </c:pt>
                <c:pt idx="15">
                  <c:v>0</c:v>
                </c:pt>
              </c:numCache>
            </c:numRef>
          </c:val>
          <c:extLst>
            <c:ext xmlns:c16="http://schemas.microsoft.com/office/drawing/2014/chart" uri="{C3380CC4-5D6E-409C-BE32-E72D297353CC}">
              <c16:uniqueId val="{00000015-7D4D-4EA6-BE86-688DEE07110E}"/>
            </c:ext>
          </c:extLst>
        </c:ser>
        <c:ser>
          <c:idx val="22"/>
          <c:order val="18"/>
          <c:tx>
            <c:strRef>
              <c:f>Pseud!$BN$4</c:f>
              <c:strCache>
                <c:ptCount val="1"/>
                <c:pt idx="0">
                  <c:v>Moxifloxacin</c:v>
                </c:pt>
              </c:strCache>
            </c:strRef>
          </c:tx>
          <c:spPr>
            <a:solidFill>
              <a:srgbClr val="CCFF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Pseud!$BN$5:$BN$20</c:f>
              <c:numCache>
                <c:formatCode>0.00</c:formatCode>
                <c:ptCount val="16"/>
                <c:pt idx="0">
                  <c:v>0</c:v>
                </c:pt>
                <c:pt idx="1">
                  <c:v>0</c:v>
                </c:pt>
                <c:pt idx="2">
                  <c:v>0</c:v>
                </c:pt>
                <c:pt idx="3">
                  <c:v>1.7857142857142858</c:v>
                </c:pt>
                <c:pt idx="4">
                  <c:v>0</c:v>
                </c:pt>
                <c:pt idx="5">
                  <c:v>8.9285714285714288</c:v>
                </c:pt>
                <c:pt idx="6">
                  <c:v>51.785714285714285</c:v>
                </c:pt>
                <c:pt idx="7">
                  <c:v>19.642857142857142</c:v>
                </c:pt>
                <c:pt idx="8">
                  <c:v>8.9285714285714288</c:v>
                </c:pt>
                <c:pt idx="9">
                  <c:v>8.9285714285714288</c:v>
                </c:pt>
                <c:pt idx="10">
                  <c:v>0</c:v>
                </c:pt>
                <c:pt idx="11">
                  <c:v>0</c:v>
                </c:pt>
                <c:pt idx="12">
                  <c:v>0</c:v>
                </c:pt>
                <c:pt idx="13">
                  <c:v>0</c:v>
                </c:pt>
                <c:pt idx="14">
                  <c:v>0</c:v>
                </c:pt>
                <c:pt idx="15">
                  <c:v>0</c:v>
                </c:pt>
              </c:numCache>
            </c:numRef>
          </c:val>
          <c:extLst>
            <c:ext xmlns:c16="http://schemas.microsoft.com/office/drawing/2014/chart" uri="{C3380CC4-5D6E-409C-BE32-E72D297353CC}">
              <c16:uniqueId val="{00000016-7D4D-4EA6-BE86-688DEE07110E}"/>
            </c:ext>
          </c:extLst>
        </c:ser>
        <c:ser>
          <c:idx val="8"/>
          <c:order val="19"/>
          <c:tx>
            <c:strRef>
              <c:f>Pseud!$BO$4</c:f>
              <c:strCache>
                <c:ptCount val="1"/>
                <c:pt idx="0">
                  <c:v>Doxycyclin</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Pseud!$BO$5:$BO$20</c:f>
              <c:numCache>
                <c:formatCode>0.00</c:formatCode>
                <c:ptCount val="16"/>
                <c:pt idx="0">
                  <c:v>0</c:v>
                </c:pt>
                <c:pt idx="1">
                  <c:v>0</c:v>
                </c:pt>
                <c:pt idx="2">
                  <c:v>1.7857142857142858</c:v>
                </c:pt>
                <c:pt idx="3">
                  <c:v>0</c:v>
                </c:pt>
                <c:pt idx="4">
                  <c:v>0</c:v>
                </c:pt>
                <c:pt idx="5">
                  <c:v>0</c:v>
                </c:pt>
                <c:pt idx="6">
                  <c:v>0</c:v>
                </c:pt>
                <c:pt idx="7">
                  <c:v>0</c:v>
                </c:pt>
                <c:pt idx="8">
                  <c:v>0</c:v>
                </c:pt>
                <c:pt idx="9">
                  <c:v>3.5714285714285716</c:v>
                </c:pt>
                <c:pt idx="10">
                  <c:v>94.642857142857139</c:v>
                </c:pt>
                <c:pt idx="11">
                  <c:v>0</c:v>
                </c:pt>
                <c:pt idx="12">
                  <c:v>0</c:v>
                </c:pt>
                <c:pt idx="13">
                  <c:v>0</c:v>
                </c:pt>
                <c:pt idx="14">
                  <c:v>0</c:v>
                </c:pt>
                <c:pt idx="15">
                  <c:v>0</c:v>
                </c:pt>
              </c:numCache>
            </c:numRef>
          </c:val>
          <c:extLst>
            <c:ext xmlns:c16="http://schemas.microsoft.com/office/drawing/2014/chart" uri="{C3380CC4-5D6E-409C-BE32-E72D297353CC}">
              <c16:uniqueId val="{00000000-19D0-4C16-BBC1-FAABB0A872E6}"/>
            </c:ext>
          </c:extLst>
        </c:ser>
        <c:ser>
          <c:idx val="11"/>
          <c:order val="20"/>
          <c:tx>
            <c:strRef>
              <c:f>Pseud!$BP$4</c:f>
              <c:strCache>
                <c:ptCount val="1"/>
                <c:pt idx="0">
                  <c:v>Tigecyclin</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Pseud!$BP$5:$BP$20</c:f>
              <c:numCache>
                <c:formatCode>0.00</c:formatCode>
                <c:ptCount val="16"/>
                <c:pt idx="0">
                  <c:v>0</c:v>
                </c:pt>
                <c:pt idx="1">
                  <c:v>1.7857142857142858</c:v>
                </c:pt>
                <c:pt idx="2">
                  <c:v>0</c:v>
                </c:pt>
                <c:pt idx="3">
                  <c:v>0</c:v>
                </c:pt>
                <c:pt idx="4">
                  <c:v>0</c:v>
                </c:pt>
                <c:pt idx="5">
                  <c:v>0</c:v>
                </c:pt>
                <c:pt idx="6">
                  <c:v>0</c:v>
                </c:pt>
                <c:pt idx="7">
                  <c:v>3.5714285714285716</c:v>
                </c:pt>
                <c:pt idx="8">
                  <c:v>39.285714285714285</c:v>
                </c:pt>
                <c:pt idx="9">
                  <c:v>46.428571428571431</c:v>
                </c:pt>
                <c:pt idx="10">
                  <c:v>8.9285714285714288</c:v>
                </c:pt>
                <c:pt idx="11">
                  <c:v>0</c:v>
                </c:pt>
                <c:pt idx="12">
                  <c:v>0</c:v>
                </c:pt>
                <c:pt idx="13">
                  <c:v>0</c:v>
                </c:pt>
                <c:pt idx="14">
                  <c:v>0</c:v>
                </c:pt>
                <c:pt idx="15">
                  <c:v>0</c:v>
                </c:pt>
              </c:numCache>
            </c:numRef>
          </c:val>
          <c:extLst>
            <c:ext xmlns:c16="http://schemas.microsoft.com/office/drawing/2014/chart" uri="{C3380CC4-5D6E-409C-BE32-E72D297353CC}">
              <c16:uniqueId val="{00000001-19D0-4C16-BBC1-FAABB0A872E6}"/>
            </c:ext>
          </c:extLst>
        </c:ser>
        <c:ser>
          <c:idx val="23"/>
          <c:order val="21"/>
          <c:tx>
            <c:strRef>
              <c:f>Pseud!$BQ$4</c:f>
              <c:strCache>
                <c:ptCount val="1"/>
                <c:pt idx="0">
                  <c:v>Caz/Avi</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Pseud!$BQ$5:$BQ$20</c:f>
              <c:numCache>
                <c:formatCode>0.00</c:formatCode>
                <c:ptCount val="16"/>
                <c:pt idx="0">
                  <c:v>0</c:v>
                </c:pt>
                <c:pt idx="1">
                  <c:v>0</c:v>
                </c:pt>
                <c:pt idx="2">
                  <c:v>0</c:v>
                </c:pt>
                <c:pt idx="3">
                  <c:v>1.7857142857142858</c:v>
                </c:pt>
                <c:pt idx="4">
                  <c:v>0</c:v>
                </c:pt>
                <c:pt idx="5">
                  <c:v>7.1428571428571432</c:v>
                </c:pt>
                <c:pt idx="6">
                  <c:v>41.071428571428569</c:v>
                </c:pt>
                <c:pt idx="7">
                  <c:v>42.857142857142854</c:v>
                </c:pt>
                <c:pt idx="8">
                  <c:v>7.1428571428571432</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2-19D0-4C16-BBC1-FAABB0A872E6}"/>
            </c:ext>
          </c:extLst>
        </c:ser>
        <c:dLbls>
          <c:showLegendKey val="0"/>
          <c:showVal val="0"/>
          <c:showCatName val="0"/>
          <c:showSerName val="0"/>
          <c:showPercent val="0"/>
          <c:showBubbleSize val="0"/>
        </c:dLbls>
        <c:gapWidth val="150"/>
        <c:shape val="box"/>
        <c:axId val="91595136"/>
        <c:axId val="91597056"/>
        <c:axId val="91588352"/>
        <c:extLst/>
      </c:bar3DChart>
      <c:catAx>
        <c:axId val="91595136"/>
        <c:scaling>
          <c:orientation val="minMax"/>
        </c:scaling>
        <c:delete val="0"/>
        <c:axPos val="b"/>
        <c:title>
          <c:tx>
            <c:rich>
              <a:bodyPr/>
              <a:lstStyle/>
              <a:p>
                <a:pPr>
                  <a:defRPr sz="1400"/>
                </a:pPr>
                <a:r>
                  <a:rPr lang="de-DE" sz="1400"/>
                  <a:t>mg/L</a:t>
                </a:r>
              </a:p>
            </c:rich>
          </c:tx>
          <c:layout>
            <c:manualLayout>
              <c:xMode val="edge"/>
              <c:yMode val="edge"/>
              <c:x val="0.28758568510466748"/>
              <c:y val="0.86374377269440716"/>
            </c:manualLayout>
          </c:layout>
          <c:overlay val="0"/>
        </c:title>
        <c:numFmt formatCode="General" sourceLinked="1"/>
        <c:majorTickMark val="out"/>
        <c:minorTickMark val="none"/>
        <c:tickLblPos val="nextTo"/>
        <c:crossAx val="91597056"/>
        <c:crosses val="autoZero"/>
        <c:auto val="1"/>
        <c:lblAlgn val="ctr"/>
        <c:lblOffset val="100"/>
        <c:tickLblSkip val="1"/>
        <c:noMultiLvlLbl val="0"/>
      </c:catAx>
      <c:valAx>
        <c:axId val="91597056"/>
        <c:scaling>
          <c:orientation val="minMax"/>
        </c:scaling>
        <c:delete val="0"/>
        <c:axPos val="l"/>
        <c:majorGridlines/>
        <c:title>
          <c:tx>
            <c:rich>
              <a:bodyPr rot="0" vert="horz"/>
              <a:lstStyle/>
              <a:p>
                <a:pPr>
                  <a:defRPr sz="1600"/>
                </a:pPr>
                <a:r>
                  <a:rPr lang="de-DE" sz="1600"/>
                  <a:t>%</a:t>
                </a:r>
              </a:p>
            </c:rich>
          </c:tx>
          <c:layout>
            <c:manualLayout>
              <c:xMode val="edge"/>
              <c:yMode val="edge"/>
              <c:x val="3.0170809503328032E-2"/>
              <c:y val="0.57214843603681731"/>
            </c:manualLayout>
          </c:layout>
          <c:overlay val="0"/>
        </c:title>
        <c:numFmt formatCode="0.00" sourceLinked="1"/>
        <c:majorTickMark val="out"/>
        <c:minorTickMark val="none"/>
        <c:tickLblPos val="nextTo"/>
        <c:crossAx val="91595136"/>
        <c:crosses val="autoZero"/>
        <c:crossBetween val="between"/>
      </c:valAx>
      <c:serAx>
        <c:axId val="91588352"/>
        <c:scaling>
          <c:orientation val="minMax"/>
        </c:scaling>
        <c:delete val="0"/>
        <c:axPos val="b"/>
        <c:majorTickMark val="out"/>
        <c:minorTickMark val="none"/>
        <c:tickLblPos val="nextTo"/>
        <c:txPr>
          <a:bodyPr rot="1500000" vert="horz" anchor="ctr" anchorCtr="0"/>
          <a:lstStyle/>
          <a:p>
            <a:pPr>
              <a:defRPr sz="1200"/>
            </a:pPr>
            <a:endParaRPr lang="de-DE"/>
          </a:p>
        </c:txPr>
        <c:crossAx val="9159705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3.1737064223888542E-2"/>
          <c:w val="0.89129113030217166"/>
          <c:h val="0.76520656593191927"/>
        </c:manualLayout>
      </c:layout>
      <c:bar3DChart>
        <c:barDir val="col"/>
        <c:grouping val="standard"/>
        <c:varyColors val="0"/>
        <c:ser>
          <c:idx val="0"/>
          <c:order val="0"/>
          <c:tx>
            <c:strRef>
              <c:f>S.aureus!$AW$4</c:f>
              <c:strCache>
                <c:ptCount val="1"/>
                <c:pt idx="0">
                  <c:v>Penicillin G</c:v>
                </c:pt>
              </c:strCache>
            </c:strRef>
          </c:tx>
          <c:spPr>
            <a:solidFill>
              <a:srgbClr val="C0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S.aureus!$AW$5:$AW$20</c:f>
              <c:numCache>
                <c:formatCode>0.00</c:formatCode>
                <c:ptCount val="16"/>
                <c:pt idx="0">
                  <c:v>0</c:v>
                </c:pt>
                <c:pt idx="1">
                  <c:v>41.176470588235297</c:v>
                </c:pt>
                <c:pt idx="2">
                  <c:v>8.8235294117647065</c:v>
                </c:pt>
                <c:pt idx="3">
                  <c:v>0</c:v>
                </c:pt>
                <c:pt idx="4">
                  <c:v>8.8235294117647065</c:v>
                </c:pt>
                <c:pt idx="5">
                  <c:v>5.882352941176471</c:v>
                </c:pt>
                <c:pt idx="6">
                  <c:v>0</c:v>
                </c:pt>
                <c:pt idx="7">
                  <c:v>0</c:v>
                </c:pt>
                <c:pt idx="8">
                  <c:v>0</c:v>
                </c:pt>
                <c:pt idx="9">
                  <c:v>35.294117647058826</c:v>
                </c:pt>
                <c:pt idx="10">
                  <c:v>0</c:v>
                </c:pt>
                <c:pt idx="11">
                  <c:v>0</c:v>
                </c:pt>
                <c:pt idx="12">
                  <c:v>0</c:v>
                </c:pt>
                <c:pt idx="13">
                  <c:v>0</c:v>
                </c:pt>
                <c:pt idx="14">
                  <c:v>0</c:v>
                </c:pt>
                <c:pt idx="15">
                  <c:v>0</c:v>
                </c:pt>
              </c:numCache>
            </c:numRef>
          </c:val>
          <c:extLst>
            <c:ext xmlns:c16="http://schemas.microsoft.com/office/drawing/2014/chart" uri="{C3380CC4-5D6E-409C-BE32-E72D297353CC}">
              <c16:uniqueId val="{00000000-8A58-428C-B595-8D71C4006954}"/>
            </c:ext>
          </c:extLst>
        </c:ser>
        <c:ser>
          <c:idx val="1"/>
          <c:order val="1"/>
          <c:tx>
            <c:strRef>
              <c:f>S.aureus!$AX$4</c:f>
              <c:strCache>
                <c:ptCount val="1"/>
                <c:pt idx="0">
                  <c:v>Oxacillin</c:v>
                </c:pt>
              </c:strCache>
            </c:strRef>
          </c:tx>
          <c:spPr>
            <a:solidFill>
              <a:srgbClr val="FF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S.aureus!$AX$5:$AX$20</c:f>
              <c:numCache>
                <c:formatCode>0.00</c:formatCode>
                <c:ptCount val="16"/>
                <c:pt idx="0">
                  <c:v>0</c:v>
                </c:pt>
                <c:pt idx="1">
                  <c:v>0</c:v>
                </c:pt>
                <c:pt idx="2">
                  <c:v>17.647058823529413</c:v>
                </c:pt>
                <c:pt idx="3">
                  <c:v>0</c:v>
                </c:pt>
                <c:pt idx="4">
                  <c:v>50</c:v>
                </c:pt>
                <c:pt idx="5">
                  <c:v>29.411764705882351</c:v>
                </c:pt>
                <c:pt idx="6">
                  <c:v>2.9411764705882355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8A58-428C-B595-8D71C4006954}"/>
            </c:ext>
          </c:extLst>
        </c:ser>
        <c:ser>
          <c:idx val="2"/>
          <c:order val="2"/>
          <c:tx>
            <c:strRef>
              <c:f>S.aureus!$AY$4</c:f>
              <c:strCache>
                <c:ptCount val="1"/>
                <c:pt idx="0">
                  <c:v>Ampicillin/ Sulbactam</c:v>
                </c:pt>
              </c:strCache>
            </c:strRef>
          </c:tx>
          <c:spPr>
            <a:solidFill>
              <a:srgbClr val="FF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S.aureus!$AY$5:$AY$20</c:f>
              <c:numCache>
                <c:formatCode>0.00</c:formatCode>
                <c:ptCount val="16"/>
                <c:pt idx="0">
                  <c:v>0</c:v>
                </c:pt>
                <c:pt idx="1">
                  <c:v>0</c:v>
                </c:pt>
                <c:pt idx="2">
                  <c:v>0</c:v>
                </c:pt>
                <c:pt idx="3">
                  <c:v>79.411764705882348</c:v>
                </c:pt>
                <c:pt idx="4">
                  <c:v>0</c:v>
                </c:pt>
                <c:pt idx="5">
                  <c:v>5.882352941176471</c:v>
                </c:pt>
                <c:pt idx="6">
                  <c:v>11.764705882352942</c:v>
                </c:pt>
                <c:pt idx="7">
                  <c:v>2.9411764705882355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8A58-428C-B595-8D71C4006954}"/>
            </c:ext>
          </c:extLst>
        </c:ser>
        <c:ser>
          <c:idx val="3"/>
          <c:order val="3"/>
          <c:tx>
            <c:strRef>
              <c:f>S.aureus!$AZ$4</c:f>
              <c:strCache>
                <c:ptCount val="1"/>
                <c:pt idx="0">
                  <c:v>Piperacillin/ Tazobactam</c:v>
                </c:pt>
              </c:strCache>
            </c:strRef>
          </c:tx>
          <c:spPr>
            <a:solidFill>
              <a:srgbClr val="CC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S.aureus!$AZ$5:$AZ$20</c:f>
              <c:numCache>
                <c:formatCode>0.00</c:formatCode>
                <c:ptCount val="16"/>
                <c:pt idx="0">
                  <c:v>0</c:v>
                </c:pt>
                <c:pt idx="1">
                  <c:v>0</c:v>
                </c:pt>
                <c:pt idx="2">
                  <c:v>0</c:v>
                </c:pt>
                <c:pt idx="3">
                  <c:v>0</c:v>
                </c:pt>
                <c:pt idx="4">
                  <c:v>70.588235294117652</c:v>
                </c:pt>
                <c:pt idx="5">
                  <c:v>0</c:v>
                </c:pt>
                <c:pt idx="6">
                  <c:v>20.588235294117649</c:v>
                </c:pt>
                <c:pt idx="7">
                  <c:v>8.8235294117647065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8A58-428C-B595-8D71C4006954}"/>
            </c:ext>
          </c:extLst>
        </c:ser>
        <c:ser>
          <c:idx val="4"/>
          <c:order val="4"/>
          <c:tx>
            <c:strRef>
              <c:f>S.aureus!$BA$4</c:f>
              <c:strCache>
                <c:ptCount val="1"/>
                <c:pt idx="0">
                  <c:v>Cefotaxim</c:v>
                </c:pt>
              </c:strCache>
            </c:strRef>
          </c:tx>
          <c:spPr>
            <a:solidFill>
              <a:srgbClr val="66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S.aureus!$BA$5:$BA$20</c:f>
              <c:numCache>
                <c:formatCode>0.00</c:formatCode>
                <c:ptCount val="16"/>
                <c:pt idx="0">
                  <c:v>0</c:v>
                </c:pt>
                <c:pt idx="1">
                  <c:v>0</c:v>
                </c:pt>
                <c:pt idx="2">
                  <c:v>0</c:v>
                </c:pt>
                <c:pt idx="3">
                  <c:v>0</c:v>
                </c:pt>
                <c:pt idx="4">
                  <c:v>0</c:v>
                </c:pt>
                <c:pt idx="5">
                  <c:v>0</c:v>
                </c:pt>
                <c:pt idx="6">
                  <c:v>14.705882352941176</c:v>
                </c:pt>
                <c:pt idx="7">
                  <c:v>76.470588235294116</c:v>
                </c:pt>
                <c:pt idx="8">
                  <c:v>5.882352941176471</c:v>
                </c:pt>
                <c:pt idx="9">
                  <c:v>2.9411764705882355</c:v>
                </c:pt>
                <c:pt idx="10">
                  <c:v>0</c:v>
                </c:pt>
                <c:pt idx="11">
                  <c:v>0</c:v>
                </c:pt>
                <c:pt idx="12">
                  <c:v>0</c:v>
                </c:pt>
                <c:pt idx="13">
                  <c:v>0</c:v>
                </c:pt>
                <c:pt idx="14">
                  <c:v>0</c:v>
                </c:pt>
                <c:pt idx="15">
                  <c:v>0</c:v>
                </c:pt>
              </c:numCache>
            </c:numRef>
          </c:val>
          <c:extLst>
            <c:ext xmlns:c16="http://schemas.microsoft.com/office/drawing/2014/chart" uri="{C3380CC4-5D6E-409C-BE32-E72D297353CC}">
              <c16:uniqueId val="{00000004-8A58-428C-B595-8D71C4006954}"/>
            </c:ext>
          </c:extLst>
        </c:ser>
        <c:ser>
          <c:idx val="6"/>
          <c:order val="5"/>
          <c:tx>
            <c:strRef>
              <c:f>S.aureus!$BB$4</c:f>
              <c:strCache>
                <c:ptCount val="1"/>
                <c:pt idx="0">
                  <c:v>Cefuroxim</c:v>
                </c:pt>
              </c:strCache>
            </c:strRef>
          </c:tx>
          <c:spPr>
            <a:solidFill>
              <a:srgbClr val="80008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S.aureus!$BB$5:$BB$20</c:f>
              <c:numCache>
                <c:formatCode>0.00</c:formatCode>
                <c:ptCount val="16"/>
                <c:pt idx="0">
                  <c:v>0</c:v>
                </c:pt>
                <c:pt idx="1">
                  <c:v>0</c:v>
                </c:pt>
                <c:pt idx="2">
                  <c:v>0</c:v>
                </c:pt>
                <c:pt idx="3">
                  <c:v>0</c:v>
                </c:pt>
                <c:pt idx="4">
                  <c:v>0</c:v>
                </c:pt>
                <c:pt idx="5">
                  <c:v>2.9411764705882355</c:v>
                </c:pt>
                <c:pt idx="6">
                  <c:v>64.705882352941174</c:v>
                </c:pt>
                <c:pt idx="7">
                  <c:v>32.352941176470587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5-8A58-428C-B595-8D71C4006954}"/>
            </c:ext>
          </c:extLst>
        </c:ser>
        <c:ser>
          <c:idx val="5"/>
          <c:order val="6"/>
          <c:tx>
            <c:strRef>
              <c:f>S.aureus!$BC$4</c:f>
              <c:strCache>
                <c:ptCount val="1"/>
                <c:pt idx="0">
                  <c:v>Imipenem</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S.aureus!$BC$5:$BC$20</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8A58-428C-B595-8D71C4006954}"/>
            </c:ext>
          </c:extLst>
        </c:ser>
        <c:ser>
          <c:idx val="7"/>
          <c:order val="7"/>
          <c:tx>
            <c:strRef>
              <c:f>S.aureus!$BD$4</c:f>
              <c:strCache>
                <c:ptCount val="1"/>
                <c:pt idx="0">
                  <c:v>Meropenem</c:v>
                </c:pt>
              </c:strCache>
            </c:strRef>
          </c:tx>
          <c:spPr>
            <a:solidFill>
              <a:srgbClr val="3333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S.aureus!$BD$5:$BD$20</c:f>
              <c:numCache>
                <c:formatCode>0.00</c:formatCode>
                <c:ptCount val="16"/>
                <c:pt idx="0">
                  <c:v>0</c:v>
                </c:pt>
                <c:pt idx="1">
                  <c:v>0</c:v>
                </c:pt>
                <c:pt idx="2">
                  <c:v>94.117647058823536</c:v>
                </c:pt>
                <c:pt idx="3">
                  <c:v>0</c:v>
                </c:pt>
                <c:pt idx="4">
                  <c:v>5.882352941176471</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8A58-428C-B595-8D71C4006954}"/>
            </c:ext>
          </c:extLst>
        </c:ser>
        <c:ser>
          <c:idx val="8"/>
          <c:order val="8"/>
          <c:tx>
            <c:strRef>
              <c:f>S.aureus!$BE$4</c:f>
              <c:strCache>
                <c:ptCount val="1"/>
                <c:pt idx="0">
                  <c:v>Amikacin</c:v>
                </c:pt>
              </c:strCache>
            </c:strRef>
          </c:tx>
          <c:spPr>
            <a:solidFill>
              <a:srgbClr val="99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S.aureus!$BE$5:$BE$20</c:f>
              <c:numCache>
                <c:formatCode>0.00</c:formatCode>
                <c:ptCount val="16"/>
                <c:pt idx="0">
                  <c:v>0</c:v>
                </c:pt>
                <c:pt idx="1">
                  <c:v>0</c:v>
                </c:pt>
                <c:pt idx="2">
                  <c:v>0</c:v>
                </c:pt>
                <c:pt idx="3">
                  <c:v>0</c:v>
                </c:pt>
                <c:pt idx="4">
                  <c:v>12.121212121212121</c:v>
                </c:pt>
                <c:pt idx="5">
                  <c:v>0</c:v>
                </c:pt>
                <c:pt idx="6">
                  <c:v>21.212121212121211</c:v>
                </c:pt>
                <c:pt idx="7">
                  <c:v>60.606060606060609</c:v>
                </c:pt>
                <c:pt idx="8">
                  <c:v>6.0606060606060606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8A58-428C-B595-8D71C4006954}"/>
            </c:ext>
          </c:extLst>
        </c:ser>
        <c:ser>
          <c:idx val="9"/>
          <c:order val="9"/>
          <c:tx>
            <c:strRef>
              <c:f>S.aureus!$BF$4</c:f>
              <c:strCache>
                <c:ptCount val="1"/>
                <c:pt idx="0">
                  <c:v>Gentamicin</c:v>
                </c:pt>
              </c:strCache>
            </c:strRef>
          </c:tx>
          <c:spPr>
            <a:solidFill>
              <a:srgbClr val="00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S.aureus!$BF$5:$BF$20</c:f>
              <c:numCache>
                <c:formatCode>0.00</c:formatCode>
                <c:ptCount val="16"/>
                <c:pt idx="0">
                  <c:v>0</c:v>
                </c:pt>
                <c:pt idx="1">
                  <c:v>0</c:v>
                </c:pt>
                <c:pt idx="2">
                  <c:v>15.151515151515152</c:v>
                </c:pt>
                <c:pt idx="3">
                  <c:v>0</c:v>
                </c:pt>
                <c:pt idx="4">
                  <c:v>75.757575757575751</c:v>
                </c:pt>
                <c:pt idx="5">
                  <c:v>6.0606060606060606</c:v>
                </c:pt>
                <c:pt idx="6">
                  <c:v>3.0303030303030303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8A58-428C-B595-8D71C4006954}"/>
            </c:ext>
          </c:extLst>
        </c:ser>
        <c:ser>
          <c:idx val="10"/>
          <c:order val="10"/>
          <c:tx>
            <c:strRef>
              <c:f>S.aureus!$BG$4</c:f>
              <c:strCache>
                <c:ptCount val="1"/>
                <c:pt idx="0">
                  <c:v>Fosfomycin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S.aureus!$BG$5:$BG$20</c:f>
              <c:numCache>
                <c:formatCode>0.00</c:formatCode>
                <c:ptCount val="16"/>
                <c:pt idx="0">
                  <c:v>0</c:v>
                </c:pt>
                <c:pt idx="1">
                  <c:v>0</c:v>
                </c:pt>
                <c:pt idx="2">
                  <c:v>0</c:v>
                </c:pt>
                <c:pt idx="3">
                  <c:v>0</c:v>
                </c:pt>
                <c:pt idx="4">
                  <c:v>0</c:v>
                </c:pt>
                <c:pt idx="5">
                  <c:v>67.647058823529406</c:v>
                </c:pt>
                <c:pt idx="6">
                  <c:v>0</c:v>
                </c:pt>
                <c:pt idx="7">
                  <c:v>5.882352941176471</c:v>
                </c:pt>
                <c:pt idx="8">
                  <c:v>8.8235294117647065</c:v>
                </c:pt>
                <c:pt idx="9">
                  <c:v>5.882352941176471</c:v>
                </c:pt>
                <c:pt idx="10">
                  <c:v>5.882352941176471</c:v>
                </c:pt>
                <c:pt idx="11">
                  <c:v>2.9411764705882355</c:v>
                </c:pt>
                <c:pt idx="12">
                  <c:v>2.9411764705882355</c:v>
                </c:pt>
                <c:pt idx="13">
                  <c:v>0</c:v>
                </c:pt>
                <c:pt idx="14">
                  <c:v>0</c:v>
                </c:pt>
                <c:pt idx="15">
                  <c:v>0</c:v>
                </c:pt>
              </c:numCache>
            </c:numRef>
          </c:val>
          <c:extLst>
            <c:ext xmlns:c16="http://schemas.microsoft.com/office/drawing/2014/chart" uri="{C3380CC4-5D6E-409C-BE32-E72D297353CC}">
              <c16:uniqueId val="{0000000B-8A58-428C-B595-8D71C4006954}"/>
            </c:ext>
          </c:extLst>
        </c:ser>
        <c:ser>
          <c:idx val="11"/>
          <c:order val="11"/>
          <c:tx>
            <c:strRef>
              <c:f>S.aureus!$BH$4</c:f>
              <c:strCache>
                <c:ptCount val="1"/>
                <c:pt idx="0">
                  <c:v>Cotrimoxazol</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S.aureus!$BH$5:$BH$20</c:f>
              <c:numCache>
                <c:formatCode>0.00</c:formatCode>
                <c:ptCount val="16"/>
                <c:pt idx="0">
                  <c:v>0</c:v>
                </c:pt>
                <c:pt idx="1">
                  <c:v>0</c:v>
                </c:pt>
                <c:pt idx="2">
                  <c:v>88.235294117647058</c:v>
                </c:pt>
                <c:pt idx="3">
                  <c:v>0</c:v>
                </c:pt>
                <c:pt idx="4">
                  <c:v>0</c:v>
                </c:pt>
                <c:pt idx="5">
                  <c:v>5.882352941176471</c:v>
                </c:pt>
                <c:pt idx="6">
                  <c:v>0</c:v>
                </c:pt>
                <c:pt idx="7">
                  <c:v>0</c:v>
                </c:pt>
                <c:pt idx="8">
                  <c:v>0</c:v>
                </c:pt>
                <c:pt idx="9">
                  <c:v>0</c:v>
                </c:pt>
                <c:pt idx="10">
                  <c:v>2.9411764705882355</c:v>
                </c:pt>
                <c:pt idx="11">
                  <c:v>2.9411764705882355</c:v>
                </c:pt>
                <c:pt idx="12">
                  <c:v>0</c:v>
                </c:pt>
                <c:pt idx="13">
                  <c:v>0</c:v>
                </c:pt>
                <c:pt idx="14">
                  <c:v>0</c:v>
                </c:pt>
                <c:pt idx="15">
                  <c:v>0</c:v>
                </c:pt>
              </c:numCache>
            </c:numRef>
          </c:val>
          <c:extLst>
            <c:ext xmlns:c16="http://schemas.microsoft.com/office/drawing/2014/chart" uri="{C3380CC4-5D6E-409C-BE32-E72D297353CC}">
              <c16:uniqueId val="{0000000C-8A58-428C-B595-8D71C4006954}"/>
            </c:ext>
          </c:extLst>
        </c:ser>
        <c:ser>
          <c:idx val="12"/>
          <c:order val="12"/>
          <c:tx>
            <c:strRef>
              <c:f>S.aureus!$BI$4</c:f>
              <c:strCache>
                <c:ptCount val="1"/>
                <c:pt idx="0">
                  <c:v>Ciprofloxacin</c:v>
                </c:pt>
              </c:strCache>
            </c:strRef>
          </c:tx>
          <c:spPr>
            <a:solidFill>
              <a:srgbClr val="003300"/>
            </a:solidFill>
            <a:ln>
              <a:noFill/>
            </a:ln>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S.aureus!$BI$5:$BI$20</c:f>
              <c:numCache>
                <c:formatCode>0.00</c:formatCode>
                <c:ptCount val="16"/>
                <c:pt idx="0">
                  <c:v>0</c:v>
                </c:pt>
                <c:pt idx="1">
                  <c:v>0</c:v>
                </c:pt>
                <c:pt idx="2">
                  <c:v>0</c:v>
                </c:pt>
                <c:pt idx="3">
                  <c:v>2.9411764705882355</c:v>
                </c:pt>
                <c:pt idx="4">
                  <c:v>26.470588235294116</c:v>
                </c:pt>
                <c:pt idx="5">
                  <c:v>55.882352941176471</c:v>
                </c:pt>
                <c:pt idx="6">
                  <c:v>8.8235294117647065</c:v>
                </c:pt>
                <c:pt idx="7">
                  <c:v>0</c:v>
                </c:pt>
                <c:pt idx="8">
                  <c:v>0</c:v>
                </c:pt>
                <c:pt idx="9">
                  <c:v>5.882352941176471</c:v>
                </c:pt>
                <c:pt idx="10">
                  <c:v>0</c:v>
                </c:pt>
                <c:pt idx="11">
                  <c:v>0</c:v>
                </c:pt>
                <c:pt idx="12">
                  <c:v>0</c:v>
                </c:pt>
                <c:pt idx="13">
                  <c:v>0</c:v>
                </c:pt>
                <c:pt idx="14">
                  <c:v>0</c:v>
                </c:pt>
                <c:pt idx="15">
                  <c:v>0</c:v>
                </c:pt>
              </c:numCache>
            </c:numRef>
          </c:val>
          <c:extLst>
            <c:ext xmlns:c16="http://schemas.microsoft.com/office/drawing/2014/chart" uri="{C3380CC4-5D6E-409C-BE32-E72D297353CC}">
              <c16:uniqueId val="{0000000D-8A58-428C-B595-8D71C4006954}"/>
            </c:ext>
          </c:extLst>
        </c:ser>
        <c:ser>
          <c:idx val="13"/>
          <c:order val="13"/>
          <c:tx>
            <c:strRef>
              <c:f>S.aureus!$BJ$4</c:f>
              <c:strCache>
                <c:ptCount val="1"/>
                <c:pt idx="0">
                  <c:v>Levofloxacin</c:v>
                </c:pt>
              </c:strCache>
            </c:strRef>
          </c:tx>
          <c:spPr>
            <a:solidFill>
              <a:srgbClr val="33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S.aureus!$BJ$5:$BJ$20</c:f>
              <c:numCache>
                <c:formatCode>0.00</c:formatCode>
                <c:ptCount val="16"/>
                <c:pt idx="0">
                  <c:v>0</c:v>
                </c:pt>
                <c:pt idx="1">
                  <c:v>0</c:v>
                </c:pt>
                <c:pt idx="2">
                  <c:v>0</c:v>
                </c:pt>
                <c:pt idx="3">
                  <c:v>11.764705882352942</c:v>
                </c:pt>
                <c:pt idx="4">
                  <c:v>73.529411764705884</c:v>
                </c:pt>
                <c:pt idx="5">
                  <c:v>8.8235294117647065</c:v>
                </c:pt>
                <c:pt idx="6">
                  <c:v>0</c:v>
                </c:pt>
                <c:pt idx="7">
                  <c:v>0</c:v>
                </c:pt>
                <c:pt idx="8">
                  <c:v>0</c:v>
                </c:pt>
                <c:pt idx="9">
                  <c:v>2.9411764705882355</c:v>
                </c:pt>
                <c:pt idx="10">
                  <c:v>2.9411764705882355</c:v>
                </c:pt>
                <c:pt idx="11">
                  <c:v>0</c:v>
                </c:pt>
                <c:pt idx="12">
                  <c:v>0</c:v>
                </c:pt>
                <c:pt idx="13">
                  <c:v>0</c:v>
                </c:pt>
                <c:pt idx="14">
                  <c:v>0</c:v>
                </c:pt>
                <c:pt idx="15">
                  <c:v>0</c:v>
                </c:pt>
              </c:numCache>
            </c:numRef>
          </c:val>
          <c:extLst>
            <c:ext xmlns:c16="http://schemas.microsoft.com/office/drawing/2014/chart" uri="{C3380CC4-5D6E-409C-BE32-E72D297353CC}">
              <c16:uniqueId val="{0000000E-8A58-428C-B595-8D71C4006954}"/>
            </c:ext>
          </c:extLst>
        </c:ser>
        <c:ser>
          <c:idx val="14"/>
          <c:order val="14"/>
          <c:tx>
            <c:strRef>
              <c:f>S.aureus!$BK$4</c:f>
              <c:strCache>
                <c:ptCount val="1"/>
                <c:pt idx="0">
                  <c:v>Moxifloxacin</c:v>
                </c:pt>
              </c:strCache>
            </c:strRef>
          </c:tx>
          <c:spPr>
            <a:solidFill>
              <a:srgbClr val="33CC33"/>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S.aureus!$BK$5:$BK$20</c:f>
              <c:numCache>
                <c:formatCode>0.00</c:formatCode>
                <c:ptCount val="16"/>
                <c:pt idx="0">
                  <c:v>0</c:v>
                </c:pt>
                <c:pt idx="1">
                  <c:v>0</c:v>
                </c:pt>
                <c:pt idx="2">
                  <c:v>29.411764705882351</c:v>
                </c:pt>
                <c:pt idx="3">
                  <c:v>61.764705882352942</c:v>
                </c:pt>
                <c:pt idx="4">
                  <c:v>2.9411764705882355</c:v>
                </c:pt>
                <c:pt idx="5">
                  <c:v>0</c:v>
                </c:pt>
                <c:pt idx="6">
                  <c:v>0</c:v>
                </c:pt>
                <c:pt idx="7">
                  <c:v>2.9411764705882355</c:v>
                </c:pt>
                <c:pt idx="8">
                  <c:v>2.9411764705882355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8A58-428C-B595-8D71C4006954}"/>
            </c:ext>
          </c:extLst>
        </c:ser>
        <c:ser>
          <c:idx val="15"/>
          <c:order val="15"/>
          <c:tx>
            <c:strRef>
              <c:f>S.aureus!$BL$4</c:f>
              <c:strCache>
                <c:ptCount val="1"/>
                <c:pt idx="0">
                  <c:v>Doxycyclin</c:v>
                </c:pt>
              </c:strCache>
            </c:strRef>
          </c:tx>
          <c:spPr>
            <a:solidFill>
              <a:srgbClr val="0066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S.aureus!$BL$5:$BL$20</c:f>
              <c:numCache>
                <c:formatCode>0.00</c:formatCode>
                <c:ptCount val="16"/>
                <c:pt idx="0">
                  <c:v>0</c:v>
                </c:pt>
                <c:pt idx="1">
                  <c:v>0</c:v>
                </c:pt>
                <c:pt idx="2">
                  <c:v>50</c:v>
                </c:pt>
                <c:pt idx="3">
                  <c:v>0</c:v>
                </c:pt>
                <c:pt idx="4">
                  <c:v>47.058823529411768</c:v>
                </c:pt>
                <c:pt idx="5">
                  <c:v>2.9411764705882355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8A58-428C-B595-8D71C4006954}"/>
            </c:ext>
          </c:extLst>
        </c:ser>
        <c:ser>
          <c:idx val="16"/>
          <c:order val="16"/>
          <c:tx>
            <c:strRef>
              <c:f>S.aureus!$BM$4</c:f>
              <c:strCache>
                <c:ptCount val="1"/>
                <c:pt idx="0">
                  <c:v>Rifampicin</c:v>
                </c:pt>
              </c:strCache>
            </c:strRef>
          </c:tx>
          <c:spPr>
            <a:solidFill>
              <a:srgbClr val="FF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S.aureus!$BM$5:$BM$20</c:f>
              <c:numCache>
                <c:formatCode>0.00</c:formatCode>
                <c:ptCount val="16"/>
                <c:pt idx="0">
                  <c:v>0</c:v>
                </c:pt>
                <c:pt idx="1">
                  <c:v>67.647058823529406</c:v>
                </c:pt>
                <c:pt idx="2">
                  <c:v>32.352941176470587</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8A58-428C-B595-8D71C4006954}"/>
            </c:ext>
          </c:extLst>
        </c:ser>
        <c:ser>
          <c:idx val="17"/>
          <c:order val="17"/>
          <c:tx>
            <c:strRef>
              <c:f>S.aureus!$BN$4</c:f>
              <c:strCache>
                <c:ptCount val="1"/>
                <c:pt idx="0">
                  <c:v>Daptomycin</c:v>
                </c:pt>
              </c:strCache>
            </c:strRef>
          </c:tx>
          <c:spPr>
            <a:solidFill>
              <a:srgbClr val="CC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S.aureus!$BN$5:$BN$20</c:f>
              <c:numCache>
                <c:formatCode>0.00</c:formatCode>
                <c:ptCount val="16"/>
                <c:pt idx="0">
                  <c:v>0</c:v>
                </c:pt>
                <c:pt idx="1">
                  <c:v>0</c:v>
                </c:pt>
                <c:pt idx="2">
                  <c:v>0</c:v>
                </c:pt>
                <c:pt idx="3">
                  <c:v>0</c:v>
                </c:pt>
                <c:pt idx="4">
                  <c:v>2.9411764705882355</c:v>
                </c:pt>
                <c:pt idx="5">
                  <c:v>82.352941176470594</c:v>
                </c:pt>
                <c:pt idx="6">
                  <c:v>14.705882352941176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8A58-428C-B595-8D71C4006954}"/>
            </c:ext>
          </c:extLst>
        </c:ser>
        <c:ser>
          <c:idx val="18"/>
          <c:order val="18"/>
          <c:tx>
            <c:strRef>
              <c:f>S.aureus!$BO$4</c:f>
              <c:strCache>
                <c:ptCount val="1"/>
                <c:pt idx="0">
                  <c:v>Roxythromycin</c:v>
                </c:pt>
              </c:strCache>
            </c:strRef>
          </c:tx>
          <c:spPr>
            <a:solidFill>
              <a:srgbClr val="0033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S.aureus!$BO$5:$BO$20</c:f>
              <c:numCache>
                <c:formatCode>0.00</c:formatCode>
                <c:ptCount val="16"/>
                <c:pt idx="0">
                  <c:v>0</c:v>
                </c:pt>
                <c:pt idx="1">
                  <c:v>0</c:v>
                </c:pt>
                <c:pt idx="2">
                  <c:v>0</c:v>
                </c:pt>
                <c:pt idx="3">
                  <c:v>0</c:v>
                </c:pt>
                <c:pt idx="4">
                  <c:v>2.9411764705882355</c:v>
                </c:pt>
                <c:pt idx="5">
                  <c:v>70.588235294117652</c:v>
                </c:pt>
                <c:pt idx="6">
                  <c:v>2.9411764705882355</c:v>
                </c:pt>
                <c:pt idx="7">
                  <c:v>0</c:v>
                </c:pt>
                <c:pt idx="8">
                  <c:v>0</c:v>
                </c:pt>
                <c:pt idx="9">
                  <c:v>0</c:v>
                </c:pt>
                <c:pt idx="10">
                  <c:v>0</c:v>
                </c:pt>
                <c:pt idx="11">
                  <c:v>23.529411764705884</c:v>
                </c:pt>
                <c:pt idx="12">
                  <c:v>0</c:v>
                </c:pt>
                <c:pt idx="13">
                  <c:v>0</c:v>
                </c:pt>
                <c:pt idx="14">
                  <c:v>0</c:v>
                </c:pt>
                <c:pt idx="15">
                  <c:v>0</c:v>
                </c:pt>
              </c:numCache>
            </c:numRef>
          </c:val>
          <c:extLst>
            <c:ext xmlns:c16="http://schemas.microsoft.com/office/drawing/2014/chart" uri="{C3380CC4-5D6E-409C-BE32-E72D297353CC}">
              <c16:uniqueId val="{00000013-8A58-428C-B595-8D71C4006954}"/>
            </c:ext>
          </c:extLst>
        </c:ser>
        <c:ser>
          <c:idx val="19"/>
          <c:order val="19"/>
          <c:tx>
            <c:strRef>
              <c:f>S.aureus!$BP$4</c:f>
              <c:strCache>
                <c:ptCount val="1"/>
                <c:pt idx="0">
                  <c:v>Clindamycin</c:v>
                </c:pt>
              </c:strCache>
            </c:strRef>
          </c:tx>
          <c:spPr>
            <a:solidFill>
              <a:srgbClr val="00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S.aureus!$BP$5:$BP$20</c:f>
              <c:numCache>
                <c:formatCode>0.00</c:formatCode>
                <c:ptCount val="16"/>
                <c:pt idx="0">
                  <c:v>0</c:v>
                </c:pt>
                <c:pt idx="1">
                  <c:v>0</c:v>
                </c:pt>
                <c:pt idx="2">
                  <c:v>14.705882352941176</c:v>
                </c:pt>
                <c:pt idx="3">
                  <c:v>85.294117647058826</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8A58-428C-B595-8D71C4006954}"/>
            </c:ext>
          </c:extLst>
        </c:ser>
        <c:ser>
          <c:idx val="20"/>
          <c:order val="20"/>
          <c:tx>
            <c:strRef>
              <c:f>S.aureus!$BQ$4</c:f>
              <c:strCache>
                <c:ptCount val="1"/>
                <c:pt idx="0">
                  <c:v>Linezolid</c:v>
                </c:pt>
              </c:strCache>
            </c:strRef>
          </c:tx>
          <c:spPr>
            <a:solidFill>
              <a:srgbClr val="FF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S.aureus!$BQ$5:$BQ$20</c:f>
              <c:numCache>
                <c:formatCode>0.00</c:formatCode>
                <c:ptCount val="16"/>
                <c:pt idx="0">
                  <c:v>0</c:v>
                </c:pt>
                <c:pt idx="1">
                  <c:v>0</c:v>
                </c:pt>
                <c:pt idx="2">
                  <c:v>0</c:v>
                </c:pt>
                <c:pt idx="3">
                  <c:v>0</c:v>
                </c:pt>
                <c:pt idx="4">
                  <c:v>0</c:v>
                </c:pt>
                <c:pt idx="5">
                  <c:v>5.882352941176471</c:v>
                </c:pt>
                <c:pt idx="6">
                  <c:v>50</c:v>
                </c:pt>
                <c:pt idx="7">
                  <c:v>44.117647058823529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8A58-428C-B595-8D71C4006954}"/>
            </c:ext>
          </c:extLst>
        </c:ser>
        <c:ser>
          <c:idx val="21"/>
          <c:order val="21"/>
          <c:tx>
            <c:strRef>
              <c:f>S.aureus!$BR$4</c:f>
              <c:strCache>
                <c:ptCount val="1"/>
                <c:pt idx="0">
                  <c:v>Vancomycin</c:v>
                </c:pt>
              </c:strCache>
            </c:strRef>
          </c:tx>
          <c:spPr>
            <a:solidFill>
              <a:srgbClr val="CCCC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S.aureus!$BR$5:$BR$20</c:f>
              <c:numCache>
                <c:formatCode>0.00</c:formatCode>
                <c:ptCount val="16"/>
                <c:pt idx="0">
                  <c:v>0</c:v>
                </c:pt>
                <c:pt idx="1">
                  <c:v>0</c:v>
                </c:pt>
                <c:pt idx="2">
                  <c:v>0</c:v>
                </c:pt>
                <c:pt idx="3">
                  <c:v>0</c:v>
                </c:pt>
                <c:pt idx="4">
                  <c:v>0</c:v>
                </c:pt>
                <c:pt idx="5">
                  <c:v>32.352941176470587</c:v>
                </c:pt>
                <c:pt idx="6">
                  <c:v>64.705882352941174</c:v>
                </c:pt>
                <c:pt idx="7">
                  <c:v>2.9411764705882355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8A58-428C-B595-8D71C4006954}"/>
            </c:ext>
          </c:extLst>
        </c:ser>
        <c:ser>
          <c:idx val="23"/>
          <c:order val="22"/>
          <c:tx>
            <c:strRef>
              <c:f>S.aureus!$BS$4</c:f>
              <c:strCache>
                <c:ptCount val="1"/>
                <c:pt idx="0">
                  <c:v>Teicoplanin</c:v>
                </c:pt>
              </c:strCache>
            </c:strRef>
          </c:tx>
          <c:spPr>
            <a:solidFill>
              <a:srgbClr val="33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S.aureus!$BS$5:$BS$20</c:f>
              <c:numCache>
                <c:formatCode>0.00</c:formatCode>
                <c:ptCount val="16"/>
                <c:pt idx="0">
                  <c:v>0</c:v>
                </c:pt>
                <c:pt idx="1">
                  <c:v>0</c:v>
                </c:pt>
                <c:pt idx="2">
                  <c:v>0</c:v>
                </c:pt>
                <c:pt idx="3">
                  <c:v>70.588235294117652</c:v>
                </c:pt>
                <c:pt idx="4">
                  <c:v>0</c:v>
                </c:pt>
                <c:pt idx="5">
                  <c:v>26.470588235294116</c:v>
                </c:pt>
                <c:pt idx="6">
                  <c:v>2.9411764705882355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8A58-428C-B595-8D71C4006954}"/>
            </c:ext>
          </c:extLst>
        </c:ser>
        <c:ser>
          <c:idx val="22"/>
          <c:order val="23"/>
          <c:tx>
            <c:strRef>
              <c:f>S.aureus!$BT$4</c:f>
              <c:strCache>
                <c:ptCount val="1"/>
                <c:pt idx="0">
                  <c:v>Tigecyclin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S.aureus!$BT$5:$BT$20</c:f>
              <c:numCache>
                <c:formatCode>0.00</c:formatCode>
                <c:ptCount val="16"/>
                <c:pt idx="0">
                  <c:v>0</c:v>
                </c:pt>
                <c:pt idx="1">
                  <c:v>61.764705882352942</c:v>
                </c:pt>
                <c:pt idx="2">
                  <c:v>0</c:v>
                </c:pt>
                <c:pt idx="3">
                  <c:v>38.235294117647058</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ADA-4BAB-A432-C791622894DF}"/>
            </c:ext>
          </c:extLst>
        </c:ser>
        <c:dLbls>
          <c:showLegendKey val="0"/>
          <c:showVal val="0"/>
          <c:showCatName val="0"/>
          <c:showSerName val="0"/>
          <c:showPercent val="0"/>
          <c:showBubbleSize val="0"/>
        </c:dLbls>
        <c:gapWidth val="150"/>
        <c:shape val="box"/>
        <c:axId val="99745152"/>
        <c:axId val="99296768"/>
        <c:axId val="99734848"/>
      </c:bar3DChart>
      <c:catAx>
        <c:axId val="9974515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99296768"/>
        <c:crosses val="autoZero"/>
        <c:auto val="1"/>
        <c:lblAlgn val="ctr"/>
        <c:lblOffset val="100"/>
        <c:tickLblSkip val="1"/>
        <c:noMultiLvlLbl val="0"/>
      </c:catAx>
      <c:valAx>
        <c:axId val="99296768"/>
        <c:scaling>
          <c:orientation val="minMax"/>
        </c:scaling>
        <c:delete val="0"/>
        <c:axPos val="l"/>
        <c:majorGridlines/>
        <c:numFmt formatCode="0.00" sourceLinked="1"/>
        <c:majorTickMark val="out"/>
        <c:minorTickMark val="none"/>
        <c:tickLblPos val="nextTo"/>
        <c:crossAx val="99745152"/>
        <c:crossesAt val="1"/>
        <c:crossBetween val="between"/>
      </c:valAx>
      <c:serAx>
        <c:axId val="99734848"/>
        <c:scaling>
          <c:orientation val="minMax"/>
        </c:scaling>
        <c:delete val="0"/>
        <c:axPos val="b"/>
        <c:title>
          <c:tx>
            <c:rich>
              <a:bodyPr rot="0" vert="horz"/>
              <a:lstStyle/>
              <a:p>
                <a:pPr>
                  <a:defRPr sz="1400"/>
                </a:pPr>
                <a:r>
                  <a:rPr lang="en-US" sz="1400"/>
                  <a:t>%</a:t>
                </a:r>
              </a:p>
            </c:rich>
          </c:tx>
          <c:layout>
            <c:manualLayout>
              <c:xMode val="edge"/>
              <c:yMode val="edge"/>
              <c:x val="6.9386424328146706E-2"/>
              <c:y val="0.62966643109669695"/>
            </c:manualLayout>
          </c:layout>
          <c:overlay val="0"/>
        </c:title>
        <c:majorTickMark val="out"/>
        <c:minorTickMark val="none"/>
        <c:tickLblPos val="nextTo"/>
        <c:txPr>
          <a:bodyPr rot="1500000" vert="horz"/>
          <a:lstStyle/>
          <a:p>
            <a:pPr>
              <a:defRPr sz="1200"/>
            </a:pPr>
            <a:endParaRPr lang="de-DE"/>
          </a:p>
        </c:txPr>
        <c:crossAx val="992967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c:f>
              <c:strCache>
                <c:ptCount val="1"/>
                <c:pt idx="0">
                  <c:v>Penicillin G</c:v>
                </c:pt>
              </c:strCache>
            </c:strRef>
          </c:tx>
          <c:spPr>
            <a:solidFill>
              <a:srgbClr val="C0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EK!$AW$5:$AW$20</c:f>
              <c:numCache>
                <c:formatCode>0.00</c:formatCode>
                <c:ptCount val="16"/>
                <c:pt idx="0">
                  <c:v>0</c:v>
                </c:pt>
                <c:pt idx="1">
                  <c:v>0</c:v>
                </c:pt>
                <c:pt idx="2">
                  <c:v>0</c:v>
                </c:pt>
                <c:pt idx="3">
                  <c:v>0</c:v>
                </c:pt>
                <c:pt idx="4">
                  <c:v>0</c:v>
                </c:pt>
                <c:pt idx="5">
                  <c:v>0</c:v>
                </c:pt>
                <c:pt idx="6">
                  <c:v>1.639344262295082</c:v>
                </c:pt>
                <c:pt idx="7">
                  <c:v>72.131147540983605</c:v>
                </c:pt>
                <c:pt idx="8">
                  <c:v>13.114754098360656</c:v>
                </c:pt>
                <c:pt idx="9">
                  <c:v>13.114754098360656</c:v>
                </c:pt>
                <c:pt idx="10">
                  <c:v>0</c:v>
                </c:pt>
                <c:pt idx="11">
                  <c:v>0</c:v>
                </c:pt>
                <c:pt idx="12">
                  <c:v>0</c:v>
                </c:pt>
                <c:pt idx="13">
                  <c:v>0</c:v>
                </c:pt>
                <c:pt idx="14">
                  <c:v>0</c:v>
                </c:pt>
                <c:pt idx="15">
                  <c:v>0</c:v>
                </c:pt>
              </c:numCache>
            </c:numRef>
          </c:val>
          <c:extLst>
            <c:ext xmlns:c16="http://schemas.microsoft.com/office/drawing/2014/chart" uri="{C3380CC4-5D6E-409C-BE32-E72D297353CC}">
              <c16:uniqueId val="{00000000-B5DB-4FC5-9F12-E405449A6EDB}"/>
            </c:ext>
          </c:extLst>
        </c:ser>
        <c:ser>
          <c:idx val="1"/>
          <c:order val="1"/>
          <c:tx>
            <c:strRef>
              <c:f>EK!$AX$4</c:f>
              <c:strCache>
                <c:ptCount val="1"/>
                <c:pt idx="0">
                  <c:v>Oxacillin</c:v>
                </c:pt>
              </c:strCache>
            </c:strRef>
          </c:tx>
          <c:spPr>
            <a:solidFill>
              <a:srgbClr val="FF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EK!$AX$5:$AX$20</c:f>
              <c:numCache>
                <c:formatCode>0.00</c:formatCode>
                <c:ptCount val="16"/>
                <c:pt idx="0">
                  <c:v>0</c:v>
                </c:pt>
                <c:pt idx="1">
                  <c:v>0</c:v>
                </c:pt>
                <c:pt idx="2">
                  <c:v>0</c:v>
                </c:pt>
                <c:pt idx="3">
                  <c:v>0</c:v>
                </c:pt>
                <c:pt idx="4">
                  <c:v>0</c:v>
                </c:pt>
                <c:pt idx="5">
                  <c:v>0</c:v>
                </c:pt>
                <c:pt idx="6">
                  <c:v>0</c:v>
                </c:pt>
                <c:pt idx="7">
                  <c:v>0</c:v>
                </c:pt>
                <c:pt idx="8">
                  <c:v>0</c:v>
                </c:pt>
                <c:pt idx="9">
                  <c:v>1.639344262295082</c:v>
                </c:pt>
                <c:pt idx="10">
                  <c:v>98.360655737704917</c:v>
                </c:pt>
                <c:pt idx="11">
                  <c:v>0</c:v>
                </c:pt>
                <c:pt idx="12">
                  <c:v>0</c:v>
                </c:pt>
                <c:pt idx="13">
                  <c:v>0</c:v>
                </c:pt>
                <c:pt idx="14">
                  <c:v>0</c:v>
                </c:pt>
                <c:pt idx="15">
                  <c:v>0</c:v>
                </c:pt>
              </c:numCache>
            </c:numRef>
          </c:val>
          <c:extLst>
            <c:ext xmlns:c16="http://schemas.microsoft.com/office/drawing/2014/chart" uri="{C3380CC4-5D6E-409C-BE32-E72D297353CC}">
              <c16:uniqueId val="{00000001-B5DB-4FC5-9F12-E405449A6EDB}"/>
            </c:ext>
          </c:extLst>
        </c:ser>
        <c:ser>
          <c:idx val="2"/>
          <c:order val="2"/>
          <c:tx>
            <c:strRef>
              <c:f>EK!$AY$4</c:f>
              <c:strCache>
                <c:ptCount val="1"/>
                <c:pt idx="0">
                  <c:v>Ampicillin/ Sulbactam</c:v>
                </c:pt>
              </c:strCache>
            </c:strRef>
          </c:tx>
          <c:spPr>
            <a:solidFill>
              <a:srgbClr val="FF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EK!$AY$5:$AY$20</c:f>
              <c:numCache>
                <c:formatCode>0.00</c:formatCode>
                <c:ptCount val="16"/>
                <c:pt idx="0">
                  <c:v>0</c:v>
                </c:pt>
                <c:pt idx="1">
                  <c:v>0</c:v>
                </c:pt>
                <c:pt idx="2">
                  <c:v>0</c:v>
                </c:pt>
                <c:pt idx="3">
                  <c:v>1.639344262295082</c:v>
                </c:pt>
                <c:pt idx="4">
                  <c:v>0</c:v>
                </c:pt>
                <c:pt idx="5">
                  <c:v>18.032786885245901</c:v>
                </c:pt>
                <c:pt idx="6">
                  <c:v>63.934426229508198</c:v>
                </c:pt>
                <c:pt idx="7">
                  <c:v>6.557377049180328</c:v>
                </c:pt>
                <c:pt idx="8">
                  <c:v>9.8360655737704921</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B5DB-4FC5-9F12-E405449A6EDB}"/>
            </c:ext>
          </c:extLst>
        </c:ser>
        <c:ser>
          <c:idx val="3"/>
          <c:order val="3"/>
          <c:tx>
            <c:strRef>
              <c:f>EK!$AZ$4</c:f>
              <c:strCache>
                <c:ptCount val="1"/>
                <c:pt idx="0">
                  <c:v>Piperacillin/ Tazobactam</c:v>
                </c:pt>
              </c:strCache>
            </c:strRef>
          </c:tx>
          <c:spPr>
            <a:solidFill>
              <a:srgbClr val="CC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EK!$AZ$5:$AZ$20</c:f>
              <c:numCache>
                <c:formatCode>0.00</c:formatCode>
                <c:ptCount val="16"/>
                <c:pt idx="0">
                  <c:v>0</c:v>
                </c:pt>
                <c:pt idx="1">
                  <c:v>0</c:v>
                </c:pt>
                <c:pt idx="2">
                  <c:v>0</c:v>
                </c:pt>
                <c:pt idx="3">
                  <c:v>0</c:v>
                </c:pt>
                <c:pt idx="4">
                  <c:v>1.639344262295082</c:v>
                </c:pt>
                <c:pt idx="5">
                  <c:v>0</c:v>
                </c:pt>
                <c:pt idx="6">
                  <c:v>0</c:v>
                </c:pt>
                <c:pt idx="7">
                  <c:v>40.983606557377051</c:v>
                </c:pt>
                <c:pt idx="8">
                  <c:v>40.983606557377051</c:v>
                </c:pt>
                <c:pt idx="9">
                  <c:v>3.278688524590164</c:v>
                </c:pt>
                <c:pt idx="10">
                  <c:v>9.8360655737704921</c:v>
                </c:pt>
                <c:pt idx="11">
                  <c:v>3.278688524590164</c:v>
                </c:pt>
                <c:pt idx="12">
                  <c:v>0</c:v>
                </c:pt>
                <c:pt idx="13">
                  <c:v>0</c:v>
                </c:pt>
                <c:pt idx="14">
                  <c:v>0</c:v>
                </c:pt>
                <c:pt idx="15">
                  <c:v>0</c:v>
                </c:pt>
              </c:numCache>
            </c:numRef>
          </c:val>
          <c:extLst>
            <c:ext xmlns:c16="http://schemas.microsoft.com/office/drawing/2014/chart" uri="{C3380CC4-5D6E-409C-BE32-E72D297353CC}">
              <c16:uniqueId val="{00000003-B5DB-4FC5-9F12-E405449A6EDB}"/>
            </c:ext>
          </c:extLst>
        </c:ser>
        <c:ser>
          <c:idx val="4"/>
          <c:order val="4"/>
          <c:tx>
            <c:strRef>
              <c:f>EK!$BA$4</c:f>
              <c:strCache>
                <c:ptCount val="1"/>
                <c:pt idx="0">
                  <c:v>Cefotaxim</c:v>
                </c:pt>
              </c:strCache>
            </c:strRef>
          </c:tx>
          <c:spPr>
            <a:solidFill>
              <a:srgbClr val="66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EK!$BA$5:$BA$20</c:f>
              <c:numCache>
                <c:formatCode>0.00</c:formatCode>
                <c:ptCount val="16"/>
                <c:pt idx="0">
                  <c:v>0</c:v>
                </c:pt>
                <c:pt idx="1">
                  <c:v>0</c:v>
                </c:pt>
                <c:pt idx="2">
                  <c:v>0</c:v>
                </c:pt>
                <c:pt idx="3">
                  <c:v>0</c:v>
                </c:pt>
                <c:pt idx="4">
                  <c:v>0</c:v>
                </c:pt>
                <c:pt idx="5">
                  <c:v>0</c:v>
                </c:pt>
                <c:pt idx="6">
                  <c:v>0</c:v>
                </c:pt>
                <c:pt idx="7">
                  <c:v>0</c:v>
                </c:pt>
                <c:pt idx="8">
                  <c:v>0</c:v>
                </c:pt>
                <c:pt idx="9">
                  <c:v>1.639344262295082</c:v>
                </c:pt>
                <c:pt idx="10">
                  <c:v>98.360655737704917</c:v>
                </c:pt>
                <c:pt idx="11">
                  <c:v>0</c:v>
                </c:pt>
                <c:pt idx="12">
                  <c:v>0</c:v>
                </c:pt>
                <c:pt idx="13">
                  <c:v>0</c:v>
                </c:pt>
                <c:pt idx="14">
                  <c:v>0</c:v>
                </c:pt>
                <c:pt idx="15">
                  <c:v>0</c:v>
                </c:pt>
              </c:numCache>
            </c:numRef>
          </c:val>
          <c:extLst>
            <c:ext xmlns:c16="http://schemas.microsoft.com/office/drawing/2014/chart" uri="{C3380CC4-5D6E-409C-BE32-E72D297353CC}">
              <c16:uniqueId val="{00000004-B5DB-4FC5-9F12-E405449A6EDB}"/>
            </c:ext>
          </c:extLst>
        </c:ser>
        <c:ser>
          <c:idx val="6"/>
          <c:order val="5"/>
          <c:tx>
            <c:strRef>
              <c:f>EK!$BB$4</c:f>
              <c:strCache>
                <c:ptCount val="1"/>
                <c:pt idx="0">
                  <c:v>Cefuroxim</c:v>
                </c:pt>
              </c:strCache>
            </c:strRef>
          </c:tx>
          <c:spPr>
            <a:solidFill>
              <a:srgbClr val="80008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EK!$BB$5:$BB$20</c:f>
              <c:numCache>
                <c:formatCode>0.00</c:formatCode>
                <c:ptCount val="16"/>
                <c:pt idx="0">
                  <c:v>0</c:v>
                </c:pt>
                <c:pt idx="1">
                  <c:v>0</c:v>
                </c:pt>
                <c:pt idx="2">
                  <c:v>0</c:v>
                </c:pt>
                <c:pt idx="3">
                  <c:v>0</c:v>
                </c:pt>
                <c:pt idx="4">
                  <c:v>0</c:v>
                </c:pt>
                <c:pt idx="5">
                  <c:v>0</c:v>
                </c:pt>
                <c:pt idx="6">
                  <c:v>0</c:v>
                </c:pt>
                <c:pt idx="7">
                  <c:v>0</c:v>
                </c:pt>
                <c:pt idx="8">
                  <c:v>0</c:v>
                </c:pt>
                <c:pt idx="9">
                  <c:v>0</c:v>
                </c:pt>
                <c:pt idx="10">
                  <c:v>0</c:v>
                </c:pt>
                <c:pt idx="11">
                  <c:v>1.639344262295082</c:v>
                </c:pt>
                <c:pt idx="12">
                  <c:v>98.360655737704917</c:v>
                </c:pt>
                <c:pt idx="13">
                  <c:v>0</c:v>
                </c:pt>
                <c:pt idx="14">
                  <c:v>0</c:v>
                </c:pt>
                <c:pt idx="15">
                  <c:v>0</c:v>
                </c:pt>
              </c:numCache>
            </c:numRef>
          </c:val>
          <c:extLst>
            <c:ext xmlns:c16="http://schemas.microsoft.com/office/drawing/2014/chart" uri="{C3380CC4-5D6E-409C-BE32-E72D297353CC}">
              <c16:uniqueId val="{00000005-B5DB-4FC5-9F12-E405449A6EDB}"/>
            </c:ext>
          </c:extLst>
        </c:ser>
        <c:ser>
          <c:idx val="5"/>
          <c:order val="6"/>
          <c:tx>
            <c:strRef>
              <c:f>EK!$BC$4</c:f>
              <c:strCache>
                <c:ptCount val="1"/>
                <c:pt idx="0">
                  <c:v>Imipenem</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EK!$BC$5:$BC$20</c:f>
              <c:numCache>
                <c:formatCode>0.00</c:formatCode>
                <c:ptCount val="16"/>
                <c:pt idx="0">
                  <c:v>0</c:v>
                </c:pt>
                <c:pt idx="1">
                  <c:v>0</c:v>
                </c:pt>
                <c:pt idx="2">
                  <c:v>3.278688524590164</c:v>
                </c:pt>
                <c:pt idx="3">
                  <c:v>1.639344262295082</c:v>
                </c:pt>
                <c:pt idx="4">
                  <c:v>0</c:v>
                </c:pt>
                <c:pt idx="5">
                  <c:v>24.590163934426229</c:v>
                </c:pt>
                <c:pt idx="6">
                  <c:v>42.622950819672134</c:v>
                </c:pt>
                <c:pt idx="7">
                  <c:v>19.672131147540984</c:v>
                </c:pt>
                <c:pt idx="8">
                  <c:v>8.1967213114754092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B5DB-4FC5-9F12-E405449A6EDB}"/>
            </c:ext>
          </c:extLst>
        </c:ser>
        <c:ser>
          <c:idx val="7"/>
          <c:order val="7"/>
          <c:tx>
            <c:strRef>
              <c:f>EK!$BD$4</c:f>
              <c:strCache>
                <c:ptCount val="1"/>
                <c:pt idx="0">
                  <c:v>Meropenem</c:v>
                </c:pt>
              </c:strCache>
            </c:strRef>
          </c:tx>
          <c:spPr>
            <a:solidFill>
              <a:srgbClr val="3333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EK!$BD$5:$BD$20</c:f>
              <c:numCache>
                <c:formatCode>0.00</c:formatCode>
                <c:ptCount val="16"/>
                <c:pt idx="0">
                  <c:v>0</c:v>
                </c:pt>
                <c:pt idx="1">
                  <c:v>0</c:v>
                </c:pt>
                <c:pt idx="2">
                  <c:v>1.639344262295082</c:v>
                </c:pt>
                <c:pt idx="3">
                  <c:v>0</c:v>
                </c:pt>
                <c:pt idx="4">
                  <c:v>1.639344262295082</c:v>
                </c:pt>
                <c:pt idx="5">
                  <c:v>6.557377049180328</c:v>
                </c:pt>
                <c:pt idx="6">
                  <c:v>1.639344262295082</c:v>
                </c:pt>
                <c:pt idx="7">
                  <c:v>24.590163934426229</c:v>
                </c:pt>
                <c:pt idx="8">
                  <c:v>44.26229508196721</c:v>
                </c:pt>
                <c:pt idx="9">
                  <c:v>16.393442622950818</c:v>
                </c:pt>
                <c:pt idx="10">
                  <c:v>3.278688524590164</c:v>
                </c:pt>
                <c:pt idx="11">
                  <c:v>0</c:v>
                </c:pt>
                <c:pt idx="12">
                  <c:v>0</c:v>
                </c:pt>
                <c:pt idx="13">
                  <c:v>0</c:v>
                </c:pt>
                <c:pt idx="14">
                  <c:v>0</c:v>
                </c:pt>
                <c:pt idx="15">
                  <c:v>0</c:v>
                </c:pt>
              </c:numCache>
            </c:numRef>
          </c:val>
          <c:extLst>
            <c:ext xmlns:c16="http://schemas.microsoft.com/office/drawing/2014/chart" uri="{C3380CC4-5D6E-409C-BE32-E72D297353CC}">
              <c16:uniqueId val="{00000008-B5DB-4FC5-9F12-E405449A6EDB}"/>
            </c:ext>
          </c:extLst>
        </c:ser>
        <c:ser>
          <c:idx val="8"/>
          <c:order val="8"/>
          <c:tx>
            <c:strRef>
              <c:f>EK!$BE$4</c:f>
              <c:strCache>
                <c:ptCount val="1"/>
                <c:pt idx="0">
                  <c:v>Amikacin</c:v>
                </c:pt>
              </c:strCache>
            </c:strRef>
          </c:tx>
          <c:spPr>
            <a:solidFill>
              <a:srgbClr val="99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EK!$BE$5:$BE$20</c:f>
              <c:numCache>
                <c:formatCode>0.00</c:formatCode>
                <c:ptCount val="16"/>
                <c:pt idx="0">
                  <c:v>0</c:v>
                </c:pt>
                <c:pt idx="1">
                  <c:v>0</c:v>
                </c:pt>
                <c:pt idx="2">
                  <c:v>0</c:v>
                </c:pt>
                <c:pt idx="3">
                  <c:v>0</c:v>
                </c:pt>
                <c:pt idx="4">
                  <c:v>1.639344262295082</c:v>
                </c:pt>
                <c:pt idx="5">
                  <c:v>0</c:v>
                </c:pt>
                <c:pt idx="6">
                  <c:v>1.639344262295082</c:v>
                </c:pt>
                <c:pt idx="7">
                  <c:v>0</c:v>
                </c:pt>
                <c:pt idx="8">
                  <c:v>0</c:v>
                </c:pt>
                <c:pt idx="9">
                  <c:v>0</c:v>
                </c:pt>
                <c:pt idx="10">
                  <c:v>3.278688524590164</c:v>
                </c:pt>
                <c:pt idx="11">
                  <c:v>3.278688524590164</c:v>
                </c:pt>
                <c:pt idx="12">
                  <c:v>24.590163934426229</c:v>
                </c:pt>
                <c:pt idx="13">
                  <c:v>65.573770491803273</c:v>
                </c:pt>
                <c:pt idx="14">
                  <c:v>0</c:v>
                </c:pt>
                <c:pt idx="15">
                  <c:v>0</c:v>
                </c:pt>
              </c:numCache>
            </c:numRef>
          </c:val>
          <c:extLst>
            <c:ext xmlns:c16="http://schemas.microsoft.com/office/drawing/2014/chart" uri="{C3380CC4-5D6E-409C-BE32-E72D297353CC}">
              <c16:uniqueId val="{00000009-B5DB-4FC5-9F12-E405449A6EDB}"/>
            </c:ext>
          </c:extLst>
        </c:ser>
        <c:ser>
          <c:idx val="9"/>
          <c:order val="9"/>
          <c:tx>
            <c:strRef>
              <c:f>EK!$BF$4</c:f>
              <c:strCache>
                <c:ptCount val="1"/>
                <c:pt idx="0">
                  <c:v>Gentamicin</c:v>
                </c:pt>
              </c:strCache>
            </c:strRef>
          </c:tx>
          <c:spPr>
            <a:solidFill>
              <a:srgbClr val="00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EK!$BF$5:$BF$20</c:f>
              <c:numCache>
                <c:formatCode>0.00</c:formatCode>
                <c:ptCount val="16"/>
                <c:pt idx="0">
                  <c:v>0</c:v>
                </c:pt>
                <c:pt idx="1">
                  <c:v>0</c:v>
                </c:pt>
                <c:pt idx="2">
                  <c:v>1.639344262295082</c:v>
                </c:pt>
                <c:pt idx="3">
                  <c:v>0</c:v>
                </c:pt>
                <c:pt idx="4">
                  <c:v>0</c:v>
                </c:pt>
                <c:pt idx="5">
                  <c:v>1.639344262295082</c:v>
                </c:pt>
                <c:pt idx="6">
                  <c:v>1.639344262295082</c:v>
                </c:pt>
                <c:pt idx="7">
                  <c:v>3.278688524590164</c:v>
                </c:pt>
                <c:pt idx="8">
                  <c:v>32.786885245901637</c:v>
                </c:pt>
                <c:pt idx="9">
                  <c:v>19.672131147540984</c:v>
                </c:pt>
                <c:pt idx="10">
                  <c:v>39.344262295081968</c:v>
                </c:pt>
                <c:pt idx="11">
                  <c:v>0</c:v>
                </c:pt>
                <c:pt idx="12">
                  <c:v>0</c:v>
                </c:pt>
                <c:pt idx="13">
                  <c:v>0</c:v>
                </c:pt>
                <c:pt idx="14">
                  <c:v>0</c:v>
                </c:pt>
                <c:pt idx="15">
                  <c:v>0</c:v>
                </c:pt>
              </c:numCache>
            </c:numRef>
          </c:val>
          <c:extLst>
            <c:ext xmlns:c16="http://schemas.microsoft.com/office/drawing/2014/chart" uri="{C3380CC4-5D6E-409C-BE32-E72D297353CC}">
              <c16:uniqueId val="{0000000A-B5DB-4FC5-9F12-E405449A6EDB}"/>
            </c:ext>
          </c:extLst>
        </c:ser>
        <c:ser>
          <c:idx val="10"/>
          <c:order val="10"/>
          <c:tx>
            <c:strRef>
              <c:f>EK!$BG$4</c:f>
              <c:strCache>
                <c:ptCount val="1"/>
                <c:pt idx="0">
                  <c:v>Fosfomycin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EK!$BG$5:$BG$20</c:f>
              <c:numCache>
                <c:formatCode>0.00</c:formatCode>
                <c:ptCount val="16"/>
                <c:pt idx="0">
                  <c:v>0</c:v>
                </c:pt>
                <c:pt idx="1">
                  <c:v>0</c:v>
                </c:pt>
                <c:pt idx="2">
                  <c:v>0</c:v>
                </c:pt>
                <c:pt idx="3">
                  <c:v>0</c:v>
                </c:pt>
                <c:pt idx="4">
                  <c:v>0</c:v>
                </c:pt>
                <c:pt idx="5">
                  <c:v>0</c:v>
                </c:pt>
                <c:pt idx="6">
                  <c:v>0</c:v>
                </c:pt>
                <c:pt idx="7">
                  <c:v>1.6666666666666667</c:v>
                </c:pt>
                <c:pt idx="8">
                  <c:v>0</c:v>
                </c:pt>
                <c:pt idx="9">
                  <c:v>0</c:v>
                </c:pt>
                <c:pt idx="10">
                  <c:v>8.3333333333333339</c:v>
                </c:pt>
                <c:pt idx="11">
                  <c:v>56.666666666666664</c:v>
                </c:pt>
                <c:pt idx="12">
                  <c:v>30</c:v>
                </c:pt>
                <c:pt idx="13">
                  <c:v>3.3333333333333335</c:v>
                </c:pt>
                <c:pt idx="14">
                  <c:v>0</c:v>
                </c:pt>
                <c:pt idx="15">
                  <c:v>0</c:v>
                </c:pt>
              </c:numCache>
            </c:numRef>
          </c:val>
          <c:extLst>
            <c:ext xmlns:c16="http://schemas.microsoft.com/office/drawing/2014/chart" uri="{C3380CC4-5D6E-409C-BE32-E72D297353CC}">
              <c16:uniqueId val="{0000000B-B5DB-4FC5-9F12-E405449A6EDB}"/>
            </c:ext>
          </c:extLst>
        </c:ser>
        <c:ser>
          <c:idx val="11"/>
          <c:order val="11"/>
          <c:tx>
            <c:strRef>
              <c:f>EK!$BH$4</c:f>
              <c:strCache>
                <c:ptCount val="1"/>
                <c:pt idx="0">
                  <c:v>Cotrimoxazol</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EK!$BH$5:$BH$20</c:f>
              <c:numCache>
                <c:formatCode>General</c:formatCode>
                <c:ptCount val="16"/>
                <c:pt idx="0">
                  <c:v>0</c:v>
                </c:pt>
                <c:pt idx="1">
                  <c:v>0</c:v>
                </c:pt>
                <c:pt idx="2">
                  <c:v>83.606557377049185</c:v>
                </c:pt>
                <c:pt idx="3">
                  <c:v>0</c:v>
                </c:pt>
                <c:pt idx="4">
                  <c:v>8.1967213114754092</c:v>
                </c:pt>
                <c:pt idx="5">
                  <c:v>0</c:v>
                </c:pt>
                <c:pt idx="6">
                  <c:v>0</c:v>
                </c:pt>
                <c:pt idx="7">
                  <c:v>1.639344262295082</c:v>
                </c:pt>
                <c:pt idx="8">
                  <c:v>0</c:v>
                </c:pt>
                <c:pt idx="9">
                  <c:v>1.639344262295082</c:v>
                </c:pt>
                <c:pt idx="10">
                  <c:v>0</c:v>
                </c:pt>
                <c:pt idx="11">
                  <c:v>4.918032786885246</c:v>
                </c:pt>
                <c:pt idx="12">
                  <c:v>0</c:v>
                </c:pt>
                <c:pt idx="13">
                  <c:v>0</c:v>
                </c:pt>
                <c:pt idx="14">
                  <c:v>0</c:v>
                </c:pt>
                <c:pt idx="15">
                  <c:v>0</c:v>
                </c:pt>
              </c:numCache>
            </c:numRef>
          </c:val>
          <c:extLst>
            <c:ext xmlns:c16="http://schemas.microsoft.com/office/drawing/2014/chart" uri="{C3380CC4-5D6E-409C-BE32-E72D297353CC}">
              <c16:uniqueId val="{0000000C-B5DB-4FC5-9F12-E405449A6EDB}"/>
            </c:ext>
          </c:extLst>
        </c:ser>
        <c:ser>
          <c:idx val="12"/>
          <c:order val="12"/>
          <c:tx>
            <c:strRef>
              <c:f>EK!$BI$4</c:f>
              <c:strCache>
                <c:ptCount val="1"/>
                <c:pt idx="0">
                  <c:v>Ciprofloxacin</c:v>
                </c:pt>
              </c:strCache>
            </c:strRef>
          </c:tx>
          <c:spPr>
            <a:solidFill>
              <a:srgbClr val="003300"/>
            </a:solidFill>
            <a:ln>
              <a:solidFill>
                <a:srgbClr val="00FF00"/>
              </a:solidFill>
            </a:ln>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EK!$BI$5:$BI$20</c:f>
              <c:numCache>
                <c:formatCode>0.00</c:formatCode>
                <c:ptCount val="16"/>
                <c:pt idx="0">
                  <c:v>0</c:v>
                </c:pt>
                <c:pt idx="1">
                  <c:v>0</c:v>
                </c:pt>
                <c:pt idx="2">
                  <c:v>0</c:v>
                </c:pt>
                <c:pt idx="3">
                  <c:v>0</c:v>
                </c:pt>
                <c:pt idx="4">
                  <c:v>0</c:v>
                </c:pt>
                <c:pt idx="5">
                  <c:v>29.508196721311474</c:v>
                </c:pt>
                <c:pt idx="6">
                  <c:v>39.344262295081968</c:v>
                </c:pt>
                <c:pt idx="7">
                  <c:v>1.639344262295082</c:v>
                </c:pt>
                <c:pt idx="8">
                  <c:v>1.639344262295082</c:v>
                </c:pt>
                <c:pt idx="9">
                  <c:v>27.868852459016395</c:v>
                </c:pt>
                <c:pt idx="10">
                  <c:v>0</c:v>
                </c:pt>
                <c:pt idx="11">
                  <c:v>0</c:v>
                </c:pt>
                <c:pt idx="12">
                  <c:v>0</c:v>
                </c:pt>
                <c:pt idx="13">
                  <c:v>0</c:v>
                </c:pt>
                <c:pt idx="14">
                  <c:v>0</c:v>
                </c:pt>
                <c:pt idx="15">
                  <c:v>0</c:v>
                </c:pt>
              </c:numCache>
            </c:numRef>
          </c:val>
          <c:extLst>
            <c:ext xmlns:c16="http://schemas.microsoft.com/office/drawing/2014/chart" uri="{C3380CC4-5D6E-409C-BE32-E72D297353CC}">
              <c16:uniqueId val="{0000000D-B5DB-4FC5-9F12-E405449A6EDB}"/>
            </c:ext>
          </c:extLst>
        </c:ser>
        <c:ser>
          <c:idx val="13"/>
          <c:order val="13"/>
          <c:tx>
            <c:strRef>
              <c:f>EK!$BJ$4</c:f>
              <c:strCache>
                <c:ptCount val="1"/>
                <c:pt idx="0">
                  <c:v>Levofloxacin</c:v>
                </c:pt>
              </c:strCache>
            </c:strRef>
          </c:tx>
          <c:spPr>
            <a:solidFill>
              <a:srgbClr val="33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EK!$BJ$5:$BJ$20</c:f>
              <c:numCache>
                <c:formatCode>0.00</c:formatCode>
                <c:ptCount val="16"/>
                <c:pt idx="0">
                  <c:v>0</c:v>
                </c:pt>
                <c:pt idx="1">
                  <c:v>0</c:v>
                </c:pt>
                <c:pt idx="2">
                  <c:v>0</c:v>
                </c:pt>
                <c:pt idx="3">
                  <c:v>0</c:v>
                </c:pt>
                <c:pt idx="4">
                  <c:v>3.278688524590164</c:v>
                </c:pt>
                <c:pt idx="5">
                  <c:v>24.590163934426229</c:v>
                </c:pt>
                <c:pt idx="6">
                  <c:v>40.983606557377051</c:v>
                </c:pt>
                <c:pt idx="7">
                  <c:v>3.278688524590164</c:v>
                </c:pt>
                <c:pt idx="8">
                  <c:v>1.639344262295082</c:v>
                </c:pt>
                <c:pt idx="9">
                  <c:v>1.639344262295082</c:v>
                </c:pt>
                <c:pt idx="10">
                  <c:v>24.590163934426229</c:v>
                </c:pt>
                <c:pt idx="11">
                  <c:v>0</c:v>
                </c:pt>
                <c:pt idx="12">
                  <c:v>0</c:v>
                </c:pt>
                <c:pt idx="13">
                  <c:v>0</c:v>
                </c:pt>
                <c:pt idx="14">
                  <c:v>0</c:v>
                </c:pt>
                <c:pt idx="15">
                  <c:v>0</c:v>
                </c:pt>
              </c:numCache>
            </c:numRef>
          </c:val>
          <c:extLst>
            <c:ext xmlns:c16="http://schemas.microsoft.com/office/drawing/2014/chart" uri="{C3380CC4-5D6E-409C-BE32-E72D297353CC}">
              <c16:uniqueId val="{0000000E-B5DB-4FC5-9F12-E405449A6EDB}"/>
            </c:ext>
          </c:extLst>
        </c:ser>
        <c:ser>
          <c:idx val="14"/>
          <c:order val="14"/>
          <c:tx>
            <c:strRef>
              <c:f>EK!$BK$4</c:f>
              <c:strCache>
                <c:ptCount val="1"/>
                <c:pt idx="0">
                  <c:v>Moxifloxacin</c:v>
                </c:pt>
              </c:strCache>
            </c:strRef>
          </c:tx>
          <c:spPr>
            <a:solidFill>
              <a:srgbClr val="33CC33"/>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EK!$BK$5:$BK$20</c:f>
              <c:numCache>
                <c:formatCode>0.00</c:formatCode>
                <c:ptCount val="16"/>
                <c:pt idx="0">
                  <c:v>0</c:v>
                </c:pt>
                <c:pt idx="1">
                  <c:v>0</c:v>
                </c:pt>
                <c:pt idx="2">
                  <c:v>0</c:v>
                </c:pt>
                <c:pt idx="3">
                  <c:v>3.278688524590164</c:v>
                </c:pt>
                <c:pt idx="4">
                  <c:v>55.73770491803279</c:v>
                </c:pt>
                <c:pt idx="5">
                  <c:v>13.114754098360656</c:v>
                </c:pt>
                <c:pt idx="6">
                  <c:v>1.639344262295082</c:v>
                </c:pt>
                <c:pt idx="7">
                  <c:v>0</c:v>
                </c:pt>
                <c:pt idx="8">
                  <c:v>1.639344262295082</c:v>
                </c:pt>
                <c:pt idx="9">
                  <c:v>24.590163934426229</c:v>
                </c:pt>
                <c:pt idx="10">
                  <c:v>0</c:v>
                </c:pt>
                <c:pt idx="11">
                  <c:v>0</c:v>
                </c:pt>
                <c:pt idx="12">
                  <c:v>0</c:v>
                </c:pt>
                <c:pt idx="13">
                  <c:v>0</c:v>
                </c:pt>
                <c:pt idx="14">
                  <c:v>0</c:v>
                </c:pt>
                <c:pt idx="15">
                  <c:v>0</c:v>
                </c:pt>
              </c:numCache>
            </c:numRef>
          </c:val>
          <c:extLst>
            <c:ext xmlns:c16="http://schemas.microsoft.com/office/drawing/2014/chart" uri="{C3380CC4-5D6E-409C-BE32-E72D297353CC}">
              <c16:uniqueId val="{0000000F-B5DB-4FC5-9F12-E405449A6EDB}"/>
            </c:ext>
          </c:extLst>
        </c:ser>
        <c:ser>
          <c:idx val="15"/>
          <c:order val="15"/>
          <c:tx>
            <c:strRef>
              <c:f>EK!$BL$4</c:f>
              <c:strCache>
                <c:ptCount val="1"/>
                <c:pt idx="0">
                  <c:v>Doxycyclin</c:v>
                </c:pt>
              </c:strCache>
            </c:strRef>
          </c:tx>
          <c:spPr>
            <a:solidFill>
              <a:srgbClr val="0066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EK!$BL$5:$BL$20</c:f>
              <c:numCache>
                <c:formatCode>0.00</c:formatCode>
                <c:ptCount val="16"/>
                <c:pt idx="0">
                  <c:v>0</c:v>
                </c:pt>
                <c:pt idx="1">
                  <c:v>0</c:v>
                </c:pt>
                <c:pt idx="2">
                  <c:v>0</c:v>
                </c:pt>
                <c:pt idx="3">
                  <c:v>0</c:v>
                </c:pt>
                <c:pt idx="4">
                  <c:v>13.114754098360656</c:v>
                </c:pt>
                <c:pt idx="5">
                  <c:v>4.918032786885246</c:v>
                </c:pt>
                <c:pt idx="6">
                  <c:v>0</c:v>
                </c:pt>
                <c:pt idx="7">
                  <c:v>1.639344262295082</c:v>
                </c:pt>
                <c:pt idx="8">
                  <c:v>8.1967213114754092</c:v>
                </c:pt>
                <c:pt idx="9">
                  <c:v>54.098360655737707</c:v>
                </c:pt>
                <c:pt idx="10">
                  <c:v>18.032786885245901</c:v>
                </c:pt>
                <c:pt idx="11">
                  <c:v>0</c:v>
                </c:pt>
                <c:pt idx="12">
                  <c:v>0</c:v>
                </c:pt>
                <c:pt idx="13">
                  <c:v>0</c:v>
                </c:pt>
                <c:pt idx="14">
                  <c:v>0</c:v>
                </c:pt>
                <c:pt idx="15">
                  <c:v>0</c:v>
                </c:pt>
              </c:numCache>
            </c:numRef>
          </c:val>
          <c:extLst>
            <c:ext xmlns:c16="http://schemas.microsoft.com/office/drawing/2014/chart" uri="{C3380CC4-5D6E-409C-BE32-E72D297353CC}">
              <c16:uniqueId val="{00000010-B5DB-4FC5-9F12-E405449A6EDB}"/>
            </c:ext>
          </c:extLst>
        </c:ser>
        <c:ser>
          <c:idx val="16"/>
          <c:order val="16"/>
          <c:tx>
            <c:strRef>
              <c:f>EK!$BM$4</c:f>
              <c:strCache>
                <c:ptCount val="1"/>
                <c:pt idx="0">
                  <c:v>Rifampicin</c:v>
                </c:pt>
              </c:strCache>
            </c:strRef>
          </c:tx>
          <c:spPr>
            <a:solidFill>
              <a:srgbClr val="FF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EK!$BM$5:$BM$20</c:f>
              <c:numCache>
                <c:formatCode>0.00</c:formatCode>
                <c:ptCount val="16"/>
                <c:pt idx="0">
                  <c:v>0</c:v>
                </c:pt>
                <c:pt idx="1">
                  <c:v>0</c:v>
                </c:pt>
                <c:pt idx="2">
                  <c:v>0</c:v>
                </c:pt>
                <c:pt idx="3">
                  <c:v>0</c:v>
                </c:pt>
                <c:pt idx="4">
                  <c:v>1.639344262295082</c:v>
                </c:pt>
                <c:pt idx="5">
                  <c:v>8.1967213114754092</c:v>
                </c:pt>
                <c:pt idx="6">
                  <c:v>26.229508196721312</c:v>
                </c:pt>
                <c:pt idx="7">
                  <c:v>34.42622950819672</c:v>
                </c:pt>
                <c:pt idx="8">
                  <c:v>21.311475409836067</c:v>
                </c:pt>
                <c:pt idx="9">
                  <c:v>8.1967213114754092</c:v>
                </c:pt>
                <c:pt idx="10">
                  <c:v>0</c:v>
                </c:pt>
                <c:pt idx="11">
                  <c:v>0</c:v>
                </c:pt>
                <c:pt idx="12">
                  <c:v>0</c:v>
                </c:pt>
                <c:pt idx="13">
                  <c:v>0</c:v>
                </c:pt>
                <c:pt idx="14">
                  <c:v>0</c:v>
                </c:pt>
                <c:pt idx="15">
                  <c:v>0</c:v>
                </c:pt>
              </c:numCache>
            </c:numRef>
          </c:val>
          <c:extLst>
            <c:ext xmlns:c16="http://schemas.microsoft.com/office/drawing/2014/chart" uri="{C3380CC4-5D6E-409C-BE32-E72D297353CC}">
              <c16:uniqueId val="{00000011-B5DB-4FC5-9F12-E405449A6EDB}"/>
            </c:ext>
          </c:extLst>
        </c:ser>
        <c:ser>
          <c:idx val="17"/>
          <c:order val="17"/>
          <c:tx>
            <c:strRef>
              <c:f>EK!$BN$4</c:f>
              <c:strCache>
                <c:ptCount val="1"/>
                <c:pt idx="0">
                  <c:v>Daptomycin</c:v>
                </c:pt>
              </c:strCache>
            </c:strRef>
          </c:tx>
          <c:spPr>
            <a:solidFill>
              <a:srgbClr val="CC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EK!$BN$5:$BN$20</c:f>
              <c:numCache>
                <c:formatCode>0.00</c:formatCode>
                <c:ptCount val="16"/>
                <c:pt idx="0">
                  <c:v>0</c:v>
                </c:pt>
                <c:pt idx="1">
                  <c:v>0</c:v>
                </c:pt>
                <c:pt idx="2">
                  <c:v>0</c:v>
                </c:pt>
                <c:pt idx="3">
                  <c:v>0</c:v>
                </c:pt>
                <c:pt idx="4">
                  <c:v>0</c:v>
                </c:pt>
                <c:pt idx="5">
                  <c:v>0</c:v>
                </c:pt>
                <c:pt idx="6">
                  <c:v>13.114754098360656</c:v>
                </c:pt>
                <c:pt idx="7">
                  <c:v>62.295081967213115</c:v>
                </c:pt>
                <c:pt idx="8">
                  <c:v>21.311475409836067</c:v>
                </c:pt>
                <c:pt idx="9">
                  <c:v>3.278688524590164</c:v>
                </c:pt>
                <c:pt idx="10">
                  <c:v>0</c:v>
                </c:pt>
                <c:pt idx="11">
                  <c:v>0</c:v>
                </c:pt>
                <c:pt idx="12">
                  <c:v>0</c:v>
                </c:pt>
                <c:pt idx="13">
                  <c:v>0</c:v>
                </c:pt>
                <c:pt idx="14">
                  <c:v>0</c:v>
                </c:pt>
                <c:pt idx="15">
                  <c:v>0</c:v>
                </c:pt>
              </c:numCache>
            </c:numRef>
          </c:val>
          <c:extLst>
            <c:ext xmlns:c16="http://schemas.microsoft.com/office/drawing/2014/chart" uri="{C3380CC4-5D6E-409C-BE32-E72D297353CC}">
              <c16:uniqueId val="{00000012-B5DB-4FC5-9F12-E405449A6EDB}"/>
            </c:ext>
          </c:extLst>
        </c:ser>
        <c:ser>
          <c:idx val="18"/>
          <c:order val="18"/>
          <c:tx>
            <c:strRef>
              <c:f>EK!$BO$4</c:f>
              <c:strCache>
                <c:ptCount val="1"/>
                <c:pt idx="0">
                  <c:v>Roxythromycin</c:v>
                </c:pt>
              </c:strCache>
            </c:strRef>
          </c:tx>
          <c:spPr>
            <a:solidFill>
              <a:srgbClr val="0033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EK!$BO$5:$BO$20</c:f>
              <c:numCache>
                <c:formatCode>0.00</c:formatCode>
                <c:ptCount val="16"/>
                <c:pt idx="0">
                  <c:v>0</c:v>
                </c:pt>
                <c:pt idx="1">
                  <c:v>0</c:v>
                </c:pt>
                <c:pt idx="2">
                  <c:v>0</c:v>
                </c:pt>
                <c:pt idx="3">
                  <c:v>0</c:v>
                </c:pt>
                <c:pt idx="4">
                  <c:v>1.639344262295082</c:v>
                </c:pt>
                <c:pt idx="5">
                  <c:v>1.639344262295082</c:v>
                </c:pt>
                <c:pt idx="6">
                  <c:v>0</c:v>
                </c:pt>
                <c:pt idx="7">
                  <c:v>1.639344262295082</c:v>
                </c:pt>
                <c:pt idx="8">
                  <c:v>21.311475409836067</c:v>
                </c:pt>
                <c:pt idx="9">
                  <c:v>26.229508196721312</c:v>
                </c:pt>
                <c:pt idx="10">
                  <c:v>1.639344262295082</c:v>
                </c:pt>
                <c:pt idx="11">
                  <c:v>45.901639344262293</c:v>
                </c:pt>
                <c:pt idx="12">
                  <c:v>0</c:v>
                </c:pt>
                <c:pt idx="13">
                  <c:v>0</c:v>
                </c:pt>
                <c:pt idx="14">
                  <c:v>0</c:v>
                </c:pt>
                <c:pt idx="15">
                  <c:v>0</c:v>
                </c:pt>
              </c:numCache>
            </c:numRef>
          </c:val>
          <c:extLst>
            <c:ext xmlns:c16="http://schemas.microsoft.com/office/drawing/2014/chart" uri="{C3380CC4-5D6E-409C-BE32-E72D297353CC}">
              <c16:uniqueId val="{00000013-B5DB-4FC5-9F12-E405449A6EDB}"/>
            </c:ext>
          </c:extLst>
        </c:ser>
        <c:ser>
          <c:idx val="19"/>
          <c:order val="19"/>
          <c:tx>
            <c:strRef>
              <c:f>EK!$BP$4</c:f>
              <c:strCache>
                <c:ptCount val="1"/>
                <c:pt idx="0">
                  <c:v>Clindamycin</c:v>
                </c:pt>
              </c:strCache>
            </c:strRef>
          </c:tx>
          <c:spPr>
            <a:solidFill>
              <a:srgbClr val="00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EK!$BP$5:$BP$20</c:f>
              <c:numCache>
                <c:formatCode>0.00</c:formatCode>
                <c:ptCount val="16"/>
                <c:pt idx="0">
                  <c:v>0</c:v>
                </c:pt>
                <c:pt idx="1">
                  <c:v>0</c:v>
                </c:pt>
                <c:pt idx="2">
                  <c:v>0</c:v>
                </c:pt>
                <c:pt idx="3">
                  <c:v>0</c:v>
                </c:pt>
                <c:pt idx="4">
                  <c:v>1.639344262295082</c:v>
                </c:pt>
                <c:pt idx="5">
                  <c:v>0</c:v>
                </c:pt>
                <c:pt idx="6">
                  <c:v>1.639344262295082</c:v>
                </c:pt>
                <c:pt idx="7">
                  <c:v>0</c:v>
                </c:pt>
                <c:pt idx="8">
                  <c:v>1.639344262295082</c:v>
                </c:pt>
                <c:pt idx="9">
                  <c:v>95.081967213114751</c:v>
                </c:pt>
                <c:pt idx="10">
                  <c:v>0</c:v>
                </c:pt>
                <c:pt idx="11">
                  <c:v>0</c:v>
                </c:pt>
                <c:pt idx="12">
                  <c:v>0</c:v>
                </c:pt>
                <c:pt idx="13">
                  <c:v>0</c:v>
                </c:pt>
                <c:pt idx="14">
                  <c:v>0</c:v>
                </c:pt>
                <c:pt idx="15">
                  <c:v>0</c:v>
                </c:pt>
              </c:numCache>
            </c:numRef>
          </c:val>
          <c:extLst>
            <c:ext xmlns:c16="http://schemas.microsoft.com/office/drawing/2014/chart" uri="{C3380CC4-5D6E-409C-BE32-E72D297353CC}">
              <c16:uniqueId val="{00000014-B5DB-4FC5-9F12-E405449A6EDB}"/>
            </c:ext>
          </c:extLst>
        </c:ser>
        <c:ser>
          <c:idx val="20"/>
          <c:order val="20"/>
          <c:tx>
            <c:strRef>
              <c:f>EK!$BQ$4</c:f>
              <c:strCache>
                <c:ptCount val="1"/>
                <c:pt idx="0">
                  <c:v>Linezolid</c:v>
                </c:pt>
              </c:strCache>
            </c:strRef>
          </c:tx>
          <c:spPr>
            <a:solidFill>
              <a:srgbClr val="FF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EK!$BQ$5:$BQ$20</c:f>
              <c:numCache>
                <c:formatCode>0.00</c:formatCode>
                <c:ptCount val="16"/>
                <c:pt idx="0">
                  <c:v>0</c:v>
                </c:pt>
                <c:pt idx="1">
                  <c:v>0</c:v>
                </c:pt>
                <c:pt idx="2">
                  <c:v>0</c:v>
                </c:pt>
                <c:pt idx="3">
                  <c:v>0</c:v>
                </c:pt>
                <c:pt idx="4">
                  <c:v>3.278688524590164</c:v>
                </c:pt>
                <c:pt idx="5">
                  <c:v>1.639344262295082</c:v>
                </c:pt>
                <c:pt idx="6">
                  <c:v>14.754098360655737</c:v>
                </c:pt>
                <c:pt idx="7">
                  <c:v>78.688524590163937</c:v>
                </c:pt>
                <c:pt idx="8">
                  <c:v>1.639344262295082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B5DB-4FC5-9F12-E405449A6EDB}"/>
            </c:ext>
          </c:extLst>
        </c:ser>
        <c:ser>
          <c:idx val="21"/>
          <c:order val="21"/>
          <c:tx>
            <c:strRef>
              <c:f>EK!$BR$4</c:f>
              <c:strCache>
                <c:ptCount val="1"/>
                <c:pt idx="0">
                  <c:v>Vancomycin</c:v>
                </c:pt>
              </c:strCache>
            </c:strRef>
          </c:tx>
          <c:spPr>
            <a:solidFill>
              <a:srgbClr val="CCCC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EK!$BR$5:$BR$20</c:f>
              <c:numCache>
                <c:formatCode>0.00</c:formatCode>
                <c:ptCount val="16"/>
                <c:pt idx="0">
                  <c:v>0</c:v>
                </c:pt>
                <c:pt idx="1">
                  <c:v>0</c:v>
                </c:pt>
                <c:pt idx="2">
                  <c:v>0</c:v>
                </c:pt>
                <c:pt idx="3">
                  <c:v>0</c:v>
                </c:pt>
                <c:pt idx="4">
                  <c:v>1.639344262295082</c:v>
                </c:pt>
                <c:pt idx="5">
                  <c:v>1.639344262295082</c:v>
                </c:pt>
                <c:pt idx="6">
                  <c:v>68.852459016393439</c:v>
                </c:pt>
                <c:pt idx="7">
                  <c:v>27.868852459016395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B5DB-4FC5-9F12-E405449A6EDB}"/>
            </c:ext>
          </c:extLst>
        </c:ser>
        <c:ser>
          <c:idx val="23"/>
          <c:order val="22"/>
          <c:tx>
            <c:strRef>
              <c:f>EK!$BS$4</c:f>
              <c:strCache>
                <c:ptCount val="1"/>
                <c:pt idx="0">
                  <c:v>Teicoplanin</c:v>
                </c:pt>
              </c:strCache>
            </c:strRef>
          </c:tx>
          <c:spPr>
            <a:solidFill>
              <a:srgbClr val="33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EK!$BS$5:$BS$20</c:f>
              <c:numCache>
                <c:formatCode>0.00</c:formatCode>
                <c:ptCount val="16"/>
                <c:pt idx="0">
                  <c:v>0</c:v>
                </c:pt>
                <c:pt idx="1">
                  <c:v>0</c:v>
                </c:pt>
                <c:pt idx="2">
                  <c:v>0</c:v>
                </c:pt>
                <c:pt idx="3">
                  <c:v>93.442622950819668</c:v>
                </c:pt>
                <c:pt idx="4">
                  <c:v>0</c:v>
                </c:pt>
                <c:pt idx="5">
                  <c:v>4.918032786885246</c:v>
                </c:pt>
                <c:pt idx="6">
                  <c:v>1.639344262295082</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B5DB-4FC5-9F12-E405449A6EDB}"/>
            </c:ext>
          </c:extLst>
        </c:ser>
        <c:ser>
          <c:idx val="22"/>
          <c:order val="23"/>
          <c:tx>
            <c:strRef>
              <c:f>EK!$BT$4</c:f>
              <c:strCache>
                <c:ptCount val="1"/>
                <c:pt idx="0">
                  <c:v>Tigecyclin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EK!$BT$5:$BT$20</c:f>
              <c:numCache>
                <c:formatCode>0.00</c:formatCode>
                <c:ptCount val="16"/>
                <c:pt idx="0">
                  <c:v>0</c:v>
                </c:pt>
                <c:pt idx="1">
                  <c:v>49.180327868852459</c:v>
                </c:pt>
                <c:pt idx="2">
                  <c:v>0</c:v>
                </c:pt>
                <c:pt idx="3">
                  <c:v>40.983606557377051</c:v>
                </c:pt>
                <c:pt idx="4">
                  <c:v>9.8360655737704921</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2C8E-4CA9-959D-DCC8A7417B8D}"/>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HSC!$AD$3</c:f>
              <c:strCache>
                <c:ptCount val="1"/>
                <c:pt idx="0">
                  <c:v>Cefuroxim</c:v>
                </c:pt>
              </c:strCache>
            </c:strRef>
          </c:tx>
          <c:spPr>
            <a:solidFill>
              <a:srgbClr val="FFCC99"/>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HSC!$AD$4:$AD$19</c:f>
              <c:numCache>
                <c:formatCode>0.00</c:formatCode>
                <c:ptCount val="16"/>
                <c:pt idx="0">
                  <c:v>0</c:v>
                </c:pt>
                <c:pt idx="1">
                  <c:v>5.5555555555555554</c:v>
                </c:pt>
                <c:pt idx="2">
                  <c:v>3.7037037037037037</c:v>
                </c:pt>
                <c:pt idx="3">
                  <c:v>87.037037037037038</c:v>
                </c:pt>
                <c:pt idx="4">
                  <c:v>0</c:v>
                </c:pt>
                <c:pt idx="5">
                  <c:v>0</c:v>
                </c:pt>
                <c:pt idx="6">
                  <c:v>0</c:v>
                </c:pt>
                <c:pt idx="7">
                  <c:v>3.7037037037037037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8548-455B-8369-41406D431F37}"/>
            </c:ext>
          </c:extLst>
        </c:ser>
        <c:ser>
          <c:idx val="2"/>
          <c:order val="1"/>
          <c:tx>
            <c:strRef>
              <c:f>HSC!$AE$3</c:f>
              <c:strCache>
                <c:ptCount val="1"/>
                <c:pt idx="0">
                  <c:v>Moxifloxacin</c:v>
                </c:pt>
              </c:strCache>
            </c:strRef>
          </c:tx>
          <c:spPr>
            <a:solidFill>
              <a:srgbClr val="FF990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HSC!$AE$4:$AE$19</c:f>
              <c:numCache>
                <c:formatCode>0.00</c:formatCode>
                <c:ptCount val="16"/>
                <c:pt idx="0">
                  <c:v>0</c:v>
                </c:pt>
                <c:pt idx="1">
                  <c:v>9.2592592592592595</c:v>
                </c:pt>
                <c:pt idx="2">
                  <c:v>11.111111111111111</c:v>
                </c:pt>
                <c:pt idx="3">
                  <c:v>37.037037037037038</c:v>
                </c:pt>
                <c:pt idx="4">
                  <c:v>38.888888888888886</c:v>
                </c:pt>
                <c:pt idx="5">
                  <c:v>3.7037037037037037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8548-455B-8369-41406D431F37}"/>
            </c:ext>
          </c:extLst>
        </c:ser>
        <c:ser>
          <c:idx val="3"/>
          <c:order val="2"/>
          <c:tx>
            <c:strRef>
              <c:f>HSC!$AF$3</c:f>
              <c:strCache>
                <c:ptCount val="1"/>
                <c:pt idx="0">
                  <c:v>Clindamycin</c:v>
                </c:pt>
              </c:strCache>
            </c:strRef>
          </c:tx>
          <c:spPr>
            <a:solidFill>
              <a:srgbClr val="00B05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HSC!$AF$4:$AF$19</c:f>
              <c:numCache>
                <c:formatCode>0.00</c:formatCode>
                <c:ptCount val="16"/>
                <c:pt idx="0">
                  <c:v>0</c:v>
                </c:pt>
                <c:pt idx="1">
                  <c:v>25.925925925925927</c:v>
                </c:pt>
                <c:pt idx="2">
                  <c:v>53.703703703703702</c:v>
                </c:pt>
                <c:pt idx="3">
                  <c:v>11.111111111111111</c:v>
                </c:pt>
                <c:pt idx="4">
                  <c:v>0</c:v>
                </c:pt>
                <c:pt idx="5">
                  <c:v>3.7037037037037037</c:v>
                </c:pt>
                <c:pt idx="6">
                  <c:v>0</c:v>
                </c:pt>
                <c:pt idx="7">
                  <c:v>0</c:v>
                </c:pt>
                <c:pt idx="8">
                  <c:v>0</c:v>
                </c:pt>
                <c:pt idx="9">
                  <c:v>5.5555555555555554</c:v>
                </c:pt>
                <c:pt idx="10">
                  <c:v>0</c:v>
                </c:pt>
                <c:pt idx="11">
                  <c:v>0</c:v>
                </c:pt>
                <c:pt idx="12">
                  <c:v>0</c:v>
                </c:pt>
                <c:pt idx="13">
                  <c:v>0</c:v>
                </c:pt>
                <c:pt idx="14">
                  <c:v>0</c:v>
                </c:pt>
                <c:pt idx="15">
                  <c:v>0</c:v>
                </c:pt>
              </c:numCache>
            </c:numRef>
          </c:val>
          <c:extLst>
            <c:ext xmlns:c16="http://schemas.microsoft.com/office/drawing/2014/chart" uri="{C3380CC4-5D6E-409C-BE32-E72D297353CC}">
              <c16:uniqueId val="{00000002-8548-455B-8369-41406D431F37}"/>
            </c:ext>
          </c:extLst>
        </c:ser>
        <c:ser>
          <c:idx val="4"/>
          <c:order val="3"/>
          <c:tx>
            <c:strRef>
              <c:f>HSC!$AG$3</c:f>
              <c:strCache>
                <c:ptCount val="1"/>
                <c:pt idx="0">
                  <c:v>Benzylpenicillin</c:v>
                </c:pt>
              </c:strCache>
            </c:strRef>
          </c:tx>
          <c:spPr>
            <a:solidFill>
              <a:srgbClr val="FF000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HSC!$AG$4:$AG$19</c:f>
              <c:numCache>
                <c:formatCode>0.00</c:formatCode>
                <c:ptCount val="16"/>
                <c:pt idx="0">
                  <c:v>0</c:v>
                </c:pt>
                <c:pt idx="1">
                  <c:v>88.888888888888886</c:v>
                </c:pt>
                <c:pt idx="2">
                  <c:v>9.2592592592592595</c:v>
                </c:pt>
                <c:pt idx="3">
                  <c:v>1.8518518518518519</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8548-455B-8369-41406D431F37}"/>
            </c:ext>
          </c:extLst>
        </c:ser>
        <c:ser>
          <c:idx val="6"/>
          <c:order val="4"/>
          <c:tx>
            <c:strRef>
              <c:f>HSC!$AH$3</c:f>
              <c:strCache>
                <c:ptCount val="1"/>
                <c:pt idx="0">
                  <c:v>Roxythromycin</c:v>
                </c:pt>
              </c:strCache>
            </c:strRef>
          </c:tx>
          <c:spPr>
            <a:solidFill>
              <a:srgbClr val="CC00CC"/>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HSC!$AH$4:$AH$19</c:f>
              <c:numCache>
                <c:formatCode>0.00</c:formatCode>
                <c:ptCount val="16"/>
                <c:pt idx="0">
                  <c:v>0</c:v>
                </c:pt>
                <c:pt idx="1">
                  <c:v>1.8518518518518519</c:v>
                </c:pt>
                <c:pt idx="2">
                  <c:v>72.222222222222229</c:v>
                </c:pt>
                <c:pt idx="3">
                  <c:v>3.7037037037037037</c:v>
                </c:pt>
                <c:pt idx="4">
                  <c:v>3.7037037037037037</c:v>
                </c:pt>
                <c:pt idx="5">
                  <c:v>0</c:v>
                </c:pt>
                <c:pt idx="6">
                  <c:v>3.7037037037037037</c:v>
                </c:pt>
                <c:pt idx="7">
                  <c:v>1.8518518518518519</c:v>
                </c:pt>
                <c:pt idx="8">
                  <c:v>1.8518518518518519</c:v>
                </c:pt>
                <c:pt idx="9">
                  <c:v>1.8518518518518519</c:v>
                </c:pt>
                <c:pt idx="10">
                  <c:v>0</c:v>
                </c:pt>
                <c:pt idx="11">
                  <c:v>9.2592592592592595</c:v>
                </c:pt>
                <c:pt idx="12">
                  <c:v>0</c:v>
                </c:pt>
                <c:pt idx="13">
                  <c:v>0</c:v>
                </c:pt>
                <c:pt idx="14">
                  <c:v>0</c:v>
                </c:pt>
                <c:pt idx="15">
                  <c:v>0</c:v>
                </c:pt>
              </c:numCache>
            </c:numRef>
          </c:val>
          <c:extLst>
            <c:ext xmlns:c16="http://schemas.microsoft.com/office/drawing/2014/chart" uri="{C3380CC4-5D6E-409C-BE32-E72D297353CC}">
              <c16:uniqueId val="{00000004-8548-455B-8369-41406D431F37}"/>
            </c:ext>
          </c:extLst>
        </c:ser>
        <c:dLbls>
          <c:showLegendKey val="0"/>
          <c:showVal val="0"/>
          <c:showCatName val="0"/>
          <c:showSerName val="0"/>
          <c:showPercent val="0"/>
          <c:showBubbleSize val="0"/>
        </c:dLbls>
        <c:gapWidth val="150"/>
        <c:shape val="box"/>
        <c:axId val="101131776"/>
        <c:axId val="101133696"/>
        <c:axId val="101138880"/>
      </c:bar3DChart>
      <c:catAx>
        <c:axId val="101131776"/>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01133696"/>
        <c:crosses val="autoZero"/>
        <c:auto val="1"/>
        <c:lblAlgn val="ctr"/>
        <c:lblOffset val="100"/>
        <c:tickLblSkip val="1"/>
        <c:noMultiLvlLbl val="0"/>
      </c:catAx>
      <c:valAx>
        <c:axId val="101133696"/>
        <c:scaling>
          <c:orientation val="minMax"/>
        </c:scaling>
        <c:delete val="0"/>
        <c:axPos val="l"/>
        <c:majorGridlines/>
        <c:numFmt formatCode="0.00" sourceLinked="1"/>
        <c:majorTickMark val="out"/>
        <c:minorTickMark val="none"/>
        <c:tickLblPos val="nextTo"/>
        <c:crossAx val="101131776"/>
        <c:crossesAt val="1"/>
        <c:crossBetween val="between"/>
      </c:valAx>
      <c:serAx>
        <c:axId val="101138880"/>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011336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99</xdr:col>
      <xdr:colOff>0</xdr:colOff>
      <xdr:row>9</xdr:row>
      <xdr:rowOff>0</xdr:rowOff>
    </xdr:from>
    <xdr:to>
      <xdr:col>109</xdr:col>
      <xdr:colOff>63501</xdr:colOff>
      <xdr:row>31</xdr:row>
      <xdr:rowOff>0</xdr:rowOff>
    </xdr:to>
    <xdr:graphicFrame macro="">
      <xdr:nvGraphicFramePr>
        <xdr:cNvPr id="14" name="Diagramm 13">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0</xdr:colOff>
      <xdr:row>40</xdr:row>
      <xdr:rowOff>0</xdr:rowOff>
    </xdr:from>
    <xdr:to>
      <xdr:col>109</xdr:col>
      <xdr:colOff>63501</xdr:colOff>
      <xdr:row>62</xdr:row>
      <xdr:rowOff>188912</xdr:rowOff>
    </xdr:to>
    <xdr:graphicFrame macro="">
      <xdr:nvGraphicFramePr>
        <xdr:cNvPr id="16" name="Diagramm 1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109</xdr:col>
      <xdr:colOff>63501</xdr:colOff>
      <xdr:row>94</xdr:row>
      <xdr:rowOff>188912</xdr:rowOff>
    </xdr:to>
    <xdr:graphicFrame macro="">
      <xdr:nvGraphicFramePr>
        <xdr:cNvPr id="18" name="Diagramm 17">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99</xdr:col>
      <xdr:colOff>0</xdr:colOff>
      <xdr:row>101</xdr:row>
      <xdr:rowOff>0</xdr:rowOff>
    </xdr:from>
    <xdr:to>
      <xdr:col>109</xdr:col>
      <xdr:colOff>63501</xdr:colOff>
      <xdr:row>123</xdr:row>
      <xdr:rowOff>188912</xdr:rowOff>
    </xdr:to>
    <xdr:graphicFrame macro="">
      <xdr:nvGraphicFramePr>
        <xdr:cNvPr id="21" name="Diagramm 20">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132</xdr:row>
      <xdr:rowOff>0</xdr:rowOff>
    </xdr:from>
    <xdr:to>
      <xdr:col>109</xdr:col>
      <xdr:colOff>63501</xdr:colOff>
      <xdr:row>154</xdr:row>
      <xdr:rowOff>188912</xdr:rowOff>
    </xdr:to>
    <xdr:graphicFrame macro="">
      <xdr:nvGraphicFramePr>
        <xdr:cNvPr id="24" name="Diagramm 23">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102</xdr:col>
      <xdr:colOff>571500</xdr:colOff>
      <xdr:row>9</xdr:row>
      <xdr:rowOff>12700</xdr:rowOff>
    </xdr:from>
    <xdr:to>
      <xdr:col>114</xdr:col>
      <xdr:colOff>495299</xdr:colOff>
      <xdr:row>31</xdr:row>
      <xdr:rowOff>0</xdr:rowOff>
    </xdr:to>
    <xdr:graphicFrame macro="">
      <xdr:nvGraphicFramePr>
        <xdr:cNvPr id="2" name="Diagramm 1">
          <a:extLst>
            <a:ext uri="{FF2B5EF4-FFF2-40B4-BE49-F238E27FC236}">
              <a16:creationId xmlns:a16="http://schemas.microsoft.com/office/drawing/2014/main" id="{DCEB94D0-3710-42D6-AEC5-868567BDB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104</xdr:col>
      <xdr:colOff>300989</xdr:colOff>
      <xdr:row>9</xdr:row>
      <xdr:rowOff>12702</xdr:rowOff>
    </xdr:from>
    <xdr:to>
      <xdr:col>121</xdr:col>
      <xdr:colOff>76200</xdr:colOff>
      <xdr:row>32</xdr:row>
      <xdr:rowOff>187326</xdr:rowOff>
    </xdr:to>
    <xdr:graphicFrame macro="">
      <xdr:nvGraphicFramePr>
        <xdr:cNvPr id="2" name="Diagramm 1">
          <a:extLst>
            <a:ext uri="{FF2B5EF4-FFF2-40B4-BE49-F238E27FC236}">
              <a16:creationId xmlns:a16="http://schemas.microsoft.com/office/drawing/2014/main" id="{519C2063-15C6-4DBB-BFC5-D116F83F8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104</xdr:col>
      <xdr:colOff>20320</xdr:colOff>
      <xdr:row>10</xdr:row>
      <xdr:rowOff>0</xdr:rowOff>
    </xdr:from>
    <xdr:to>
      <xdr:col>118</xdr:col>
      <xdr:colOff>81916</xdr:colOff>
      <xdr:row>35</xdr:row>
      <xdr:rowOff>63500</xdr:rowOff>
    </xdr:to>
    <xdr:graphicFrame macro="">
      <xdr:nvGraphicFramePr>
        <xdr:cNvPr id="2" name="Diagramm 1">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44</xdr:col>
      <xdr:colOff>0</xdr:colOff>
      <xdr:row>10</xdr:row>
      <xdr:rowOff>7622</xdr:rowOff>
    </xdr:from>
    <xdr:to>
      <xdr:col>54</xdr:col>
      <xdr:colOff>624840</xdr:colOff>
      <xdr:row>30</xdr:row>
      <xdr:rowOff>15240</xdr:rowOff>
    </xdr:to>
    <xdr:graphicFrame macro="">
      <xdr:nvGraphicFramePr>
        <xdr:cNvPr id="2" name="Diagramm 1">
          <a:extLst>
            <a:ext uri="{FF2B5EF4-FFF2-40B4-BE49-F238E27FC236}">
              <a16:creationId xmlns:a16="http://schemas.microsoft.com/office/drawing/2014/main" id="{5DC1976D-7876-4837-9481-3850F3E8A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26"/>
  <sheetViews>
    <sheetView tabSelected="1" topLeftCell="A202" zoomScaleNormal="100" workbookViewId="0">
      <selection activeCell="A230" sqref="A230"/>
    </sheetView>
  </sheetViews>
  <sheetFormatPr baseColWidth="10" defaultRowHeight="15" x14ac:dyDescent="0.25"/>
  <cols>
    <col min="1" max="1" width="34.5703125" bestFit="1" customWidth="1"/>
    <col min="2" max="2" width="23" bestFit="1" customWidth="1"/>
    <col min="3" max="3" width="9" bestFit="1" customWidth="1"/>
    <col min="4" max="4" width="8" bestFit="1" customWidth="1"/>
    <col min="5" max="5" width="7" bestFit="1" customWidth="1"/>
    <col min="6" max="6" width="6" bestFit="1" customWidth="1"/>
    <col min="7" max="12" width="5" bestFit="1" customWidth="1"/>
    <col min="13" max="14" width="4" bestFit="1" customWidth="1"/>
    <col min="15" max="15" width="5" bestFit="1" customWidth="1"/>
    <col min="16" max="18" width="4" bestFit="1" customWidth="1"/>
    <col min="19" max="19" width="10.28515625" bestFit="1" customWidth="1"/>
    <col min="28" max="28" width="6.28515625" bestFit="1" customWidth="1"/>
    <col min="29" max="29" width="6.28515625" style="9" bestFit="1" customWidth="1"/>
    <col min="30" max="37" width="12.85546875" style="9" bestFit="1" customWidth="1"/>
    <col min="38" max="38" width="13.28515625" style="9" bestFit="1" customWidth="1"/>
    <col min="39" max="40" width="12.85546875" style="9" bestFit="1" customWidth="1"/>
    <col min="41" max="41" width="12.28515625" style="9" bestFit="1" customWidth="1"/>
    <col min="42" max="45" width="12.85546875" style="9" bestFit="1" customWidth="1"/>
    <col min="46" max="46" width="13.28515625" style="9" bestFit="1" customWidth="1"/>
    <col min="47" max="47" width="12.85546875" style="9" bestFit="1" customWidth="1"/>
    <col min="48" max="49" width="12.85546875" style="9" customWidth="1"/>
    <col min="50" max="50" width="12.85546875" style="9" bestFit="1" customWidth="1"/>
    <col min="51" max="51" width="12.28515625" style="9" bestFit="1" customWidth="1"/>
    <col min="52" max="52" width="10.7109375" style="9" customWidth="1"/>
    <col min="53" max="53" width="8.42578125" style="9" bestFit="1" customWidth="1"/>
    <col min="54" max="54" width="11.28515625" style="9" customWidth="1"/>
    <col min="55" max="55" width="10.7109375" customWidth="1"/>
    <col min="56" max="56" width="9.5703125" customWidth="1"/>
  </cols>
  <sheetData>
    <row r="1" spans="1:54" s="37" customFormat="1" x14ac:dyDescent="0.25">
      <c r="AC1" s="9"/>
      <c r="AD1" s="9"/>
      <c r="AE1" s="9"/>
      <c r="AF1" s="9"/>
      <c r="AG1" s="9"/>
      <c r="AH1" s="9"/>
      <c r="AI1" s="9"/>
      <c r="AJ1" s="9"/>
      <c r="AK1" s="9"/>
      <c r="AL1" s="9"/>
      <c r="AM1" s="9"/>
      <c r="AN1" s="9"/>
      <c r="AO1" s="9"/>
      <c r="AP1" s="9"/>
      <c r="AQ1" s="9"/>
      <c r="AR1" s="9"/>
      <c r="AS1" s="9"/>
      <c r="AT1" s="9"/>
      <c r="AU1" s="9"/>
      <c r="AV1" s="9"/>
      <c r="AW1" s="9"/>
      <c r="AX1" s="9"/>
      <c r="AY1" s="9"/>
      <c r="AZ1" s="9"/>
      <c r="BA1" s="9"/>
      <c r="BB1" s="9"/>
    </row>
    <row r="2" spans="1:54" x14ac:dyDescent="0.25">
      <c r="A2" t="s">
        <v>82</v>
      </c>
    </row>
    <row r="3" spans="1:54" x14ac:dyDescent="0.25">
      <c r="B3" s="38" t="s">
        <v>0</v>
      </c>
      <c r="C3" s="38">
        <v>1.5625E-2</v>
      </c>
      <c r="D3" s="38">
        <v>3.125E-2</v>
      </c>
      <c r="E3" s="38">
        <v>6.25E-2</v>
      </c>
      <c r="F3" s="38">
        <v>0.125</v>
      </c>
      <c r="G3" s="38">
        <v>0.25</v>
      </c>
      <c r="H3" s="38">
        <v>0.5</v>
      </c>
      <c r="I3" s="38">
        <v>1</v>
      </c>
      <c r="J3" s="38">
        <v>2</v>
      </c>
      <c r="K3" s="38">
        <v>4</v>
      </c>
      <c r="L3" s="38">
        <v>8</v>
      </c>
      <c r="M3" s="38">
        <v>16</v>
      </c>
      <c r="N3" s="38">
        <v>32</v>
      </c>
      <c r="O3" s="38">
        <v>64</v>
      </c>
      <c r="P3" s="38">
        <v>128</v>
      </c>
      <c r="Q3" s="38">
        <v>256</v>
      </c>
      <c r="R3" s="38">
        <v>512</v>
      </c>
      <c r="S3" s="38" t="s">
        <v>1</v>
      </c>
    </row>
    <row r="4" spans="1:54" x14ac:dyDescent="0.25">
      <c r="B4" s="38" t="s">
        <v>2</v>
      </c>
      <c r="C4" s="38">
        <v>0</v>
      </c>
      <c r="D4" s="38">
        <v>0</v>
      </c>
      <c r="E4" s="38">
        <v>0</v>
      </c>
      <c r="F4" s="38">
        <v>0</v>
      </c>
      <c r="G4" s="38">
        <v>0</v>
      </c>
      <c r="H4" s="38">
        <v>0</v>
      </c>
      <c r="I4" s="38">
        <v>0</v>
      </c>
      <c r="J4" s="38">
        <v>0</v>
      </c>
      <c r="K4" s="38">
        <v>2</v>
      </c>
      <c r="L4" s="38">
        <v>4</v>
      </c>
      <c r="M4" s="38">
        <v>6</v>
      </c>
      <c r="N4" s="38">
        <v>6</v>
      </c>
      <c r="O4" s="38">
        <v>35</v>
      </c>
      <c r="P4" s="38">
        <v>0</v>
      </c>
      <c r="Q4" s="38">
        <v>0</v>
      </c>
      <c r="R4" s="38">
        <v>0</v>
      </c>
      <c r="S4" s="38">
        <v>53</v>
      </c>
    </row>
    <row r="5" spans="1:54" x14ac:dyDescent="0.25">
      <c r="B5" s="38" t="s">
        <v>3</v>
      </c>
      <c r="C5" s="38">
        <v>0</v>
      </c>
      <c r="D5" s="38">
        <v>0</v>
      </c>
      <c r="E5" s="38">
        <v>0</v>
      </c>
      <c r="F5" s="38">
        <v>0</v>
      </c>
      <c r="G5" s="38">
        <v>0</v>
      </c>
      <c r="H5" s="38">
        <v>0</v>
      </c>
      <c r="I5" s="38">
        <v>1</v>
      </c>
      <c r="J5" s="38">
        <v>5</v>
      </c>
      <c r="K5" s="38">
        <v>7</v>
      </c>
      <c r="L5" s="38">
        <v>5</v>
      </c>
      <c r="M5" s="38">
        <v>3</v>
      </c>
      <c r="N5" s="38">
        <v>11</v>
      </c>
      <c r="O5" s="38">
        <v>21</v>
      </c>
      <c r="P5" s="38">
        <v>0</v>
      </c>
      <c r="Q5" s="38">
        <v>0</v>
      </c>
      <c r="R5" s="38">
        <v>0</v>
      </c>
      <c r="S5" s="38">
        <v>53</v>
      </c>
    </row>
    <row r="6" spans="1:54" x14ac:dyDescent="0.25">
      <c r="B6" s="38" t="s">
        <v>4</v>
      </c>
      <c r="C6" s="38">
        <v>0</v>
      </c>
      <c r="D6" s="38">
        <v>0</v>
      </c>
      <c r="E6" s="38">
        <v>0</v>
      </c>
      <c r="F6" s="38">
        <v>0</v>
      </c>
      <c r="G6" s="38">
        <v>2</v>
      </c>
      <c r="H6" s="38">
        <v>0</v>
      </c>
      <c r="I6" s="38">
        <v>9</v>
      </c>
      <c r="J6" s="38">
        <v>18</v>
      </c>
      <c r="K6" s="38">
        <v>2</v>
      </c>
      <c r="L6" s="38">
        <v>2</v>
      </c>
      <c r="M6" s="38">
        <v>2</v>
      </c>
      <c r="N6" s="38">
        <v>3</v>
      </c>
      <c r="O6" s="38">
        <v>0</v>
      </c>
      <c r="P6" s="38">
        <v>15</v>
      </c>
      <c r="Q6" s="38">
        <v>0</v>
      </c>
      <c r="R6" s="38">
        <v>0</v>
      </c>
      <c r="S6" s="38">
        <v>53</v>
      </c>
    </row>
    <row r="7" spans="1:54" x14ac:dyDescent="0.25">
      <c r="B7" s="38" t="s">
        <v>5</v>
      </c>
      <c r="C7" s="38">
        <v>0</v>
      </c>
      <c r="D7" s="38">
        <v>0</v>
      </c>
      <c r="E7" s="38">
        <v>0</v>
      </c>
      <c r="F7" s="38">
        <v>0</v>
      </c>
      <c r="G7" s="38">
        <v>5</v>
      </c>
      <c r="H7" s="38">
        <v>0</v>
      </c>
      <c r="I7" s="38">
        <v>16</v>
      </c>
      <c r="J7" s="38">
        <v>11</v>
      </c>
      <c r="K7" s="38">
        <v>1</v>
      </c>
      <c r="L7" s="38">
        <v>4</v>
      </c>
      <c r="M7" s="38">
        <v>5</v>
      </c>
      <c r="N7" s="38">
        <v>2</v>
      </c>
      <c r="O7" s="38">
        <v>6</v>
      </c>
      <c r="P7" s="38">
        <v>3</v>
      </c>
      <c r="Q7" s="38">
        <v>0</v>
      </c>
      <c r="R7" s="38">
        <v>0</v>
      </c>
      <c r="S7" s="38">
        <v>53</v>
      </c>
    </row>
    <row r="8" spans="1:54" x14ac:dyDescent="0.25">
      <c r="B8" s="38" t="s">
        <v>6</v>
      </c>
      <c r="C8" s="38">
        <v>0</v>
      </c>
      <c r="D8" s="38">
        <v>0</v>
      </c>
      <c r="E8" s="38">
        <v>0</v>
      </c>
      <c r="F8" s="38">
        <v>31</v>
      </c>
      <c r="G8" s="38">
        <v>0</v>
      </c>
      <c r="H8" s="38">
        <v>3</v>
      </c>
      <c r="I8" s="38">
        <v>1</v>
      </c>
      <c r="J8" s="38">
        <v>0</v>
      </c>
      <c r="K8" s="38">
        <v>1</v>
      </c>
      <c r="L8" s="38">
        <v>0</v>
      </c>
      <c r="M8" s="38">
        <v>5</v>
      </c>
      <c r="N8" s="38">
        <v>12</v>
      </c>
      <c r="O8" s="38">
        <v>0</v>
      </c>
      <c r="P8" s="38">
        <v>0</v>
      </c>
      <c r="Q8" s="38">
        <v>0</v>
      </c>
      <c r="R8" s="38">
        <v>0</v>
      </c>
      <c r="S8" s="38">
        <v>53</v>
      </c>
    </row>
    <row r="9" spans="1:54" x14ac:dyDescent="0.25">
      <c r="B9" s="38" t="s">
        <v>7</v>
      </c>
      <c r="C9" s="38">
        <v>0</v>
      </c>
      <c r="D9" s="38">
        <v>5</v>
      </c>
      <c r="E9" s="38">
        <v>0</v>
      </c>
      <c r="F9" s="38">
        <v>12</v>
      </c>
      <c r="G9" s="38">
        <v>11</v>
      </c>
      <c r="H9" s="38">
        <v>4</v>
      </c>
      <c r="I9" s="38">
        <v>3</v>
      </c>
      <c r="J9" s="38">
        <v>1</v>
      </c>
      <c r="K9" s="38">
        <v>0</v>
      </c>
      <c r="L9" s="38">
        <v>0</v>
      </c>
      <c r="M9" s="38">
        <v>17</v>
      </c>
      <c r="N9" s="38">
        <v>0</v>
      </c>
      <c r="O9" s="38">
        <v>0</v>
      </c>
      <c r="P9" s="38">
        <v>0</v>
      </c>
      <c r="Q9" s="38">
        <v>0</v>
      </c>
      <c r="R9" s="38">
        <v>0</v>
      </c>
      <c r="S9" s="38">
        <v>53</v>
      </c>
    </row>
    <row r="10" spans="1:54" x14ac:dyDescent="0.25">
      <c r="B10" s="38" t="s">
        <v>8</v>
      </c>
      <c r="C10" s="38">
        <v>0</v>
      </c>
      <c r="D10" s="38">
        <v>0</v>
      </c>
      <c r="E10" s="38">
        <v>0</v>
      </c>
      <c r="F10" s="38">
        <v>24</v>
      </c>
      <c r="G10" s="38">
        <v>0</v>
      </c>
      <c r="H10" s="38">
        <v>9</v>
      </c>
      <c r="I10" s="38">
        <v>3</v>
      </c>
      <c r="J10" s="38">
        <v>0</v>
      </c>
      <c r="K10" s="38">
        <v>0</v>
      </c>
      <c r="L10" s="38">
        <v>1</v>
      </c>
      <c r="M10" s="38">
        <v>2</v>
      </c>
      <c r="N10" s="38">
        <v>4</v>
      </c>
      <c r="O10" s="38">
        <v>9</v>
      </c>
      <c r="P10" s="38">
        <v>0</v>
      </c>
      <c r="Q10" s="38">
        <v>0</v>
      </c>
      <c r="R10" s="38">
        <v>0</v>
      </c>
      <c r="S10" s="38">
        <v>52</v>
      </c>
    </row>
    <row r="11" spans="1:54" x14ac:dyDescent="0.25">
      <c r="B11" s="38" t="s">
        <v>9</v>
      </c>
      <c r="C11" s="38">
        <v>0</v>
      </c>
      <c r="D11" s="38">
        <v>0</v>
      </c>
      <c r="E11" s="38">
        <v>0</v>
      </c>
      <c r="F11" s="38">
        <v>1</v>
      </c>
      <c r="G11" s="38">
        <v>0</v>
      </c>
      <c r="H11" s="38">
        <v>0</v>
      </c>
      <c r="I11" s="38">
        <v>0</v>
      </c>
      <c r="J11" s="38">
        <v>2</v>
      </c>
      <c r="K11" s="38">
        <v>10</v>
      </c>
      <c r="L11" s="38">
        <v>9</v>
      </c>
      <c r="M11" s="38">
        <v>2</v>
      </c>
      <c r="N11" s="38">
        <v>5</v>
      </c>
      <c r="O11" s="38">
        <v>24</v>
      </c>
      <c r="P11" s="38">
        <v>0</v>
      </c>
      <c r="Q11" s="38">
        <v>0</v>
      </c>
      <c r="R11" s="38">
        <v>0</v>
      </c>
      <c r="S11" s="38">
        <v>53</v>
      </c>
    </row>
    <row r="12" spans="1:54" x14ac:dyDescent="0.25">
      <c r="B12" s="38" t="s">
        <v>10</v>
      </c>
      <c r="C12" s="38">
        <v>0</v>
      </c>
      <c r="D12" s="38">
        <v>0</v>
      </c>
      <c r="E12" s="38">
        <v>10</v>
      </c>
      <c r="F12" s="38">
        <v>0</v>
      </c>
      <c r="G12" s="38">
        <v>12</v>
      </c>
      <c r="H12" s="38">
        <v>18</v>
      </c>
      <c r="I12" s="38">
        <v>10</v>
      </c>
      <c r="J12" s="38">
        <v>3</v>
      </c>
      <c r="K12" s="38">
        <v>0</v>
      </c>
      <c r="L12" s="38">
        <v>0</v>
      </c>
      <c r="M12" s="38">
        <v>0</v>
      </c>
      <c r="N12" s="38">
        <v>0</v>
      </c>
      <c r="O12" s="38">
        <v>0</v>
      </c>
      <c r="P12" s="38">
        <v>0</v>
      </c>
      <c r="Q12" s="38">
        <v>0</v>
      </c>
      <c r="R12" s="38">
        <v>0</v>
      </c>
      <c r="S12" s="38">
        <v>53</v>
      </c>
    </row>
    <row r="13" spans="1:54" x14ac:dyDescent="0.25">
      <c r="B13" s="38" t="s">
        <v>11</v>
      </c>
      <c r="C13" s="38">
        <v>0</v>
      </c>
      <c r="D13" s="38">
        <v>0</v>
      </c>
      <c r="E13" s="38">
        <v>50</v>
      </c>
      <c r="F13" s="38">
        <v>0</v>
      </c>
      <c r="G13" s="38">
        <v>2</v>
      </c>
      <c r="H13" s="38">
        <v>1</v>
      </c>
      <c r="I13" s="38">
        <v>0</v>
      </c>
      <c r="J13" s="38">
        <v>0</v>
      </c>
      <c r="K13" s="38">
        <v>0</v>
      </c>
      <c r="L13" s="38">
        <v>0</v>
      </c>
      <c r="M13" s="38">
        <v>0</v>
      </c>
      <c r="N13" s="38">
        <v>0</v>
      </c>
      <c r="O13" s="38">
        <v>0</v>
      </c>
      <c r="P13" s="38">
        <v>0</v>
      </c>
      <c r="Q13" s="38">
        <v>0</v>
      </c>
      <c r="R13" s="38">
        <v>0</v>
      </c>
      <c r="S13" s="38">
        <v>53</v>
      </c>
    </row>
    <row r="14" spans="1:54" x14ac:dyDescent="0.25">
      <c r="B14" s="38" t="s">
        <v>12</v>
      </c>
      <c r="C14" s="38">
        <v>0</v>
      </c>
      <c r="D14" s="38">
        <v>0</v>
      </c>
      <c r="E14" s="38">
        <v>0</v>
      </c>
      <c r="F14" s="38">
        <v>1</v>
      </c>
      <c r="G14" s="38">
        <v>25</v>
      </c>
      <c r="H14" s="38">
        <v>18</v>
      </c>
      <c r="I14" s="38">
        <v>2</v>
      </c>
      <c r="J14" s="38">
        <v>0</v>
      </c>
      <c r="K14" s="38">
        <v>0</v>
      </c>
      <c r="L14" s="38">
        <v>0</v>
      </c>
      <c r="M14" s="38">
        <v>6</v>
      </c>
      <c r="N14" s="38">
        <v>0</v>
      </c>
      <c r="O14" s="38">
        <v>0</v>
      </c>
      <c r="P14" s="38">
        <v>0</v>
      </c>
      <c r="Q14" s="38">
        <v>0</v>
      </c>
      <c r="R14" s="38">
        <v>0</v>
      </c>
      <c r="S14" s="38">
        <v>52</v>
      </c>
    </row>
    <row r="15" spans="1:54" x14ac:dyDescent="0.25">
      <c r="B15" s="38" t="s">
        <v>13</v>
      </c>
      <c r="C15" s="38">
        <v>0</v>
      </c>
      <c r="D15" s="38">
        <v>0</v>
      </c>
      <c r="E15" s="38">
        <v>0</v>
      </c>
      <c r="F15" s="38">
        <v>0</v>
      </c>
      <c r="G15" s="38">
        <v>9</v>
      </c>
      <c r="H15" s="38">
        <v>0</v>
      </c>
      <c r="I15" s="38">
        <v>26</v>
      </c>
      <c r="J15" s="38">
        <v>13</v>
      </c>
      <c r="K15" s="38">
        <v>3</v>
      </c>
      <c r="L15" s="38">
        <v>0</v>
      </c>
      <c r="M15" s="38">
        <v>0</v>
      </c>
      <c r="N15" s="38">
        <v>0</v>
      </c>
      <c r="O15" s="38">
        <v>1</v>
      </c>
      <c r="P15" s="38">
        <v>0</v>
      </c>
      <c r="Q15" s="38">
        <v>0</v>
      </c>
      <c r="R15" s="38">
        <v>0</v>
      </c>
      <c r="S15" s="38">
        <v>52</v>
      </c>
    </row>
    <row r="16" spans="1:54" x14ac:dyDescent="0.25">
      <c r="B16" s="38" t="s">
        <v>14</v>
      </c>
      <c r="C16" s="38">
        <v>0</v>
      </c>
      <c r="D16" s="38">
        <v>0</v>
      </c>
      <c r="E16" s="38">
        <v>6</v>
      </c>
      <c r="F16" s="38">
        <v>0</v>
      </c>
      <c r="G16" s="38">
        <v>36</v>
      </c>
      <c r="H16" s="38">
        <v>5</v>
      </c>
      <c r="I16" s="38">
        <v>0</v>
      </c>
      <c r="J16" s="38">
        <v>0</v>
      </c>
      <c r="K16" s="38">
        <v>0</v>
      </c>
      <c r="L16" s="38">
        <v>1</v>
      </c>
      <c r="M16" s="38">
        <v>4</v>
      </c>
      <c r="N16" s="38">
        <v>0</v>
      </c>
      <c r="O16" s="38">
        <v>0</v>
      </c>
      <c r="P16" s="38">
        <v>0</v>
      </c>
      <c r="Q16" s="38">
        <v>0</v>
      </c>
      <c r="R16" s="38">
        <v>0</v>
      </c>
      <c r="S16" s="38">
        <v>52</v>
      </c>
    </row>
    <row r="17" spans="1:54" x14ac:dyDescent="0.25">
      <c r="B17" s="38" t="s">
        <v>15</v>
      </c>
      <c r="C17" s="38">
        <v>0</v>
      </c>
      <c r="D17" s="38">
        <v>0</v>
      </c>
      <c r="E17" s="38">
        <v>3</v>
      </c>
      <c r="F17" s="38">
        <v>0</v>
      </c>
      <c r="G17" s="38">
        <v>30</v>
      </c>
      <c r="H17" s="38">
        <v>13</v>
      </c>
      <c r="I17" s="38">
        <v>2</v>
      </c>
      <c r="J17" s="38">
        <v>0</v>
      </c>
      <c r="K17" s="38">
        <v>0</v>
      </c>
      <c r="L17" s="38">
        <v>1</v>
      </c>
      <c r="M17" s="38">
        <v>2</v>
      </c>
      <c r="N17" s="38">
        <v>1</v>
      </c>
      <c r="O17" s="38">
        <v>0</v>
      </c>
      <c r="P17" s="38">
        <v>0</v>
      </c>
      <c r="Q17" s="38">
        <v>0</v>
      </c>
      <c r="R17" s="38">
        <v>0</v>
      </c>
      <c r="S17" s="38">
        <v>52</v>
      </c>
    </row>
    <row r="18" spans="1:54" x14ac:dyDescent="0.25">
      <c r="B18" s="38" t="s">
        <v>16</v>
      </c>
      <c r="C18" s="38">
        <v>0</v>
      </c>
      <c r="D18" s="38">
        <v>0</v>
      </c>
      <c r="E18" s="38">
        <v>0</v>
      </c>
      <c r="F18" s="38">
        <v>0</v>
      </c>
      <c r="G18" s="38">
        <v>0</v>
      </c>
      <c r="H18" s="38">
        <v>2</v>
      </c>
      <c r="I18" s="38">
        <v>0</v>
      </c>
      <c r="J18" s="38">
        <v>3</v>
      </c>
      <c r="K18" s="38">
        <v>1</v>
      </c>
      <c r="L18" s="38">
        <v>4</v>
      </c>
      <c r="M18" s="38">
        <v>11</v>
      </c>
      <c r="N18" s="38">
        <v>11</v>
      </c>
      <c r="O18" s="38">
        <v>9</v>
      </c>
      <c r="P18" s="38">
        <v>8</v>
      </c>
      <c r="Q18" s="38">
        <v>4</v>
      </c>
      <c r="R18" s="38">
        <v>0</v>
      </c>
      <c r="S18" s="38">
        <v>53</v>
      </c>
    </row>
    <row r="19" spans="1:54" x14ac:dyDescent="0.25">
      <c r="B19" s="38" t="s">
        <v>17</v>
      </c>
      <c r="C19" s="38">
        <v>0</v>
      </c>
      <c r="D19" s="38">
        <v>0</v>
      </c>
      <c r="E19" s="38">
        <v>39</v>
      </c>
      <c r="F19" s="38">
        <v>0</v>
      </c>
      <c r="G19" s="38">
        <v>2</v>
      </c>
      <c r="H19" s="38">
        <v>4</v>
      </c>
      <c r="I19" s="38">
        <v>1</v>
      </c>
      <c r="J19" s="38">
        <v>0</v>
      </c>
      <c r="K19" s="38">
        <v>2</v>
      </c>
      <c r="L19" s="38">
        <v>0</v>
      </c>
      <c r="M19" s="38">
        <v>0</v>
      </c>
      <c r="N19" s="38">
        <v>5</v>
      </c>
      <c r="O19" s="38">
        <v>0</v>
      </c>
      <c r="P19" s="38">
        <v>0</v>
      </c>
      <c r="Q19" s="38">
        <v>0</v>
      </c>
      <c r="R19" s="38">
        <v>0</v>
      </c>
      <c r="S19" s="38">
        <v>53</v>
      </c>
    </row>
    <row r="20" spans="1:54" x14ac:dyDescent="0.25">
      <c r="B20" s="38" t="s">
        <v>18</v>
      </c>
      <c r="C20" s="38">
        <v>0</v>
      </c>
      <c r="D20" s="38">
        <v>32</v>
      </c>
      <c r="E20" s="38">
        <v>13</v>
      </c>
      <c r="F20" s="38">
        <v>3</v>
      </c>
      <c r="G20" s="38">
        <v>0</v>
      </c>
      <c r="H20" s="38">
        <v>2</v>
      </c>
      <c r="I20" s="38">
        <v>0</v>
      </c>
      <c r="J20" s="38">
        <v>2</v>
      </c>
      <c r="K20" s="38">
        <v>0</v>
      </c>
      <c r="L20" s="38">
        <v>1</v>
      </c>
      <c r="M20" s="38">
        <v>0</v>
      </c>
      <c r="N20" s="38">
        <v>0</v>
      </c>
      <c r="O20" s="38">
        <v>0</v>
      </c>
      <c r="P20" s="38">
        <v>0</v>
      </c>
      <c r="Q20" s="38">
        <v>0</v>
      </c>
      <c r="R20" s="38">
        <v>0</v>
      </c>
      <c r="S20" s="38">
        <v>53</v>
      </c>
    </row>
    <row r="21" spans="1:54" x14ac:dyDescent="0.25">
      <c r="B21" s="38" t="s">
        <v>19</v>
      </c>
      <c r="C21" s="38">
        <v>0</v>
      </c>
      <c r="D21" s="38">
        <v>42</v>
      </c>
      <c r="E21" s="38">
        <v>0</v>
      </c>
      <c r="F21" s="38">
        <v>4</v>
      </c>
      <c r="G21" s="38">
        <v>2</v>
      </c>
      <c r="H21" s="38">
        <v>3</v>
      </c>
      <c r="I21" s="38">
        <v>1</v>
      </c>
      <c r="J21" s="38">
        <v>0</v>
      </c>
      <c r="K21" s="38">
        <v>0</v>
      </c>
      <c r="L21" s="38">
        <v>1</v>
      </c>
      <c r="M21" s="38">
        <v>0</v>
      </c>
      <c r="N21" s="38">
        <v>0</v>
      </c>
      <c r="O21" s="38">
        <v>0</v>
      </c>
      <c r="P21" s="38">
        <v>0</v>
      </c>
      <c r="Q21" s="38">
        <v>0</v>
      </c>
      <c r="R21" s="38">
        <v>0</v>
      </c>
      <c r="S21" s="38">
        <v>53</v>
      </c>
    </row>
    <row r="22" spans="1:54" x14ac:dyDescent="0.25">
      <c r="B22" s="38" t="s">
        <v>20</v>
      </c>
      <c r="C22" s="38">
        <v>0</v>
      </c>
      <c r="D22" s="38">
        <v>0</v>
      </c>
      <c r="E22" s="38">
        <v>5</v>
      </c>
      <c r="F22" s="38">
        <v>37</v>
      </c>
      <c r="G22" s="38">
        <v>3</v>
      </c>
      <c r="H22" s="38">
        <v>3</v>
      </c>
      <c r="I22" s="38">
        <v>4</v>
      </c>
      <c r="J22" s="38">
        <v>0</v>
      </c>
      <c r="K22" s="38">
        <v>0</v>
      </c>
      <c r="L22" s="38">
        <v>1</v>
      </c>
      <c r="M22" s="38">
        <v>0</v>
      </c>
      <c r="N22" s="38">
        <v>0</v>
      </c>
      <c r="O22" s="38">
        <v>0</v>
      </c>
      <c r="P22" s="38">
        <v>0</v>
      </c>
      <c r="Q22" s="38">
        <v>0</v>
      </c>
      <c r="R22" s="38">
        <v>0</v>
      </c>
      <c r="S22" s="38">
        <v>53</v>
      </c>
    </row>
    <row r="23" spans="1:54" x14ac:dyDescent="0.25">
      <c r="B23" s="38" t="s">
        <v>21</v>
      </c>
      <c r="C23" s="38">
        <v>0</v>
      </c>
      <c r="D23" s="38">
        <v>0</v>
      </c>
      <c r="E23" s="38">
        <v>0</v>
      </c>
      <c r="F23" s="38">
        <v>0</v>
      </c>
      <c r="G23" s="38">
        <v>0</v>
      </c>
      <c r="H23" s="38">
        <v>0</v>
      </c>
      <c r="I23" s="38">
        <v>7</v>
      </c>
      <c r="J23" s="38">
        <v>33</v>
      </c>
      <c r="K23" s="38">
        <v>7</v>
      </c>
      <c r="L23" s="38">
        <v>1</v>
      </c>
      <c r="M23" s="38">
        <v>5</v>
      </c>
      <c r="N23" s="38">
        <v>0</v>
      </c>
      <c r="O23" s="38">
        <v>0</v>
      </c>
      <c r="P23" s="38">
        <v>0</v>
      </c>
      <c r="Q23" s="38">
        <v>0</v>
      </c>
      <c r="R23" s="38">
        <v>0</v>
      </c>
      <c r="S23" s="38">
        <v>53</v>
      </c>
    </row>
    <row r="24" spans="1:54" x14ac:dyDescent="0.25">
      <c r="B24" s="38" t="s">
        <v>22</v>
      </c>
      <c r="C24" s="38">
        <v>0</v>
      </c>
      <c r="D24" s="38">
        <v>0</v>
      </c>
      <c r="E24" s="38">
        <v>0</v>
      </c>
      <c r="F24" s="38">
        <v>15</v>
      </c>
      <c r="G24" s="38">
        <v>32</v>
      </c>
      <c r="H24" s="38">
        <v>2</v>
      </c>
      <c r="I24" s="38">
        <v>1</v>
      </c>
      <c r="J24" s="38">
        <v>2</v>
      </c>
      <c r="K24" s="38">
        <v>1</v>
      </c>
      <c r="L24" s="38">
        <v>0</v>
      </c>
      <c r="M24" s="38">
        <v>0</v>
      </c>
      <c r="N24" s="38">
        <v>0</v>
      </c>
      <c r="O24" s="38">
        <v>0</v>
      </c>
      <c r="P24" s="38">
        <v>0</v>
      </c>
      <c r="Q24" s="38">
        <v>0</v>
      </c>
      <c r="R24" s="38">
        <v>0</v>
      </c>
      <c r="S24" s="38">
        <v>53</v>
      </c>
    </row>
    <row r="25" spans="1:54" x14ac:dyDescent="0.25">
      <c r="B25" s="38" t="s">
        <v>75</v>
      </c>
      <c r="C25" s="38">
        <v>0</v>
      </c>
      <c r="D25" s="38">
        <v>0</v>
      </c>
      <c r="E25" s="38">
        <v>0</v>
      </c>
      <c r="F25" s="38">
        <v>0</v>
      </c>
      <c r="G25" s="38">
        <v>0</v>
      </c>
      <c r="H25" s="38">
        <v>2</v>
      </c>
      <c r="I25" s="38">
        <v>0</v>
      </c>
      <c r="J25" s="38">
        <v>0</v>
      </c>
      <c r="K25" s="38">
        <v>6</v>
      </c>
      <c r="L25" s="38">
        <v>37</v>
      </c>
      <c r="M25" s="38">
        <v>7</v>
      </c>
      <c r="N25" s="38">
        <v>1</v>
      </c>
      <c r="O25" s="38">
        <v>0</v>
      </c>
      <c r="P25" s="38">
        <v>0</v>
      </c>
      <c r="Q25" s="38">
        <v>0</v>
      </c>
      <c r="R25" s="38">
        <v>0</v>
      </c>
      <c r="S25" s="38">
        <v>53</v>
      </c>
    </row>
    <row r="26" spans="1:54" x14ac:dyDescent="0.25">
      <c r="B26" s="38" t="s">
        <v>83</v>
      </c>
      <c r="C26" s="38">
        <v>0</v>
      </c>
      <c r="D26" s="38">
        <v>1</v>
      </c>
      <c r="E26" s="38">
        <v>0</v>
      </c>
      <c r="F26" s="38">
        <v>7</v>
      </c>
      <c r="G26" s="38">
        <v>13</v>
      </c>
      <c r="H26" s="38">
        <v>12</v>
      </c>
      <c r="I26" s="38">
        <v>5</v>
      </c>
      <c r="J26" s="38">
        <v>2</v>
      </c>
      <c r="K26" s="38">
        <v>2</v>
      </c>
      <c r="L26" s="38">
        <v>2</v>
      </c>
      <c r="M26" s="38">
        <v>9</v>
      </c>
      <c r="N26" s="38">
        <v>0</v>
      </c>
      <c r="O26" s="38">
        <v>0</v>
      </c>
      <c r="P26" s="38">
        <v>0</v>
      </c>
      <c r="Q26" s="38">
        <v>0</v>
      </c>
      <c r="R26" s="38">
        <v>0</v>
      </c>
      <c r="S26" s="38">
        <v>53</v>
      </c>
    </row>
    <row r="27" spans="1:54" s="38" customFormat="1" x14ac:dyDescent="0.25">
      <c r="B27" s="38" t="s">
        <v>84</v>
      </c>
      <c r="C27" s="38">
        <v>0</v>
      </c>
      <c r="D27" s="38">
        <v>0</v>
      </c>
      <c r="E27" s="38">
        <v>0</v>
      </c>
      <c r="F27" s="38">
        <v>38</v>
      </c>
      <c r="G27" s="38">
        <v>0</v>
      </c>
      <c r="H27" s="38">
        <v>10</v>
      </c>
      <c r="I27" s="38">
        <v>4</v>
      </c>
      <c r="J27" s="38">
        <v>1</v>
      </c>
      <c r="K27" s="38">
        <v>0</v>
      </c>
      <c r="L27" s="38">
        <v>0</v>
      </c>
      <c r="M27" s="38">
        <v>0</v>
      </c>
      <c r="N27" s="38">
        <v>0</v>
      </c>
      <c r="O27" s="38">
        <v>0</v>
      </c>
      <c r="P27" s="38">
        <v>0</v>
      </c>
      <c r="Q27" s="38">
        <v>0</v>
      </c>
      <c r="R27" s="38">
        <v>0</v>
      </c>
      <c r="S27" s="38">
        <v>53</v>
      </c>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row>
    <row r="29" spans="1:54" x14ac:dyDescent="0.25">
      <c r="A29" t="s">
        <v>33</v>
      </c>
    </row>
    <row r="30" spans="1:54" x14ac:dyDescent="0.25">
      <c r="B30" s="38" t="s">
        <v>0</v>
      </c>
      <c r="C30" s="38">
        <v>1.5625E-2</v>
      </c>
      <c r="D30" s="38">
        <v>3.125E-2</v>
      </c>
      <c r="E30" s="38">
        <v>6.25E-2</v>
      </c>
      <c r="F30" s="38">
        <v>0.125</v>
      </c>
      <c r="G30" s="38">
        <v>0.25</v>
      </c>
      <c r="H30" s="38">
        <v>0.5</v>
      </c>
      <c r="I30" s="38">
        <v>1</v>
      </c>
      <c r="J30" s="38">
        <v>2</v>
      </c>
      <c r="K30" s="38">
        <v>4</v>
      </c>
      <c r="L30" s="38">
        <v>8</v>
      </c>
      <c r="M30" s="38">
        <v>16</v>
      </c>
      <c r="N30" s="38">
        <v>32</v>
      </c>
      <c r="O30" s="38">
        <v>64</v>
      </c>
      <c r="P30" s="38">
        <v>128</v>
      </c>
      <c r="Q30" s="38">
        <v>256</v>
      </c>
      <c r="R30" s="38">
        <v>512</v>
      </c>
      <c r="S30" s="38" t="s">
        <v>1</v>
      </c>
    </row>
    <row r="31" spans="1:54" x14ac:dyDescent="0.25">
      <c r="B31" s="38" t="s">
        <v>25</v>
      </c>
      <c r="C31" s="38">
        <v>0</v>
      </c>
      <c r="D31" s="38">
        <v>0</v>
      </c>
      <c r="E31" s="38">
        <v>0</v>
      </c>
      <c r="F31" s="38">
        <v>0</v>
      </c>
      <c r="G31" s="38">
        <v>0</v>
      </c>
      <c r="H31" s="38">
        <v>0</v>
      </c>
      <c r="I31" s="38">
        <v>1</v>
      </c>
      <c r="J31" s="38">
        <v>44</v>
      </c>
      <c r="K31" s="38">
        <v>8</v>
      </c>
      <c r="L31" s="38">
        <v>8</v>
      </c>
      <c r="M31" s="38">
        <v>0</v>
      </c>
      <c r="N31" s="38">
        <v>0</v>
      </c>
      <c r="O31" s="38">
        <v>0</v>
      </c>
      <c r="P31" s="38">
        <v>0</v>
      </c>
      <c r="Q31" s="38">
        <v>0</v>
      </c>
      <c r="R31" s="38">
        <v>0</v>
      </c>
      <c r="S31" s="38">
        <v>61</v>
      </c>
    </row>
    <row r="32" spans="1:54" x14ac:dyDescent="0.25">
      <c r="B32" s="38" t="s">
        <v>26</v>
      </c>
      <c r="C32" s="38">
        <v>0</v>
      </c>
      <c r="D32" s="38">
        <v>0</v>
      </c>
      <c r="E32" s="38">
        <v>0</v>
      </c>
      <c r="F32" s="38">
        <v>0</v>
      </c>
      <c r="G32" s="38">
        <v>0</v>
      </c>
      <c r="H32" s="38">
        <v>0</v>
      </c>
      <c r="I32" s="38">
        <v>0</v>
      </c>
      <c r="J32" s="38">
        <v>0</v>
      </c>
      <c r="K32" s="38">
        <v>0</v>
      </c>
      <c r="L32" s="38">
        <v>1</v>
      </c>
      <c r="M32" s="38">
        <v>60</v>
      </c>
      <c r="N32" s="38">
        <v>0</v>
      </c>
      <c r="O32" s="38">
        <v>0</v>
      </c>
      <c r="P32" s="38">
        <v>0</v>
      </c>
      <c r="Q32" s="38">
        <v>0</v>
      </c>
      <c r="R32" s="38">
        <v>0</v>
      </c>
      <c r="S32" s="38">
        <v>61</v>
      </c>
    </row>
    <row r="33" spans="2:19" x14ac:dyDescent="0.25">
      <c r="B33" s="38" t="s">
        <v>3</v>
      </c>
      <c r="C33" s="38">
        <v>0</v>
      </c>
      <c r="D33" s="38">
        <v>0</v>
      </c>
      <c r="E33" s="38">
        <v>0</v>
      </c>
      <c r="F33" s="38">
        <v>1</v>
      </c>
      <c r="G33" s="38">
        <v>0</v>
      </c>
      <c r="H33" s="38">
        <v>11</v>
      </c>
      <c r="I33" s="38">
        <v>39</v>
      </c>
      <c r="J33" s="38">
        <v>4</v>
      </c>
      <c r="K33" s="38">
        <v>6</v>
      </c>
      <c r="L33" s="38">
        <v>0</v>
      </c>
      <c r="M33" s="38">
        <v>0</v>
      </c>
      <c r="N33" s="38">
        <v>0</v>
      </c>
      <c r="O33" s="38">
        <v>0</v>
      </c>
      <c r="P33" s="38">
        <v>0</v>
      </c>
      <c r="Q33" s="38">
        <v>0</v>
      </c>
      <c r="R33" s="38">
        <v>0</v>
      </c>
      <c r="S33" s="38">
        <v>61</v>
      </c>
    </row>
    <row r="34" spans="2:19" x14ac:dyDescent="0.25">
      <c r="B34" s="38" t="s">
        <v>5</v>
      </c>
      <c r="C34" s="38">
        <v>0</v>
      </c>
      <c r="D34" s="38">
        <v>0</v>
      </c>
      <c r="E34" s="38">
        <v>0</v>
      </c>
      <c r="F34" s="38">
        <v>0</v>
      </c>
      <c r="G34" s="38">
        <v>1</v>
      </c>
      <c r="H34" s="38">
        <v>0</v>
      </c>
      <c r="I34" s="38">
        <v>0</v>
      </c>
      <c r="J34" s="38">
        <v>25</v>
      </c>
      <c r="K34" s="38">
        <v>25</v>
      </c>
      <c r="L34" s="38">
        <v>2</v>
      </c>
      <c r="M34" s="38">
        <v>6</v>
      </c>
      <c r="N34" s="38">
        <v>2</v>
      </c>
      <c r="O34" s="38">
        <v>0</v>
      </c>
      <c r="P34" s="38">
        <v>0</v>
      </c>
      <c r="Q34" s="38">
        <v>0</v>
      </c>
      <c r="R34" s="38">
        <v>0</v>
      </c>
      <c r="S34" s="38">
        <v>61</v>
      </c>
    </row>
    <row r="35" spans="2:19" x14ac:dyDescent="0.25">
      <c r="B35" s="38" t="s">
        <v>7</v>
      </c>
      <c r="C35" s="38">
        <v>0</v>
      </c>
      <c r="D35" s="38">
        <v>0</v>
      </c>
      <c r="E35" s="38">
        <v>0</v>
      </c>
      <c r="F35" s="38">
        <v>0</v>
      </c>
      <c r="G35" s="38">
        <v>0</v>
      </c>
      <c r="H35" s="38">
        <v>0</v>
      </c>
      <c r="I35" s="38">
        <v>0</v>
      </c>
      <c r="J35" s="38">
        <v>0</v>
      </c>
      <c r="K35" s="38">
        <v>0</v>
      </c>
      <c r="L35" s="38">
        <v>1</v>
      </c>
      <c r="M35" s="38">
        <v>60</v>
      </c>
      <c r="N35" s="38">
        <v>0</v>
      </c>
      <c r="O35" s="38">
        <v>0</v>
      </c>
      <c r="P35" s="38">
        <v>0</v>
      </c>
      <c r="Q35" s="38">
        <v>0</v>
      </c>
      <c r="R35" s="38">
        <v>0</v>
      </c>
      <c r="S35" s="38">
        <v>61</v>
      </c>
    </row>
    <row r="36" spans="2:19" x14ac:dyDescent="0.25">
      <c r="B36" s="38" t="s">
        <v>9</v>
      </c>
      <c r="C36" s="38">
        <v>0</v>
      </c>
      <c r="D36" s="38">
        <v>0</v>
      </c>
      <c r="E36" s="38">
        <v>0</v>
      </c>
      <c r="F36" s="38">
        <v>0</v>
      </c>
      <c r="G36" s="38">
        <v>0</v>
      </c>
      <c r="H36" s="38">
        <v>0</v>
      </c>
      <c r="I36" s="38">
        <v>0</v>
      </c>
      <c r="J36" s="38">
        <v>0</v>
      </c>
      <c r="K36" s="38">
        <v>0</v>
      </c>
      <c r="L36" s="38">
        <v>0</v>
      </c>
      <c r="M36" s="38">
        <v>0</v>
      </c>
      <c r="N36" s="38">
        <v>1</v>
      </c>
      <c r="O36" s="38">
        <v>60</v>
      </c>
      <c r="P36" s="38">
        <v>0</v>
      </c>
      <c r="Q36" s="38">
        <v>0</v>
      </c>
      <c r="R36" s="38">
        <v>0</v>
      </c>
      <c r="S36" s="38">
        <v>61</v>
      </c>
    </row>
    <row r="37" spans="2:19" x14ac:dyDescent="0.25">
      <c r="B37" s="38" t="s">
        <v>10</v>
      </c>
      <c r="C37" s="38">
        <v>0</v>
      </c>
      <c r="D37" s="38">
        <v>0</v>
      </c>
      <c r="E37" s="38">
        <v>2</v>
      </c>
      <c r="F37" s="38">
        <v>1</v>
      </c>
      <c r="G37" s="38">
        <v>0</v>
      </c>
      <c r="H37" s="38">
        <v>15</v>
      </c>
      <c r="I37" s="38">
        <v>26</v>
      </c>
      <c r="J37" s="38">
        <v>12</v>
      </c>
      <c r="K37" s="38">
        <v>5</v>
      </c>
      <c r="L37" s="38">
        <v>0</v>
      </c>
      <c r="M37" s="38">
        <v>0</v>
      </c>
      <c r="N37" s="38">
        <v>0</v>
      </c>
      <c r="O37" s="38">
        <v>0</v>
      </c>
      <c r="P37" s="38">
        <v>0</v>
      </c>
      <c r="Q37" s="38">
        <v>0</v>
      </c>
      <c r="R37" s="38">
        <v>0</v>
      </c>
      <c r="S37" s="38">
        <v>61</v>
      </c>
    </row>
    <row r="38" spans="2:19" x14ac:dyDescent="0.25">
      <c r="B38" s="38" t="s">
        <v>11</v>
      </c>
      <c r="C38" s="38">
        <v>0</v>
      </c>
      <c r="D38" s="38">
        <v>0</v>
      </c>
      <c r="E38" s="38">
        <v>1</v>
      </c>
      <c r="F38" s="38">
        <v>0</v>
      </c>
      <c r="G38" s="38">
        <v>1</v>
      </c>
      <c r="H38" s="38">
        <v>4</v>
      </c>
      <c r="I38" s="38">
        <v>1</v>
      </c>
      <c r="J38" s="38">
        <v>15</v>
      </c>
      <c r="K38" s="38">
        <v>27</v>
      </c>
      <c r="L38" s="38">
        <v>10</v>
      </c>
      <c r="M38" s="38">
        <v>2</v>
      </c>
      <c r="N38" s="38">
        <v>0</v>
      </c>
      <c r="O38" s="38">
        <v>0</v>
      </c>
      <c r="P38" s="38">
        <v>0</v>
      </c>
      <c r="Q38" s="38">
        <v>0</v>
      </c>
      <c r="R38" s="38">
        <v>0</v>
      </c>
      <c r="S38" s="38">
        <v>61</v>
      </c>
    </row>
    <row r="39" spans="2:19" x14ac:dyDescent="0.25">
      <c r="B39" s="38" t="s">
        <v>13</v>
      </c>
      <c r="C39" s="38">
        <v>0</v>
      </c>
      <c r="D39" s="38">
        <v>0</v>
      </c>
      <c r="E39" s="38">
        <v>0</v>
      </c>
      <c r="F39" s="38">
        <v>0</v>
      </c>
      <c r="G39" s="38">
        <v>1</v>
      </c>
      <c r="H39" s="38">
        <v>0</v>
      </c>
      <c r="I39" s="38">
        <v>1</v>
      </c>
      <c r="J39" s="38">
        <v>0</v>
      </c>
      <c r="K39" s="38">
        <v>0</v>
      </c>
      <c r="L39" s="38">
        <v>0</v>
      </c>
      <c r="M39" s="38">
        <v>2</v>
      </c>
      <c r="N39" s="38">
        <v>2</v>
      </c>
      <c r="O39" s="38">
        <v>15</v>
      </c>
      <c r="P39" s="38">
        <v>40</v>
      </c>
      <c r="Q39" s="38">
        <v>0</v>
      </c>
      <c r="R39" s="38">
        <v>0</v>
      </c>
      <c r="S39" s="38">
        <v>61</v>
      </c>
    </row>
    <row r="40" spans="2:19" x14ac:dyDescent="0.25">
      <c r="B40" s="38" t="s">
        <v>14</v>
      </c>
      <c r="C40" s="38">
        <v>0</v>
      </c>
      <c r="D40" s="38">
        <v>0</v>
      </c>
      <c r="E40" s="38">
        <v>1</v>
      </c>
      <c r="F40" s="38">
        <v>0</v>
      </c>
      <c r="G40" s="38">
        <v>0</v>
      </c>
      <c r="H40" s="38">
        <v>1</v>
      </c>
      <c r="I40" s="38">
        <v>1</v>
      </c>
      <c r="J40" s="38">
        <v>2</v>
      </c>
      <c r="K40" s="38">
        <v>20</v>
      </c>
      <c r="L40" s="38">
        <v>12</v>
      </c>
      <c r="M40" s="38">
        <v>24</v>
      </c>
      <c r="N40" s="38">
        <v>0</v>
      </c>
      <c r="O40" s="38">
        <v>0</v>
      </c>
      <c r="P40" s="38">
        <v>0</v>
      </c>
      <c r="Q40" s="38">
        <v>0</v>
      </c>
      <c r="R40" s="38">
        <v>0</v>
      </c>
      <c r="S40" s="38">
        <v>61</v>
      </c>
    </row>
    <row r="41" spans="2:19" x14ac:dyDescent="0.25">
      <c r="B41" s="38" t="s">
        <v>16</v>
      </c>
      <c r="C41" s="38">
        <v>0</v>
      </c>
      <c r="D41" s="38">
        <v>0</v>
      </c>
      <c r="E41" s="38">
        <v>0</v>
      </c>
      <c r="F41" s="38">
        <v>0</v>
      </c>
      <c r="G41" s="38">
        <v>0</v>
      </c>
      <c r="H41" s="38">
        <v>0</v>
      </c>
      <c r="I41" s="38">
        <v>0</v>
      </c>
      <c r="J41" s="38">
        <v>1</v>
      </c>
      <c r="K41" s="38">
        <v>0</v>
      </c>
      <c r="L41" s="38">
        <v>0</v>
      </c>
      <c r="M41" s="38">
        <v>5</v>
      </c>
      <c r="N41" s="38">
        <v>34</v>
      </c>
      <c r="O41" s="38">
        <v>18</v>
      </c>
      <c r="P41" s="38">
        <v>2</v>
      </c>
      <c r="Q41" s="38">
        <v>0</v>
      </c>
      <c r="R41" s="38">
        <v>0</v>
      </c>
      <c r="S41" s="38">
        <v>60</v>
      </c>
    </row>
    <row r="42" spans="2:19" x14ac:dyDescent="0.25">
      <c r="B42" s="38" t="s">
        <v>17</v>
      </c>
      <c r="C42" s="38">
        <v>0</v>
      </c>
      <c r="D42" s="38">
        <v>0</v>
      </c>
      <c r="E42" s="38">
        <v>51</v>
      </c>
      <c r="F42" s="38">
        <v>0</v>
      </c>
      <c r="G42" s="38">
        <v>5</v>
      </c>
      <c r="H42" s="38">
        <v>0</v>
      </c>
      <c r="I42" s="38">
        <v>0</v>
      </c>
      <c r="J42" s="38">
        <v>1</v>
      </c>
      <c r="K42" s="38">
        <v>0</v>
      </c>
      <c r="L42" s="38">
        <v>1</v>
      </c>
      <c r="M42" s="38">
        <v>0</v>
      </c>
      <c r="N42" s="38">
        <v>3</v>
      </c>
      <c r="O42" s="38">
        <v>0</v>
      </c>
      <c r="P42" s="38">
        <v>0</v>
      </c>
      <c r="Q42" s="38">
        <v>0</v>
      </c>
      <c r="R42" s="38">
        <v>0</v>
      </c>
      <c r="S42" s="38">
        <v>61</v>
      </c>
    </row>
    <row r="43" spans="2:19" x14ac:dyDescent="0.25">
      <c r="B43" s="38" t="s">
        <v>18</v>
      </c>
      <c r="C43" s="38">
        <v>0</v>
      </c>
      <c r="D43" s="38">
        <v>0</v>
      </c>
      <c r="E43" s="38">
        <v>0</v>
      </c>
      <c r="F43" s="38">
        <v>0</v>
      </c>
      <c r="G43" s="38">
        <v>0</v>
      </c>
      <c r="H43" s="38">
        <v>18</v>
      </c>
      <c r="I43" s="38">
        <v>24</v>
      </c>
      <c r="J43" s="38">
        <v>1</v>
      </c>
      <c r="K43" s="38">
        <v>1</v>
      </c>
      <c r="L43" s="38">
        <v>17</v>
      </c>
      <c r="M43" s="38">
        <v>0</v>
      </c>
      <c r="N43" s="38">
        <v>0</v>
      </c>
      <c r="O43" s="38">
        <v>0</v>
      </c>
      <c r="P43" s="38">
        <v>0</v>
      </c>
      <c r="Q43" s="38">
        <v>0</v>
      </c>
      <c r="R43" s="38">
        <v>0</v>
      </c>
      <c r="S43" s="38">
        <v>61</v>
      </c>
    </row>
    <row r="44" spans="2:19" x14ac:dyDescent="0.25">
      <c r="B44" s="38" t="s">
        <v>19</v>
      </c>
      <c r="C44" s="38">
        <v>0</v>
      </c>
      <c r="D44" s="38">
        <v>0</v>
      </c>
      <c r="E44" s="38">
        <v>0</v>
      </c>
      <c r="F44" s="38">
        <v>0</v>
      </c>
      <c r="G44" s="38">
        <v>2</v>
      </c>
      <c r="H44" s="38">
        <v>15</v>
      </c>
      <c r="I44" s="38">
        <v>25</v>
      </c>
      <c r="J44" s="38">
        <v>2</v>
      </c>
      <c r="K44" s="38">
        <v>1</v>
      </c>
      <c r="L44" s="38">
        <v>1</v>
      </c>
      <c r="M44" s="38">
        <v>15</v>
      </c>
      <c r="N44" s="38">
        <v>0</v>
      </c>
      <c r="O44" s="38">
        <v>0</v>
      </c>
      <c r="P44" s="38">
        <v>0</v>
      </c>
      <c r="Q44" s="38">
        <v>0</v>
      </c>
      <c r="R44" s="38">
        <v>0</v>
      </c>
      <c r="S44" s="38">
        <v>61</v>
      </c>
    </row>
    <row r="45" spans="2:19" x14ac:dyDescent="0.25">
      <c r="B45" s="38" t="s">
        <v>20</v>
      </c>
      <c r="C45" s="38">
        <v>0</v>
      </c>
      <c r="D45" s="38">
        <v>0</v>
      </c>
      <c r="E45" s="38">
        <v>0</v>
      </c>
      <c r="F45" s="38">
        <v>2</v>
      </c>
      <c r="G45" s="38">
        <v>34</v>
      </c>
      <c r="H45" s="38">
        <v>8</v>
      </c>
      <c r="I45" s="38">
        <v>1</v>
      </c>
      <c r="J45" s="38">
        <v>0</v>
      </c>
      <c r="K45" s="38">
        <v>1</v>
      </c>
      <c r="L45" s="38">
        <v>15</v>
      </c>
      <c r="M45" s="38">
        <v>0</v>
      </c>
      <c r="N45" s="38">
        <v>0</v>
      </c>
      <c r="O45" s="38">
        <v>0</v>
      </c>
      <c r="P45" s="38">
        <v>0</v>
      </c>
      <c r="Q45" s="38">
        <v>0</v>
      </c>
      <c r="R45" s="38">
        <v>0</v>
      </c>
      <c r="S45" s="38">
        <v>61</v>
      </c>
    </row>
    <row r="46" spans="2:19" x14ac:dyDescent="0.25">
      <c r="B46" s="38" t="s">
        <v>21</v>
      </c>
      <c r="C46" s="38">
        <v>0</v>
      </c>
      <c r="D46" s="38">
        <v>0</v>
      </c>
      <c r="E46" s="38">
        <v>0</v>
      </c>
      <c r="F46" s="38">
        <v>0</v>
      </c>
      <c r="G46" s="38">
        <v>8</v>
      </c>
      <c r="H46" s="38">
        <v>3</v>
      </c>
      <c r="I46" s="38">
        <v>0</v>
      </c>
      <c r="J46" s="38">
        <v>1</v>
      </c>
      <c r="K46" s="38">
        <v>5</v>
      </c>
      <c r="L46" s="38">
        <v>33</v>
      </c>
      <c r="M46" s="38">
        <v>11</v>
      </c>
      <c r="N46" s="38">
        <v>0</v>
      </c>
      <c r="O46" s="38">
        <v>0</v>
      </c>
      <c r="P46" s="38">
        <v>0</v>
      </c>
      <c r="Q46" s="38">
        <v>0</v>
      </c>
      <c r="R46" s="38">
        <v>0</v>
      </c>
      <c r="S46" s="38">
        <v>61</v>
      </c>
    </row>
    <row r="47" spans="2:19" x14ac:dyDescent="0.25">
      <c r="B47" s="38" t="s">
        <v>27</v>
      </c>
      <c r="C47" s="38">
        <v>0</v>
      </c>
      <c r="D47" s="38">
        <v>0</v>
      </c>
      <c r="E47" s="38">
        <v>0</v>
      </c>
      <c r="F47" s="38">
        <v>0</v>
      </c>
      <c r="G47" s="38">
        <v>1</v>
      </c>
      <c r="H47" s="38">
        <v>5</v>
      </c>
      <c r="I47" s="38">
        <v>16</v>
      </c>
      <c r="J47" s="38">
        <v>21</v>
      </c>
      <c r="K47" s="38">
        <v>13</v>
      </c>
      <c r="L47" s="38">
        <v>5</v>
      </c>
      <c r="M47" s="38">
        <v>0</v>
      </c>
      <c r="N47" s="38">
        <v>0</v>
      </c>
      <c r="O47" s="38">
        <v>0</v>
      </c>
      <c r="P47" s="38">
        <v>0</v>
      </c>
      <c r="Q47" s="38">
        <v>0</v>
      </c>
      <c r="R47" s="38">
        <v>0</v>
      </c>
      <c r="S47" s="38">
        <v>61</v>
      </c>
    </row>
    <row r="48" spans="2:19" x14ac:dyDescent="0.25">
      <c r="B48" s="38" t="s">
        <v>28</v>
      </c>
      <c r="C48" s="38">
        <v>0</v>
      </c>
      <c r="D48" s="38">
        <v>0</v>
      </c>
      <c r="E48" s="38">
        <v>0</v>
      </c>
      <c r="F48" s="38">
        <v>0</v>
      </c>
      <c r="G48" s="38">
        <v>0</v>
      </c>
      <c r="H48" s="38">
        <v>0</v>
      </c>
      <c r="I48" s="38">
        <v>8</v>
      </c>
      <c r="J48" s="38">
        <v>38</v>
      </c>
      <c r="K48" s="38">
        <v>13</v>
      </c>
      <c r="L48" s="38">
        <v>2</v>
      </c>
      <c r="M48" s="38">
        <v>0</v>
      </c>
      <c r="N48" s="38">
        <v>0</v>
      </c>
      <c r="O48" s="38">
        <v>0</v>
      </c>
      <c r="P48" s="38">
        <v>0</v>
      </c>
      <c r="Q48" s="38">
        <v>0</v>
      </c>
      <c r="R48" s="38">
        <v>0</v>
      </c>
      <c r="S48" s="38">
        <v>61</v>
      </c>
    </row>
    <row r="49" spans="1:19" x14ac:dyDescent="0.25">
      <c r="B49" s="38" t="s">
        <v>29</v>
      </c>
      <c r="C49" s="38">
        <v>0</v>
      </c>
      <c r="D49" s="38">
        <v>0</v>
      </c>
      <c r="E49" s="38">
        <v>0</v>
      </c>
      <c r="F49" s="38">
        <v>0</v>
      </c>
      <c r="G49" s="38">
        <v>1</v>
      </c>
      <c r="H49" s="38">
        <v>1</v>
      </c>
      <c r="I49" s="38">
        <v>0</v>
      </c>
      <c r="J49" s="38">
        <v>1</v>
      </c>
      <c r="K49" s="38">
        <v>13</v>
      </c>
      <c r="L49" s="38">
        <v>16</v>
      </c>
      <c r="M49" s="38">
        <v>1</v>
      </c>
      <c r="N49" s="38">
        <v>28</v>
      </c>
      <c r="O49" s="38">
        <v>0</v>
      </c>
      <c r="P49" s="38">
        <v>0</v>
      </c>
      <c r="Q49" s="38">
        <v>0</v>
      </c>
      <c r="R49" s="38">
        <v>0</v>
      </c>
      <c r="S49" s="38">
        <v>61</v>
      </c>
    </row>
    <row r="50" spans="1:19" x14ac:dyDescent="0.25">
      <c r="B50" s="38" t="s">
        <v>23</v>
      </c>
      <c r="C50" s="38">
        <v>0</v>
      </c>
      <c r="D50" s="38">
        <v>0</v>
      </c>
      <c r="E50" s="38">
        <v>0</v>
      </c>
      <c r="F50" s="38">
        <v>0</v>
      </c>
      <c r="G50" s="38">
        <v>1</v>
      </c>
      <c r="H50" s="38">
        <v>0</v>
      </c>
      <c r="I50" s="38">
        <v>1</v>
      </c>
      <c r="J50" s="38">
        <v>0</v>
      </c>
      <c r="K50" s="38">
        <v>1</v>
      </c>
      <c r="L50" s="38">
        <v>58</v>
      </c>
      <c r="M50" s="38">
        <v>0</v>
      </c>
      <c r="N50" s="38">
        <v>0</v>
      </c>
      <c r="O50" s="38">
        <v>0</v>
      </c>
      <c r="P50" s="38">
        <v>0</v>
      </c>
      <c r="Q50" s="38">
        <v>0</v>
      </c>
      <c r="R50" s="38">
        <v>0</v>
      </c>
      <c r="S50" s="38">
        <v>61</v>
      </c>
    </row>
    <row r="51" spans="1:19" x14ac:dyDescent="0.25">
      <c r="B51" s="38" t="s">
        <v>30</v>
      </c>
      <c r="C51" s="38">
        <v>0</v>
      </c>
      <c r="D51" s="38">
        <v>0</v>
      </c>
      <c r="E51" s="38">
        <v>0</v>
      </c>
      <c r="F51" s="38">
        <v>0</v>
      </c>
      <c r="G51" s="38">
        <v>2</v>
      </c>
      <c r="H51" s="38">
        <v>1</v>
      </c>
      <c r="I51" s="38">
        <v>9</v>
      </c>
      <c r="J51" s="38">
        <v>48</v>
      </c>
      <c r="K51" s="38">
        <v>1</v>
      </c>
      <c r="L51" s="38">
        <v>0</v>
      </c>
      <c r="M51" s="38">
        <v>0</v>
      </c>
      <c r="N51" s="38">
        <v>0</v>
      </c>
      <c r="O51" s="38">
        <v>0</v>
      </c>
      <c r="P51" s="38">
        <v>0</v>
      </c>
      <c r="Q51" s="38">
        <v>0</v>
      </c>
      <c r="R51" s="38">
        <v>0</v>
      </c>
      <c r="S51" s="38">
        <v>61</v>
      </c>
    </row>
    <row r="52" spans="1:19" x14ac:dyDescent="0.25">
      <c r="B52" s="38" t="s">
        <v>31</v>
      </c>
      <c r="C52" s="38">
        <v>0</v>
      </c>
      <c r="D52" s="38">
        <v>0</v>
      </c>
      <c r="E52" s="38">
        <v>0</v>
      </c>
      <c r="F52" s="38">
        <v>0</v>
      </c>
      <c r="G52" s="38">
        <v>1</v>
      </c>
      <c r="H52" s="38">
        <v>1</v>
      </c>
      <c r="I52" s="38">
        <v>42</v>
      </c>
      <c r="J52" s="38">
        <v>17</v>
      </c>
      <c r="K52" s="38">
        <v>0</v>
      </c>
      <c r="L52" s="38">
        <v>0</v>
      </c>
      <c r="M52" s="38">
        <v>0</v>
      </c>
      <c r="N52" s="38">
        <v>0</v>
      </c>
      <c r="O52" s="38">
        <v>0</v>
      </c>
      <c r="P52" s="38">
        <v>0</v>
      </c>
      <c r="Q52" s="38">
        <v>0</v>
      </c>
      <c r="R52" s="38">
        <v>0</v>
      </c>
      <c r="S52" s="38">
        <v>61</v>
      </c>
    </row>
    <row r="53" spans="1:19" x14ac:dyDescent="0.25">
      <c r="B53" s="38" t="s">
        <v>32</v>
      </c>
      <c r="C53" s="38">
        <v>0</v>
      </c>
      <c r="D53" s="38">
        <v>0</v>
      </c>
      <c r="E53" s="38">
        <v>0</v>
      </c>
      <c r="F53" s="38">
        <v>57</v>
      </c>
      <c r="G53" s="38">
        <v>0</v>
      </c>
      <c r="H53" s="38">
        <v>3</v>
      </c>
      <c r="I53" s="38">
        <v>1</v>
      </c>
      <c r="J53" s="38">
        <v>0</v>
      </c>
      <c r="K53" s="38">
        <v>0</v>
      </c>
      <c r="L53" s="38">
        <v>0</v>
      </c>
      <c r="M53" s="38">
        <v>0</v>
      </c>
      <c r="N53" s="38">
        <v>0</v>
      </c>
      <c r="O53" s="38">
        <v>0</v>
      </c>
      <c r="P53" s="38">
        <v>0</v>
      </c>
      <c r="Q53" s="38">
        <v>0</v>
      </c>
      <c r="R53" s="38">
        <v>0</v>
      </c>
      <c r="S53" s="38">
        <v>61</v>
      </c>
    </row>
    <row r="54" spans="1:19" x14ac:dyDescent="0.25">
      <c r="B54" s="38" t="s">
        <v>22</v>
      </c>
      <c r="C54" s="38">
        <v>0</v>
      </c>
      <c r="D54" s="38">
        <v>30</v>
      </c>
      <c r="E54" s="38">
        <v>0</v>
      </c>
      <c r="F54" s="38">
        <v>25</v>
      </c>
      <c r="G54" s="38">
        <v>6</v>
      </c>
      <c r="H54" s="38">
        <v>0</v>
      </c>
      <c r="I54" s="38">
        <v>0</v>
      </c>
      <c r="J54" s="38">
        <v>0</v>
      </c>
      <c r="K54" s="38">
        <v>0</v>
      </c>
      <c r="L54" s="38">
        <v>0</v>
      </c>
      <c r="M54" s="38">
        <v>0</v>
      </c>
      <c r="N54" s="38">
        <v>0</v>
      </c>
      <c r="O54" s="38">
        <v>0</v>
      </c>
      <c r="P54" s="38">
        <v>0</v>
      </c>
      <c r="Q54" s="38">
        <v>0</v>
      </c>
      <c r="R54" s="38">
        <v>0</v>
      </c>
      <c r="S54" s="38">
        <v>61</v>
      </c>
    </row>
    <row r="56" spans="1:19" x14ac:dyDescent="0.25">
      <c r="A56" t="s">
        <v>79</v>
      </c>
    </row>
    <row r="57" spans="1:19" x14ac:dyDescent="0.25">
      <c r="B57" s="38" t="s">
        <v>0</v>
      </c>
      <c r="C57" s="38">
        <v>1.5625E-2</v>
      </c>
      <c r="D57" s="38">
        <v>3.125E-2</v>
      </c>
      <c r="E57" s="38">
        <v>6.25E-2</v>
      </c>
      <c r="F57" s="38">
        <v>0.125</v>
      </c>
      <c r="G57" s="38">
        <v>0.25</v>
      </c>
      <c r="H57" s="38">
        <v>0.5</v>
      </c>
      <c r="I57" s="38">
        <v>1</v>
      </c>
      <c r="J57" s="38">
        <v>2</v>
      </c>
      <c r="K57" s="38">
        <v>4</v>
      </c>
      <c r="L57" s="38">
        <v>8</v>
      </c>
      <c r="M57" s="38">
        <v>16</v>
      </c>
      <c r="N57" s="38">
        <v>32</v>
      </c>
      <c r="O57" s="38">
        <v>64</v>
      </c>
      <c r="P57" s="38">
        <v>128</v>
      </c>
      <c r="Q57" s="38">
        <v>256</v>
      </c>
      <c r="R57" s="38">
        <v>512</v>
      </c>
      <c r="S57" s="38" t="s">
        <v>1</v>
      </c>
    </row>
    <row r="58" spans="1:19" x14ac:dyDescent="0.25">
      <c r="B58" s="38" t="s">
        <v>2</v>
      </c>
      <c r="C58" s="38">
        <v>0</v>
      </c>
      <c r="D58" s="38">
        <v>0</v>
      </c>
      <c r="E58" s="38">
        <v>0</v>
      </c>
      <c r="F58" s="38">
        <v>5</v>
      </c>
      <c r="G58" s="38">
        <v>0</v>
      </c>
      <c r="H58" s="38">
        <v>5</v>
      </c>
      <c r="I58" s="38">
        <v>21</v>
      </c>
      <c r="J58" s="38">
        <v>135</v>
      </c>
      <c r="K58" s="38">
        <v>90</v>
      </c>
      <c r="L58" s="38">
        <v>10</v>
      </c>
      <c r="M58" s="38">
        <v>2</v>
      </c>
      <c r="N58" s="38">
        <v>2</v>
      </c>
      <c r="O58" s="38">
        <v>210</v>
      </c>
      <c r="P58" s="38">
        <v>0</v>
      </c>
      <c r="Q58" s="38">
        <v>0</v>
      </c>
      <c r="R58" s="38">
        <v>0</v>
      </c>
      <c r="S58" s="38">
        <v>480</v>
      </c>
    </row>
    <row r="59" spans="1:19" x14ac:dyDescent="0.25">
      <c r="B59" s="38" t="s">
        <v>3</v>
      </c>
      <c r="C59" s="38">
        <v>0</v>
      </c>
      <c r="D59" s="38">
        <v>0</v>
      </c>
      <c r="E59" s="38">
        <v>0</v>
      </c>
      <c r="F59" s="38">
        <v>13</v>
      </c>
      <c r="G59" s="38">
        <v>0</v>
      </c>
      <c r="H59" s="38">
        <v>28</v>
      </c>
      <c r="I59" s="38">
        <v>159</v>
      </c>
      <c r="J59" s="38">
        <v>70</v>
      </c>
      <c r="K59" s="38">
        <v>26</v>
      </c>
      <c r="L59" s="38">
        <v>33</v>
      </c>
      <c r="M59" s="38">
        <v>32</v>
      </c>
      <c r="N59" s="38">
        <v>23</v>
      </c>
      <c r="O59" s="38">
        <v>95</v>
      </c>
      <c r="P59" s="38">
        <v>0</v>
      </c>
      <c r="Q59" s="38">
        <v>0</v>
      </c>
      <c r="R59" s="38">
        <v>0</v>
      </c>
      <c r="S59" s="38">
        <v>479</v>
      </c>
    </row>
    <row r="60" spans="1:19" x14ac:dyDescent="0.25">
      <c r="B60" s="38" t="s">
        <v>4</v>
      </c>
      <c r="C60" s="38">
        <v>0</v>
      </c>
      <c r="D60" s="38">
        <v>0</v>
      </c>
      <c r="E60" s="38">
        <v>0</v>
      </c>
      <c r="F60" s="38">
        <v>0</v>
      </c>
      <c r="G60" s="38">
        <v>24</v>
      </c>
      <c r="H60" s="38">
        <v>0</v>
      </c>
      <c r="I60" s="38">
        <v>154</v>
      </c>
      <c r="J60" s="38">
        <v>85</v>
      </c>
      <c r="K60" s="38">
        <v>8</v>
      </c>
      <c r="L60" s="38">
        <v>5</v>
      </c>
      <c r="M60" s="38">
        <v>10</v>
      </c>
      <c r="N60" s="38">
        <v>22</v>
      </c>
      <c r="O60" s="38">
        <v>21</v>
      </c>
      <c r="P60" s="38">
        <v>151</v>
      </c>
      <c r="Q60" s="38">
        <v>0</v>
      </c>
      <c r="R60" s="38">
        <v>0</v>
      </c>
      <c r="S60" s="38">
        <v>480</v>
      </c>
    </row>
    <row r="61" spans="1:19" x14ac:dyDescent="0.25">
      <c r="B61" s="38" t="s">
        <v>5</v>
      </c>
      <c r="C61" s="38">
        <v>0</v>
      </c>
      <c r="D61" s="38">
        <v>0</v>
      </c>
      <c r="E61" s="38">
        <v>0</v>
      </c>
      <c r="F61" s="38">
        <v>0</v>
      </c>
      <c r="G61" s="38">
        <v>53</v>
      </c>
      <c r="H61" s="38">
        <v>0</v>
      </c>
      <c r="I61" s="38">
        <v>268</v>
      </c>
      <c r="J61" s="38">
        <v>116</v>
      </c>
      <c r="K61" s="38">
        <v>16</v>
      </c>
      <c r="L61" s="38">
        <v>15</v>
      </c>
      <c r="M61" s="38">
        <v>2</v>
      </c>
      <c r="N61" s="38">
        <v>0</v>
      </c>
      <c r="O61" s="38">
        <v>5</v>
      </c>
      <c r="P61" s="38">
        <v>5</v>
      </c>
      <c r="Q61" s="38">
        <v>0</v>
      </c>
      <c r="R61" s="38">
        <v>0</v>
      </c>
      <c r="S61" s="38">
        <v>480</v>
      </c>
    </row>
    <row r="62" spans="1:19" x14ac:dyDescent="0.25">
      <c r="B62" s="38" t="s">
        <v>6</v>
      </c>
      <c r="C62" s="38">
        <v>0</v>
      </c>
      <c r="D62" s="38">
        <v>0</v>
      </c>
      <c r="E62" s="38">
        <v>0</v>
      </c>
      <c r="F62" s="38">
        <v>413</v>
      </c>
      <c r="G62" s="38">
        <v>0</v>
      </c>
      <c r="H62" s="38">
        <v>7</v>
      </c>
      <c r="I62" s="38">
        <v>4</v>
      </c>
      <c r="J62" s="38">
        <v>2</v>
      </c>
      <c r="K62" s="38">
        <v>3</v>
      </c>
      <c r="L62" s="38">
        <v>13</v>
      </c>
      <c r="M62" s="38">
        <v>12</v>
      </c>
      <c r="N62" s="38">
        <v>26</v>
      </c>
      <c r="O62" s="38">
        <v>0</v>
      </c>
      <c r="P62" s="38">
        <v>0</v>
      </c>
      <c r="Q62" s="38">
        <v>0</v>
      </c>
      <c r="R62" s="38">
        <v>0</v>
      </c>
      <c r="S62" s="38">
        <v>480</v>
      </c>
    </row>
    <row r="63" spans="1:19" x14ac:dyDescent="0.25">
      <c r="B63" s="38" t="s">
        <v>7</v>
      </c>
      <c r="C63" s="38">
        <v>0</v>
      </c>
      <c r="D63" s="38">
        <v>355</v>
      </c>
      <c r="E63" s="38">
        <v>0</v>
      </c>
      <c r="F63" s="38">
        <v>49</v>
      </c>
      <c r="G63" s="38">
        <v>9</v>
      </c>
      <c r="H63" s="38">
        <v>6</v>
      </c>
      <c r="I63" s="38">
        <v>3</v>
      </c>
      <c r="J63" s="38">
        <v>1</v>
      </c>
      <c r="K63" s="38">
        <v>3</v>
      </c>
      <c r="L63" s="38">
        <v>5</v>
      </c>
      <c r="M63" s="38">
        <v>49</v>
      </c>
      <c r="N63" s="38">
        <v>0</v>
      </c>
      <c r="O63" s="38">
        <v>0</v>
      </c>
      <c r="P63" s="38">
        <v>0</v>
      </c>
      <c r="Q63" s="38">
        <v>0</v>
      </c>
      <c r="R63" s="38">
        <v>0</v>
      </c>
      <c r="S63" s="38">
        <v>480</v>
      </c>
    </row>
    <row r="64" spans="1:19" x14ac:dyDescent="0.25">
      <c r="B64" s="38" t="s">
        <v>8</v>
      </c>
      <c r="C64" s="38">
        <v>0</v>
      </c>
      <c r="D64" s="38">
        <v>1</v>
      </c>
      <c r="E64" s="38">
        <v>0</v>
      </c>
      <c r="F64" s="38">
        <v>392</v>
      </c>
      <c r="G64" s="38">
        <v>0</v>
      </c>
      <c r="H64" s="38">
        <v>24</v>
      </c>
      <c r="I64" s="38">
        <v>10</v>
      </c>
      <c r="J64" s="38">
        <v>9</v>
      </c>
      <c r="K64" s="38">
        <v>13</v>
      </c>
      <c r="L64" s="38">
        <v>13</v>
      </c>
      <c r="M64" s="38">
        <v>11</v>
      </c>
      <c r="N64" s="38">
        <v>4</v>
      </c>
      <c r="O64" s="38">
        <v>3</v>
      </c>
      <c r="P64" s="38">
        <v>0</v>
      </c>
      <c r="Q64" s="38">
        <v>0</v>
      </c>
      <c r="R64" s="38">
        <v>0</v>
      </c>
      <c r="S64" s="38">
        <v>480</v>
      </c>
    </row>
    <row r="65" spans="2:19" x14ac:dyDescent="0.25">
      <c r="B65" s="38" t="s">
        <v>9</v>
      </c>
      <c r="C65" s="38">
        <v>0</v>
      </c>
      <c r="D65" s="38">
        <v>0</v>
      </c>
      <c r="E65" s="38">
        <v>0</v>
      </c>
      <c r="F65" s="38">
        <v>5</v>
      </c>
      <c r="G65" s="38">
        <v>0</v>
      </c>
      <c r="H65" s="38">
        <v>3</v>
      </c>
      <c r="I65" s="38">
        <v>8</v>
      </c>
      <c r="J65" s="38">
        <v>108</v>
      </c>
      <c r="K65" s="38">
        <v>236</v>
      </c>
      <c r="L65" s="38">
        <v>46</v>
      </c>
      <c r="M65" s="38">
        <v>12</v>
      </c>
      <c r="N65" s="38">
        <v>8</v>
      </c>
      <c r="O65" s="38">
        <v>54</v>
      </c>
      <c r="P65" s="38">
        <v>0</v>
      </c>
      <c r="Q65" s="38">
        <v>0</v>
      </c>
      <c r="R65" s="38">
        <v>0</v>
      </c>
      <c r="S65" s="38">
        <v>480</v>
      </c>
    </row>
    <row r="66" spans="2:19" x14ac:dyDescent="0.25">
      <c r="B66" s="38" t="s">
        <v>10</v>
      </c>
      <c r="C66" s="38">
        <v>0</v>
      </c>
      <c r="D66" s="38">
        <v>0</v>
      </c>
      <c r="E66" s="38">
        <v>358</v>
      </c>
      <c r="F66" s="38">
        <v>2</v>
      </c>
      <c r="G66" s="38">
        <v>101</v>
      </c>
      <c r="H66" s="38">
        <v>14</v>
      </c>
      <c r="I66" s="38">
        <v>5</v>
      </c>
      <c r="J66" s="38">
        <v>0</v>
      </c>
      <c r="K66" s="38">
        <v>0</v>
      </c>
      <c r="L66" s="38">
        <v>0</v>
      </c>
      <c r="M66" s="38">
        <v>0</v>
      </c>
      <c r="N66" s="38">
        <v>0</v>
      </c>
      <c r="O66" s="38">
        <v>0</v>
      </c>
      <c r="P66" s="38">
        <v>0</v>
      </c>
      <c r="Q66" s="38">
        <v>0</v>
      </c>
      <c r="R66" s="38">
        <v>0</v>
      </c>
      <c r="S66" s="38">
        <v>480</v>
      </c>
    </row>
    <row r="67" spans="2:19" x14ac:dyDescent="0.25">
      <c r="B67" s="38" t="s">
        <v>11</v>
      </c>
      <c r="C67" s="38">
        <v>0</v>
      </c>
      <c r="D67" s="38">
        <v>0</v>
      </c>
      <c r="E67" s="38">
        <v>478</v>
      </c>
      <c r="F67" s="38">
        <v>0</v>
      </c>
      <c r="G67" s="38">
        <v>2</v>
      </c>
      <c r="H67" s="38">
        <v>0</v>
      </c>
      <c r="I67" s="38">
        <v>0</v>
      </c>
      <c r="J67" s="38">
        <v>0</v>
      </c>
      <c r="K67" s="38">
        <v>0</v>
      </c>
      <c r="L67" s="38">
        <v>0</v>
      </c>
      <c r="M67" s="38">
        <v>0</v>
      </c>
      <c r="N67" s="38">
        <v>0</v>
      </c>
      <c r="O67" s="38">
        <v>0</v>
      </c>
      <c r="P67" s="38">
        <v>0</v>
      </c>
      <c r="Q67" s="38">
        <v>0</v>
      </c>
      <c r="R67" s="38">
        <v>0</v>
      </c>
      <c r="S67" s="38">
        <v>480</v>
      </c>
    </row>
    <row r="68" spans="2:19" x14ac:dyDescent="0.25">
      <c r="B68" s="38" t="s">
        <v>12</v>
      </c>
      <c r="C68" s="38">
        <v>0</v>
      </c>
      <c r="D68" s="38">
        <v>0</v>
      </c>
      <c r="E68" s="38">
        <v>0</v>
      </c>
      <c r="F68" s="38">
        <v>29</v>
      </c>
      <c r="G68" s="38">
        <v>280</v>
      </c>
      <c r="H68" s="38">
        <v>115</v>
      </c>
      <c r="I68" s="38">
        <v>23</v>
      </c>
      <c r="J68" s="38">
        <v>3</v>
      </c>
      <c r="K68" s="38">
        <v>3</v>
      </c>
      <c r="L68" s="38">
        <v>1</v>
      </c>
      <c r="M68" s="38">
        <v>0</v>
      </c>
      <c r="N68" s="38">
        <v>0</v>
      </c>
      <c r="O68" s="38">
        <v>0</v>
      </c>
      <c r="P68" s="38">
        <v>0</v>
      </c>
      <c r="Q68" s="38">
        <v>0</v>
      </c>
      <c r="R68" s="38">
        <v>0</v>
      </c>
      <c r="S68" s="38">
        <v>454</v>
      </c>
    </row>
    <row r="69" spans="2:19" x14ac:dyDescent="0.25">
      <c r="B69" s="38" t="s">
        <v>13</v>
      </c>
      <c r="C69" s="38">
        <v>0</v>
      </c>
      <c r="D69" s="38">
        <v>0</v>
      </c>
      <c r="E69" s="38">
        <v>0</v>
      </c>
      <c r="F69" s="38">
        <v>0</v>
      </c>
      <c r="G69" s="38">
        <v>70</v>
      </c>
      <c r="H69" s="38">
        <v>0</v>
      </c>
      <c r="I69" s="38">
        <v>199</v>
      </c>
      <c r="J69" s="38">
        <v>142</v>
      </c>
      <c r="K69" s="38">
        <v>33</v>
      </c>
      <c r="L69" s="38">
        <v>10</v>
      </c>
      <c r="M69" s="38">
        <v>5</v>
      </c>
      <c r="N69" s="38">
        <v>0</v>
      </c>
      <c r="O69" s="38">
        <v>0</v>
      </c>
      <c r="P69" s="38">
        <v>0</v>
      </c>
      <c r="Q69" s="38">
        <v>0</v>
      </c>
      <c r="R69" s="38">
        <v>0</v>
      </c>
      <c r="S69" s="38">
        <v>459</v>
      </c>
    </row>
    <row r="70" spans="2:19" x14ac:dyDescent="0.25">
      <c r="B70" s="38" t="s">
        <v>14</v>
      </c>
      <c r="C70" s="38">
        <v>0</v>
      </c>
      <c r="D70" s="38">
        <v>0</v>
      </c>
      <c r="E70" s="38">
        <v>13</v>
      </c>
      <c r="F70" s="38">
        <v>0</v>
      </c>
      <c r="G70" s="38">
        <v>248</v>
      </c>
      <c r="H70" s="38">
        <v>143</v>
      </c>
      <c r="I70" s="38">
        <v>25</v>
      </c>
      <c r="J70" s="38">
        <v>5</v>
      </c>
      <c r="K70" s="38">
        <v>6</v>
      </c>
      <c r="L70" s="38">
        <v>1</v>
      </c>
      <c r="M70" s="38">
        <v>20</v>
      </c>
      <c r="N70" s="38">
        <v>0</v>
      </c>
      <c r="O70" s="38">
        <v>0</v>
      </c>
      <c r="P70" s="38">
        <v>0</v>
      </c>
      <c r="Q70" s="38">
        <v>0</v>
      </c>
      <c r="R70" s="38">
        <v>0</v>
      </c>
      <c r="S70" s="38">
        <v>461</v>
      </c>
    </row>
    <row r="71" spans="2:19" x14ac:dyDescent="0.25">
      <c r="B71" s="38" t="s">
        <v>15</v>
      </c>
      <c r="C71" s="38">
        <v>0</v>
      </c>
      <c r="D71" s="38">
        <v>0</v>
      </c>
      <c r="E71" s="38">
        <v>4</v>
      </c>
      <c r="F71" s="38">
        <v>0</v>
      </c>
      <c r="G71" s="38">
        <v>142</v>
      </c>
      <c r="H71" s="38">
        <v>206</v>
      </c>
      <c r="I71" s="38">
        <v>35</v>
      </c>
      <c r="J71" s="38">
        <v>10</v>
      </c>
      <c r="K71" s="38">
        <v>17</v>
      </c>
      <c r="L71" s="38">
        <v>8</v>
      </c>
      <c r="M71" s="38">
        <v>2</v>
      </c>
      <c r="N71" s="38">
        <v>1</v>
      </c>
      <c r="O71" s="38">
        <v>0</v>
      </c>
      <c r="P71" s="38">
        <v>0</v>
      </c>
      <c r="Q71" s="38">
        <v>0</v>
      </c>
      <c r="R71" s="38">
        <v>0</v>
      </c>
      <c r="S71" s="38">
        <v>425</v>
      </c>
    </row>
    <row r="72" spans="2:19" x14ac:dyDescent="0.25">
      <c r="B72" s="38" t="s">
        <v>16</v>
      </c>
      <c r="C72" s="38">
        <v>0</v>
      </c>
      <c r="D72" s="38">
        <v>0</v>
      </c>
      <c r="E72" s="38">
        <v>0</v>
      </c>
      <c r="F72" s="38">
        <v>0</v>
      </c>
      <c r="G72" s="38">
        <v>0</v>
      </c>
      <c r="H72" s="38">
        <v>299</v>
      </c>
      <c r="I72" s="38">
        <v>0</v>
      </c>
      <c r="J72" s="38">
        <v>89</v>
      </c>
      <c r="K72" s="38">
        <v>40</v>
      </c>
      <c r="L72" s="38">
        <v>24</v>
      </c>
      <c r="M72" s="38">
        <v>11</v>
      </c>
      <c r="N72" s="38">
        <v>10</v>
      </c>
      <c r="O72" s="38">
        <v>6</v>
      </c>
      <c r="P72" s="38">
        <v>0</v>
      </c>
      <c r="Q72" s="38">
        <v>0</v>
      </c>
      <c r="R72" s="38">
        <v>0</v>
      </c>
      <c r="S72" s="38">
        <v>479</v>
      </c>
    </row>
    <row r="73" spans="2:19" x14ac:dyDescent="0.25">
      <c r="B73" s="38" t="s">
        <v>17</v>
      </c>
      <c r="C73" s="38">
        <v>0</v>
      </c>
      <c r="D73" s="38">
        <v>0</v>
      </c>
      <c r="E73" s="38">
        <v>281</v>
      </c>
      <c r="F73" s="38">
        <v>0</v>
      </c>
      <c r="G73" s="38">
        <v>25</v>
      </c>
      <c r="H73" s="38">
        <v>8</v>
      </c>
      <c r="I73" s="38">
        <v>8</v>
      </c>
      <c r="J73" s="38">
        <v>7</v>
      </c>
      <c r="K73" s="38">
        <v>7</v>
      </c>
      <c r="L73" s="38">
        <v>6</v>
      </c>
      <c r="M73" s="38">
        <v>1</v>
      </c>
      <c r="N73" s="38">
        <v>137</v>
      </c>
      <c r="O73" s="38">
        <v>0</v>
      </c>
      <c r="P73" s="38">
        <v>0</v>
      </c>
      <c r="Q73" s="38">
        <v>0</v>
      </c>
      <c r="R73" s="38">
        <v>0</v>
      </c>
      <c r="S73" s="38">
        <v>480</v>
      </c>
    </row>
    <row r="74" spans="2:19" x14ac:dyDescent="0.25">
      <c r="B74" s="38" t="s">
        <v>18</v>
      </c>
      <c r="C74" s="38">
        <v>0</v>
      </c>
      <c r="D74" s="38">
        <v>330</v>
      </c>
      <c r="E74" s="38">
        <v>25</v>
      </c>
      <c r="F74" s="38">
        <v>17</v>
      </c>
      <c r="G74" s="38">
        <v>35</v>
      </c>
      <c r="H74" s="38">
        <v>6</v>
      </c>
      <c r="I74" s="38">
        <v>0</v>
      </c>
      <c r="J74" s="38">
        <v>4</v>
      </c>
      <c r="K74" s="38">
        <v>10</v>
      </c>
      <c r="L74" s="38">
        <v>53</v>
      </c>
      <c r="M74" s="38">
        <v>0</v>
      </c>
      <c r="N74" s="38">
        <v>0</v>
      </c>
      <c r="O74" s="38">
        <v>0</v>
      </c>
      <c r="P74" s="38">
        <v>0</v>
      </c>
      <c r="Q74" s="38">
        <v>0</v>
      </c>
      <c r="R74" s="38">
        <v>0</v>
      </c>
      <c r="S74" s="38">
        <v>480</v>
      </c>
    </row>
    <row r="75" spans="2:19" x14ac:dyDescent="0.25">
      <c r="B75" s="38" t="s">
        <v>19</v>
      </c>
      <c r="C75" s="38">
        <v>0</v>
      </c>
      <c r="D75" s="38">
        <v>346</v>
      </c>
      <c r="E75" s="38">
        <v>0</v>
      </c>
      <c r="F75" s="38">
        <v>12</v>
      </c>
      <c r="G75" s="38">
        <v>32</v>
      </c>
      <c r="H75" s="38">
        <v>23</v>
      </c>
      <c r="I75" s="38">
        <v>0</v>
      </c>
      <c r="J75" s="38">
        <v>6</v>
      </c>
      <c r="K75" s="38">
        <v>15</v>
      </c>
      <c r="L75" s="38">
        <v>31</v>
      </c>
      <c r="M75" s="38">
        <v>15</v>
      </c>
      <c r="N75" s="38">
        <v>0</v>
      </c>
      <c r="O75" s="38">
        <v>0</v>
      </c>
      <c r="P75" s="38">
        <v>0</v>
      </c>
      <c r="Q75" s="38">
        <v>0</v>
      </c>
      <c r="R75" s="38">
        <v>0</v>
      </c>
      <c r="S75" s="38">
        <v>480</v>
      </c>
    </row>
    <row r="76" spans="2:19" x14ac:dyDescent="0.25">
      <c r="B76" s="38" t="s">
        <v>20</v>
      </c>
      <c r="C76" s="38">
        <v>0</v>
      </c>
      <c r="D76" s="38">
        <v>18</v>
      </c>
      <c r="E76" s="38">
        <v>211</v>
      </c>
      <c r="F76" s="38">
        <v>124</v>
      </c>
      <c r="G76" s="38">
        <v>12</v>
      </c>
      <c r="H76" s="38">
        <v>38</v>
      </c>
      <c r="I76" s="38">
        <v>11</v>
      </c>
      <c r="J76" s="38">
        <v>1</v>
      </c>
      <c r="K76" s="38">
        <v>8</v>
      </c>
      <c r="L76" s="38">
        <v>57</v>
      </c>
      <c r="M76" s="38">
        <v>0</v>
      </c>
      <c r="N76" s="38">
        <v>0</v>
      </c>
      <c r="O76" s="38">
        <v>0</v>
      </c>
      <c r="P76" s="38">
        <v>0</v>
      </c>
      <c r="Q76" s="38">
        <v>0</v>
      </c>
      <c r="R76" s="38">
        <v>0</v>
      </c>
      <c r="S76" s="38">
        <v>480</v>
      </c>
    </row>
    <row r="77" spans="2:19" x14ac:dyDescent="0.25">
      <c r="B77" s="38" t="s">
        <v>21</v>
      </c>
      <c r="C77" s="38">
        <v>0</v>
      </c>
      <c r="D77" s="38">
        <v>0</v>
      </c>
      <c r="E77" s="38">
        <v>2</v>
      </c>
      <c r="F77" s="38">
        <v>0</v>
      </c>
      <c r="G77" s="38">
        <v>9</v>
      </c>
      <c r="H77" s="38">
        <v>85</v>
      </c>
      <c r="I77" s="38">
        <v>208</v>
      </c>
      <c r="J77" s="38">
        <v>51</v>
      </c>
      <c r="K77" s="38">
        <v>13</v>
      </c>
      <c r="L77" s="38">
        <v>39</v>
      </c>
      <c r="M77" s="38">
        <v>73</v>
      </c>
      <c r="N77" s="38">
        <v>0</v>
      </c>
      <c r="O77" s="38">
        <v>0</v>
      </c>
      <c r="P77" s="38">
        <v>0</v>
      </c>
      <c r="Q77" s="38">
        <v>0</v>
      </c>
      <c r="R77" s="38">
        <v>0</v>
      </c>
      <c r="S77" s="38">
        <v>480</v>
      </c>
    </row>
    <row r="78" spans="2:19" x14ac:dyDescent="0.25">
      <c r="B78" s="38" t="s">
        <v>22</v>
      </c>
      <c r="C78" s="38">
        <v>0</v>
      </c>
      <c r="D78" s="38">
        <v>307</v>
      </c>
      <c r="E78" s="38">
        <v>0</v>
      </c>
      <c r="F78" s="38">
        <v>127</v>
      </c>
      <c r="G78" s="38">
        <v>35</v>
      </c>
      <c r="H78" s="38">
        <v>8</v>
      </c>
      <c r="I78" s="38">
        <v>2</v>
      </c>
      <c r="J78" s="38">
        <v>0</v>
      </c>
      <c r="K78" s="38">
        <v>0</v>
      </c>
      <c r="L78" s="38">
        <v>0</v>
      </c>
      <c r="M78" s="38">
        <v>0</v>
      </c>
      <c r="N78" s="38">
        <v>0</v>
      </c>
      <c r="O78" s="38">
        <v>0</v>
      </c>
      <c r="P78" s="38">
        <v>0</v>
      </c>
      <c r="Q78" s="38">
        <v>0</v>
      </c>
      <c r="R78" s="38">
        <v>0</v>
      </c>
      <c r="S78" s="38">
        <v>479</v>
      </c>
    </row>
    <row r="79" spans="2:19" x14ac:dyDescent="0.25">
      <c r="B79" s="38" t="s">
        <v>75</v>
      </c>
      <c r="C79" s="38">
        <v>0</v>
      </c>
      <c r="D79" s="38">
        <v>0</v>
      </c>
      <c r="E79" s="38">
        <v>0</v>
      </c>
      <c r="F79" s="38">
        <v>0</v>
      </c>
      <c r="G79" s="38">
        <v>0</v>
      </c>
      <c r="H79" s="38">
        <v>30</v>
      </c>
      <c r="I79" s="38">
        <v>0</v>
      </c>
      <c r="J79" s="38">
        <v>136</v>
      </c>
      <c r="K79" s="38">
        <v>288</v>
      </c>
      <c r="L79" s="38">
        <v>20</v>
      </c>
      <c r="M79" s="38">
        <v>4</v>
      </c>
      <c r="N79" s="38">
        <v>2</v>
      </c>
      <c r="O79" s="38">
        <v>0</v>
      </c>
      <c r="P79" s="38">
        <v>0</v>
      </c>
      <c r="Q79" s="38">
        <v>0</v>
      </c>
      <c r="R79" s="38">
        <v>0</v>
      </c>
      <c r="S79" s="38">
        <v>480</v>
      </c>
    </row>
    <row r="80" spans="2:19" x14ac:dyDescent="0.25">
      <c r="B80" s="38" t="s">
        <v>83</v>
      </c>
      <c r="C80" s="38">
        <v>0</v>
      </c>
      <c r="D80" s="38">
        <v>22</v>
      </c>
      <c r="E80" s="38">
        <v>0</v>
      </c>
      <c r="F80" s="38">
        <v>167</v>
      </c>
      <c r="G80" s="38">
        <v>81</v>
      </c>
      <c r="H80" s="38">
        <v>25</v>
      </c>
      <c r="I80" s="38">
        <v>28</v>
      </c>
      <c r="J80" s="38">
        <v>34</v>
      </c>
      <c r="K80" s="38">
        <v>24</v>
      </c>
      <c r="L80" s="38">
        <v>26</v>
      </c>
      <c r="M80" s="38">
        <v>68</v>
      </c>
      <c r="N80" s="38">
        <v>0</v>
      </c>
      <c r="O80" s="38">
        <v>0</v>
      </c>
      <c r="P80" s="38">
        <v>0</v>
      </c>
      <c r="Q80" s="38">
        <v>0</v>
      </c>
      <c r="R80" s="38">
        <v>0</v>
      </c>
      <c r="S80" s="38">
        <v>475</v>
      </c>
    </row>
    <row r="81" spans="1:54" s="38" customFormat="1" x14ac:dyDescent="0.25">
      <c r="B81" s="38" t="s">
        <v>84</v>
      </c>
      <c r="C81" s="38">
        <v>0</v>
      </c>
      <c r="D81" s="38">
        <v>0</v>
      </c>
      <c r="E81" s="38">
        <v>0</v>
      </c>
      <c r="F81" s="38">
        <v>467</v>
      </c>
      <c r="G81" s="38">
        <v>0</v>
      </c>
      <c r="H81" s="38">
        <v>9</v>
      </c>
      <c r="I81" s="38">
        <v>2</v>
      </c>
      <c r="J81" s="38">
        <v>1</v>
      </c>
      <c r="K81" s="38">
        <v>1</v>
      </c>
      <c r="L81" s="38">
        <v>0</v>
      </c>
      <c r="M81" s="38">
        <v>0</v>
      </c>
      <c r="N81" s="38">
        <v>0</v>
      </c>
      <c r="O81" s="38">
        <v>0</v>
      </c>
      <c r="P81" s="38">
        <v>0</v>
      </c>
      <c r="Q81" s="38">
        <v>0</v>
      </c>
      <c r="R81" s="38">
        <v>0</v>
      </c>
      <c r="S81" s="38">
        <v>480</v>
      </c>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row>
    <row r="83" spans="1:54" x14ac:dyDescent="0.25">
      <c r="A83" t="s">
        <v>34</v>
      </c>
    </row>
    <row r="84" spans="1:54" x14ac:dyDescent="0.25">
      <c r="B84" s="38" t="s">
        <v>0</v>
      </c>
      <c r="C84" s="38">
        <v>1.5625E-2</v>
      </c>
      <c r="D84" s="38">
        <v>3.125E-2</v>
      </c>
      <c r="E84" s="38">
        <v>6.25E-2</v>
      </c>
      <c r="F84" s="38">
        <v>0.125</v>
      </c>
      <c r="G84" s="38">
        <v>0.25</v>
      </c>
      <c r="H84" s="38">
        <v>0.5</v>
      </c>
      <c r="I84" s="38">
        <v>1</v>
      </c>
      <c r="J84" s="38">
        <v>2</v>
      </c>
      <c r="K84" s="38">
        <v>4</v>
      </c>
      <c r="L84" s="38">
        <v>8</v>
      </c>
      <c r="M84" s="38">
        <v>16</v>
      </c>
      <c r="N84" s="38">
        <v>32</v>
      </c>
      <c r="O84" s="38">
        <v>64</v>
      </c>
      <c r="P84" s="38">
        <v>128</v>
      </c>
      <c r="Q84" s="38">
        <v>256</v>
      </c>
      <c r="R84" s="38">
        <v>512</v>
      </c>
      <c r="S84" s="38" t="s">
        <v>1</v>
      </c>
    </row>
    <row r="85" spans="1:54" x14ac:dyDescent="0.25">
      <c r="B85" s="38" t="s">
        <v>2</v>
      </c>
      <c r="C85" s="38">
        <v>0</v>
      </c>
      <c r="D85" s="38">
        <v>0</v>
      </c>
      <c r="E85" s="38">
        <v>0</v>
      </c>
      <c r="F85" s="38">
        <v>0</v>
      </c>
      <c r="G85" s="38">
        <v>0</v>
      </c>
      <c r="H85" s="38">
        <v>0</v>
      </c>
      <c r="I85" s="38">
        <v>0</v>
      </c>
      <c r="J85" s="38">
        <v>0</v>
      </c>
      <c r="K85" s="38">
        <v>1</v>
      </c>
      <c r="L85" s="38">
        <v>1</v>
      </c>
      <c r="M85" s="38">
        <v>2</v>
      </c>
      <c r="N85" s="38">
        <v>13</v>
      </c>
      <c r="O85" s="38">
        <v>19</v>
      </c>
      <c r="P85" s="38">
        <v>0</v>
      </c>
      <c r="Q85" s="38">
        <v>0</v>
      </c>
      <c r="R85" s="38">
        <v>0</v>
      </c>
      <c r="S85" s="38">
        <v>36</v>
      </c>
    </row>
    <row r="86" spans="1:54" x14ac:dyDescent="0.25">
      <c r="B86" s="38" t="s">
        <v>3</v>
      </c>
      <c r="C86" s="38">
        <v>0</v>
      </c>
      <c r="D86" s="38">
        <v>0</v>
      </c>
      <c r="E86" s="38">
        <v>0</v>
      </c>
      <c r="F86" s="38">
        <v>0</v>
      </c>
      <c r="G86" s="38">
        <v>0</v>
      </c>
      <c r="H86" s="38">
        <v>1</v>
      </c>
      <c r="I86" s="38">
        <v>3</v>
      </c>
      <c r="J86" s="38">
        <v>3</v>
      </c>
      <c r="K86" s="38">
        <v>14</v>
      </c>
      <c r="L86" s="38">
        <v>5</v>
      </c>
      <c r="M86" s="38">
        <v>8</v>
      </c>
      <c r="N86" s="38">
        <v>0</v>
      </c>
      <c r="O86" s="38">
        <v>2</v>
      </c>
      <c r="P86" s="38">
        <v>0</v>
      </c>
      <c r="Q86" s="38">
        <v>0</v>
      </c>
      <c r="R86" s="38">
        <v>0</v>
      </c>
      <c r="S86" s="38">
        <v>36</v>
      </c>
    </row>
    <row r="87" spans="1:54" x14ac:dyDescent="0.25">
      <c r="B87" s="38" t="s">
        <v>4</v>
      </c>
      <c r="C87" s="38">
        <v>0</v>
      </c>
      <c r="D87" s="38">
        <v>0</v>
      </c>
      <c r="E87" s="38">
        <v>0</v>
      </c>
      <c r="F87" s="38">
        <v>0</v>
      </c>
      <c r="G87" s="38">
        <v>0</v>
      </c>
      <c r="H87" s="38">
        <v>0</v>
      </c>
      <c r="I87" s="38">
        <v>0</v>
      </c>
      <c r="J87" s="38">
        <v>3</v>
      </c>
      <c r="K87" s="38">
        <v>10</v>
      </c>
      <c r="L87" s="38">
        <v>16</v>
      </c>
      <c r="M87" s="38">
        <v>2</v>
      </c>
      <c r="N87" s="38">
        <v>4</v>
      </c>
      <c r="O87" s="38">
        <v>0</v>
      </c>
      <c r="P87" s="38">
        <v>1</v>
      </c>
      <c r="Q87" s="38">
        <v>0</v>
      </c>
      <c r="R87" s="38">
        <v>0</v>
      </c>
      <c r="S87" s="38">
        <v>36</v>
      </c>
    </row>
    <row r="88" spans="1:54" x14ac:dyDescent="0.25">
      <c r="B88" s="38" t="s">
        <v>5</v>
      </c>
      <c r="C88" s="38">
        <v>0</v>
      </c>
      <c r="D88" s="38">
        <v>0</v>
      </c>
      <c r="E88" s="38">
        <v>0</v>
      </c>
      <c r="F88" s="38">
        <v>0</v>
      </c>
      <c r="G88" s="38">
        <v>3</v>
      </c>
      <c r="H88" s="38">
        <v>0</v>
      </c>
      <c r="I88" s="38">
        <v>20</v>
      </c>
      <c r="J88" s="38">
        <v>11</v>
      </c>
      <c r="K88" s="38">
        <v>1</v>
      </c>
      <c r="L88" s="38">
        <v>0</v>
      </c>
      <c r="M88" s="38">
        <v>0</v>
      </c>
      <c r="N88" s="38">
        <v>0</v>
      </c>
      <c r="O88" s="38">
        <v>0</v>
      </c>
      <c r="P88" s="38">
        <v>1</v>
      </c>
      <c r="Q88" s="38">
        <v>0</v>
      </c>
      <c r="R88" s="38">
        <v>0</v>
      </c>
      <c r="S88" s="38">
        <v>36</v>
      </c>
    </row>
    <row r="89" spans="1:54" x14ac:dyDescent="0.25">
      <c r="B89" s="38" t="s">
        <v>6</v>
      </c>
      <c r="C89" s="38">
        <v>0</v>
      </c>
      <c r="D89" s="38">
        <v>0</v>
      </c>
      <c r="E89" s="38">
        <v>0</v>
      </c>
      <c r="F89" s="38">
        <v>33</v>
      </c>
      <c r="G89" s="38">
        <v>0</v>
      </c>
      <c r="H89" s="38">
        <v>2</v>
      </c>
      <c r="I89" s="38">
        <v>0</v>
      </c>
      <c r="J89" s="38">
        <v>0</v>
      </c>
      <c r="K89" s="38">
        <v>0</v>
      </c>
      <c r="L89" s="38">
        <v>0</v>
      </c>
      <c r="M89" s="38">
        <v>0</v>
      </c>
      <c r="N89" s="38">
        <v>1</v>
      </c>
      <c r="O89" s="38">
        <v>0</v>
      </c>
      <c r="P89" s="38">
        <v>0</v>
      </c>
      <c r="Q89" s="38">
        <v>0</v>
      </c>
      <c r="R89" s="38">
        <v>0</v>
      </c>
      <c r="S89" s="38">
        <v>36</v>
      </c>
    </row>
    <row r="90" spans="1:54" x14ac:dyDescent="0.25">
      <c r="B90" s="38" t="s">
        <v>7</v>
      </c>
      <c r="C90" s="38">
        <v>0</v>
      </c>
      <c r="D90" s="38">
        <v>30</v>
      </c>
      <c r="E90" s="38">
        <v>0</v>
      </c>
      <c r="F90" s="38">
        <v>3</v>
      </c>
      <c r="G90" s="38">
        <v>1</v>
      </c>
      <c r="H90" s="38">
        <v>0</v>
      </c>
      <c r="I90" s="38">
        <v>1</v>
      </c>
      <c r="J90" s="38">
        <v>1</v>
      </c>
      <c r="K90" s="38">
        <v>0</v>
      </c>
      <c r="L90" s="38">
        <v>0</v>
      </c>
      <c r="M90" s="38">
        <v>0</v>
      </c>
      <c r="N90" s="38">
        <v>0</v>
      </c>
      <c r="O90" s="38">
        <v>0</v>
      </c>
      <c r="P90" s="38">
        <v>0</v>
      </c>
      <c r="Q90" s="38">
        <v>0</v>
      </c>
      <c r="R90" s="38">
        <v>0</v>
      </c>
      <c r="S90" s="38">
        <v>36</v>
      </c>
    </row>
    <row r="91" spans="1:54" x14ac:dyDescent="0.25">
      <c r="B91" s="38" t="s">
        <v>8</v>
      </c>
      <c r="C91" s="38">
        <v>0</v>
      </c>
      <c r="D91" s="38">
        <v>0</v>
      </c>
      <c r="E91" s="38">
        <v>0</v>
      </c>
      <c r="F91" s="38">
        <v>32</v>
      </c>
      <c r="G91" s="38">
        <v>0</v>
      </c>
      <c r="H91" s="38">
        <v>3</v>
      </c>
      <c r="I91" s="38">
        <v>1</v>
      </c>
      <c r="J91" s="38">
        <v>0</v>
      </c>
      <c r="K91" s="38">
        <v>0</v>
      </c>
      <c r="L91" s="38">
        <v>0</v>
      </c>
      <c r="M91" s="38">
        <v>0</v>
      </c>
      <c r="N91" s="38">
        <v>0</v>
      </c>
      <c r="O91" s="38">
        <v>0</v>
      </c>
      <c r="P91" s="38">
        <v>0</v>
      </c>
      <c r="Q91" s="38">
        <v>0</v>
      </c>
      <c r="R91" s="38">
        <v>0</v>
      </c>
      <c r="S91" s="38">
        <v>36</v>
      </c>
    </row>
    <row r="92" spans="1:54" x14ac:dyDescent="0.25">
      <c r="B92" s="38" t="s">
        <v>9</v>
      </c>
      <c r="C92" s="38">
        <v>0</v>
      </c>
      <c r="D92" s="38">
        <v>0</v>
      </c>
      <c r="E92" s="38">
        <v>0</v>
      </c>
      <c r="F92" s="38">
        <v>0</v>
      </c>
      <c r="G92" s="38">
        <v>0</v>
      </c>
      <c r="H92" s="38">
        <v>0</v>
      </c>
      <c r="I92" s="38">
        <v>6</v>
      </c>
      <c r="J92" s="38">
        <v>14</v>
      </c>
      <c r="K92" s="38">
        <v>11</v>
      </c>
      <c r="L92" s="38">
        <v>3</v>
      </c>
      <c r="M92" s="38">
        <v>0</v>
      </c>
      <c r="N92" s="38">
        <v>0</v>
      </c>
      <c r="O92" s="38">
        <v>2</v>
      </c>
      <c r="P92" s="38">
        <v>0</v>
      </c>
      <c r="Q92" s="38">
        <v>0</v>
      </c>
      <c r="R92" s="38">
        <v>0</v>
      </c>
      <c r="S92" s="38">
        <v>36</v>
      </c>
    </row>
    <row r="93" spans="1:54" x14ac:dyDescent="0.25">
      <c r="B93" s="38" t="s">
        <v>10</v>
      </c>
      <c r="C93" s="38">
        <v>0</v>
      </c>
      <c r="D93" s="38">
        <v>0</v>
      </c>
      <c r="E93" s="38">
        <v>19</v>
      </c>
      <c r="F93" s="38">
        <v>0</v>
      </c>
      <c r="G93" s="38">
        <v>14</v>
      </c>
      <c r="H93" s="38">
        <v>3</v>
      </c>
      <c r="I93" s="38">
        <v>0</v>
      </c>
      <c r="J93" s="38">
        <v>0</v>
      </c>
      <c r="K93" s="38">
        <v>0</v>
      </c>
      <c r="L93" s="38">
        <v>0</v>
      </c>
      <c r="M93" s="38">
        <v>0</v>
      </c>
      <c r="N93" s="38">
        <v>0</v>
      </c>
      <c r="O93" s="38">
        <v>0</v>
      </c>
      <c r="P93" s="38">
        <v>0</v>
      </c>
      <c r="Q93" s="38">
        <v>0</v>
      </c>
      <c r="R93" s="38">
        <v>0</v>
      </c>
      <c r="S93" s="38">
        <v>36</v>
      </c>
    </row>
    <row r="94" spans="1:54" x14ac:dyDescent="0.25">
      <c r="B94" s="38" t="s">
        <v>11</v>
      </c>
      <c r="C94" s="38">
        <v>0</v>
      </c>
      <c r="D94" s="38">
        <v>0</v>
      </c>
      <c r="E94" s="38">
        <v>36</v>
      </c>
      <c r="F94" s="38">
        <v>0</v>
      </c>
      <c r="G94" s="38">
        <v>0</v>
      </c>
      <c r="H94" s="38">
        <v>0</v>
      </c>
      <c r="I94" s="38">
        <v>0</v>
      </c>
      <c r="J94" s="38">
        <v>0</v>
      </c>
      <c r="K94" s="38">
        <v>0</v>
      </c>
      <c r="L94" s="38">
        <v>0</v>
      </c>
      <c r="M94" s="38">
        <v>0</v>
      </c>
      <c r="N94" s="38">
        <v>0</v>
      </c>
      <c r="O94" s="38">
        <v>0</v>
      </c>
      <c r="P94" s="38">
        <v>0</v>
      </c>
      <c r="Q94" s="38">
        <v>0</v>
      </c>
      <c r="R94" s="38">
        <v>0</v>
      </c>
      <c r="S94" s="38">
        <v>36</v>
      </c>
    </row>
    <row r="95" spans="1:54" x14ac:dyDescent="0.25">
      <c r="B95" s="38" t="s">
        <v>12</v>
      </c>
      <c r="C95" s="38">
        <v>0</v>
      </c>
      <c r="D95" s="38">
        <v>0</v>
      </c>
      <c r="E95" s="38">
        <v>0</v>
      </c>
      <c r="F95" s="38">
        <v>1</v>
      </c>
      <c r="G95" s="38">
        <v>18</v>
      </c>
      <c r="H95" s="38">
        <v>12</v>
      </c>
      <c r="I95" s="38">
        <v>0</v>
      </c>
      <c r="J95" s="38">
        <v>0</v>
      </c>
      <c r="K95" s="38">
        <v>2</v>
      </c>
      <c r="L95" s="38">
        <v>0</v>
      </c>
      <c r="M95" s="38">
        <v>1</v>
      </c>
      <c r="N95" s="38">
        <v>0</v>
      </c>
      <c r="O95" s="38">
        <v>0</v>
      </c>
      <c r="P95" s="38">
        <v>0</v>
      </c>
      <c r="Q95" s="38">
        <v>0</v>
      </c>
      <c r="R95" s="38">
        <v>0</v>
      </c>
      <c r="S95" s="38">
        <v>34</v>
      </c>
    </row>
    <row r="96" spans="1:54" x14ac:dyDescent="0.25">
      <c r="B96" s="38" t="s">
        <v>13</v>
      </c>
      <c r="C96" s="38">
        <v>0</v>
      </c>
      <c r="D96" s="38">
        <v>0</v>
      </c>
      <c r="E96" s="38">
        <v>0</v>
      </c>
      <c r="F96" s="38">
        <v>0</v>
      </c>
      <c r="G96" s="38">
        <v>4</v>
      </c>
      <c r="H96" s="38">
        <v>0</v>
      </c>
      <c r="I96" s="38">
        <v>24</v>
      </c>
      <c r="J96" s="38">
        <v>4</v>
      </c>
      <c r="K96" s="38">
        <v>1</v>
      </c>
      <c r="L96" s="38">
        <v>2</v>
      </c>
      <c r="M96" s="38">
        <v>0</v>
      </c>
      <c r="N96" s="38">
        <v>0</v>
      </c>
      <c r="O96" s="38">
        <v>0</v>
      </c>
      <c r="P96" s="38">
        <v>0</v>
      </c>
      <c r="Q96" s="38">
        <v>0</v>
      </c>
      <c r="R96" s="38">
        <v>0</v>
      </c>
      <c r="S96" s="38">
        <v>35</v>
      </c>
    </row>
    <row r="97" spans="1:54" x14ac:dyDescent="0.25">
      <c r="B97" s="38" t="s">
        <v>14</v>
      </c>
      <c r="C97" s="38">
        <v>0</v>
      </c>
      <c r="D97" s="38">
        <v>0</v>
      </c>
      <c r="E97" s="38">
        <v>5</v>
      </c>
      <c r="F97" s="38">
        <v>0</v>
      </c>
      <c r="G97" s="38">
        <v>26</v>
      </c>
      <c r="H97" s="38">
        <v>2</v>
      </c>
      <c r="I97" s="38">
        <v>0</v>
      </c>
      <c r="J97" s="38">
        <v>1</v>
      </c>
      <c r="K97" s="38">
        <v>0</v>
      </c>
      <c r="L97" s="38">
        <v>0</v>
      </c>
      <c r="M97" s="38">
        <v>1</v>
      </c>
      <c r="N97" s="38">
        <v>0</v>
      </c>
      <c r="O97" s="38">
        <v>0</v>
      </c>
      <c r="P97" s="38">
        <v>0</v>
      </c>
      <c r="Q97" s="38">
        <v>0</v>
      </c>
      <c r="R97" s="38">
        <v>0</v>
      </c>
      <c r="S97" s="38">
        <v>35</v>
      </c>
    </row>
    <row r="98" spans="1:54" x14ac:dyDescent="0.25">
      <c r="B98" s="38" t="s">
        <v>15</v>
      </c>
      <c r="C98" s="38">
        <v>0</v>
      </c>
      <c r="D98" s="38">
        <v>0</v>
      </c>
      <c r="E98" s="38">
        <v>0</v>
      </c>
      <c r="F98" s="38">
        <v>0</v>
      </c>
      <c r="G98" s="38">
        <v>27</v>
      </c>
      <c r="H98" s="38">
        <v>6</v>
      </c>
      <c r="I98" s="38">
        <v>0</v>
      </c>
      <c r="J98" s="38">
        <v>1</v>
      </c>
      <c r="K98" s="38">
        <v>0</v>
      </c>
      <c r="L98" s="38">
        <v>0</v>
      </c>
      <c r="M98" s="38">
        <v>0</v>
      </c>
      <c r="N98" s="38">
        <v>0</v>
      </c>
      <c r="O98" s="38">
        <v>0</v>
      </c>
      <c r="P98" s="38">
        <v>0</v>
      </c>
      <c r="Q98" s="38">
        <v>0</v>
      </c>
      <c r="R98" s="38">
        <v>0</v>
      </c>
      <c r="S98" s="38">
        <v>34</v>
      </c>
    </row>
    <row r="99" spans="1:54" x14ac:dyDescent="0.25">
      <c r="B99" s="38" t="s">
        <v>16</v>
      </c>
      <c r="C99" s="38">
        <v>0</v>
      </c>
      <c r="D99" s="38">
        <v>0</v>
      </c>
      <c r="E99" s="38">
        <v>0</v>
      </c>
      <c r="F99" s="38">
        <v>0</v>
      </c>
      <c r="G99" s="38">
        <v>0</v>
      </c>
      <c r="H99" s="38">
        <v>2</v>
      </c>
      <c r="I99" s="38">
        <v>0</v>
      </c>
      <c r="J99" s="38">
        <v>5</v>
      </c>
      <c r="K99" s="38">
        <v>10</v>
      </c>
      <c r="L99" s="38">
        <v>3</v>
      </c>
      <c r="M99" s="38">
        <v>4</v>
      </c>
      <c r="N99" s="38">
        <v>7</v>
      </c>
      <c r="O99" s="38">
        <v>2</v>
      </c>
      <c r="P99" s="38">
        <v>2</v>
      </c>
      <c r="Q99" s="38">
        <v>1</v>
      </c>
      <c r="R99" s="38">
        <v>0</v>
      </c>
      <c r="S99" s="38">
        <v>36</v>
      </c>
    </row>
    <row r="100" spans="1:54" x14ac:dyDescent="0.25">
      <c r="B100" s="38" t="s">
        <v>17</v>
      </c>
      <c r="C100" s="38">
        <v>0</v>
      </c>
      <c r="D100" s="38">
        <v>0</v>
      </c>
      <c r="E100" s="38">
        <v>32</v>
      </c>
      <c r="F100" s="38">
        <v>0</v>
      </c>
      <c r="G100" s="38">
        <v>0</v>
      </c>
      <c r="H100" s="38">
        <v>0</v>
      </c>
      <c r="I100" s="38">
        <v>0</v>
      </c>
      <c r="J100" s="38">
        <v>0</v>
      </c>
      <c r="K100" s="38">
        <v>0</v>
      </c>
      <c r="L100" s="38">
        <v>1</v>
      </c>
      <c r="M100" s="38">
        <v>2</v>
      </c>
      <c r="N100" s="38">
        <v>1</v>
      </c>
      <c r="O100" s="38">
        <v>0</v>
      </c>
      <c r="P100" s="38">
        <v>0</v>
      </c>
      <c r="Q100" s="38">
        <v>0</v>
      </c>
      <c r="R100" s="38">
        <v>0</v>
      </c>
      <c r="S100" s="38">
        <v>36</v>
      </c>
    </row>
    <row r="101" spans="1:54" x14ac:dyDescent="0.25">
      <c r="B101" s="38" t="s">
        <v>18</v>
      </c>
      <c r="C101" s="38">
        <v>0</v>
      </c>
      <c r="D101" s="38">
        <v>30</v>
      </c>
      <c r="E101" s="38">
        <v>3</v>
      </c>
      <c r="F101" s="38">
        <v>1</v>
      </c>
      <c r="G101" s="38">
        <v>2</v>
      </c>
      <c r="H101" s="38">
        <v>0</v>
      </c>
      <c r="I101" s="38">
        <v>0</v>
      </c>
      <c r="J101" s="38">
        <v>0</v>
      </c>
      <c r="K101" s="38">
        <v>0</v>
      </c>
      <c r="L101" s="38">
        <v>0</v>
      </c>
      <c r="M101" s="38">
        <v>0</v>
      </c>
      <c r="N101" s="38">
        <v>0</v>
      </c>
      <c r="O101" s="38">
        <v>0</v>
      </c>
      <c r="P101" s="38">
        <v>0</v>
      </c>
      <c r="Q101" s="38">
        <v>0</v>
      </c>
      <c r="R101" s="38">
        <v>0</v>
      </c>
      <c r="S101" s="38">
        <v>36</v>
      </c>
    </row>
    <row r="102" spans="1:54" x14ac:dyDescent="0.25">
      <c r="B102" s="38" t="s">
        <v>19</v>
      </c>
      <c r="C102" s="38">
        <v>0</v>
      </c>
      <c r="D102" s="38">
        <v>33</v>
      </c>
      <c r="E102" s="38">
        <v>0</v>
      </c>
      <c r="F102" s="38">
        <v>0</v>
      </c>
      <c r="G102" s="38">
        <v>2</v>
      </c>
      <c r="H102" s="38">
        <v>1</v>
      </c>
      <c r="I102" s="38">
        <v>0</v>
      </c>
      <c r="J102" s="38">
        <v>0</v>
      </c>
      <c r="K102" s="38">
        <v>0</v>
      </c>
      <c r="L102" s="38">
        <v>0</v>
      </c>
      <c r="M102" s="38">
        <v>0</v>
      </c>
      <c r="N102" s="38">
        <v>0</v>
      </c>
      <c r="O102" s="38">
        <v>0</v>
      </c>
      <c r="P102" s="38">
        <v>0</v>
      </c>
      <c r="Q102" s="38">
        <v>0</v>
      </c>
      <c r="R102" s="38">
        <v>0</v>
      </c>
      <c r="S102" s="38">
        <v>36</v>
      </c>
    </row>
    <row r="103" spans="1:54" x14ac:dyDescent="0.25">
      <c r="B103" s="38" t="s">
        <v>20</v>
      </c>
      <c r="C103" s="38">
        <v>0</v>
      </c>
      <c r="D103" s="38">
        <v>0</v>
      </c>
      <c r="E103" s="38">
        <v>3</v>
      </c>
      <c r="F103" s="38">
        <v>29</v>
      </c>
      <c r="G103" s="38">
        <v>1</v>
      </c>
      <c r="H103" s="38">
        <v>2</v>
      </c>
      <c r="I103" s="38">
        <v>1</v>
      </c>
      <c r="J103" s="38">
        <v>0</v>
      </c>
      <c r="K103" s="38">
        <v>0</v>
      </c>
      <c r="L103" s="38">
        <v>0</v>
      </c>
      <c r="M103" s="38">
        <v>0</v>
      </c>
      <c r="N103" s="38">
        <v>0</v>
      </c>
      <c r="O103" s="38">
        <v>0</v>
      </c>
      <c r="P103" s="38">
        <v>0</v>
      </c>
      <c r="Q103" s="38">
        <v>0</v>
      </c>
      <c r="R103" s="38">
        <v>0</v>
      </c>
      <c r="S103" s="38">
        <v>36</v>
      </c>
    </row>
    <row r="104" spans="1:54" x14ac:dyDescent="0.25">
      <c r="B104" s="38" t="s">
        <v>21</v>
      </c>
      <c r="C104" s="38">
        <v>0</v>
      </c>
      <c r="D104" s="38">
        <v>0</v>
      </c>
      <c r="E104" s="38">
        <v>0</v>
      </c>
      <c r="F104" s="38">
        <v>0</v>
      </c>
      <c r="G104" s="38">
        <v>0</v>
      </c>
      <c r="H104" s="38">
        <v>8</v>
      </c>
      <c r="I104" s="38">
        <v>21</v>
      </c>
      <c r="J104" s="38">
        <v>4</v>
      </c>
      <c r="K104" s="38">
        <v>1</v>
      </c>
      <c r="L104" s="38">
        <v>2</v>
      </c>
      <c r="M104" s="38">
        <v>0</v>
      </c>
      <c r="N104" s="38">
        <v>0</v>
      </c>
      <c r="O104" s="38">
        <v>0</v>
      </c>
      <c r="P104" s="38">
        <v>0</v>
      </c>
      <c r="Q104" s="38">
        <v>0</v>
      </c>
      <c r="R104" s="38">
        <v>0</v>
      </c>
      <c r="S104" s="38">
        <v>36</v>
      </c>
    </row>
    <row r="105" spans="1:54" x14ac:dyDescent="0.25">
      <c r="B105" s="38" t="s">
        <v>22</v>
      </c>
      <c r="C105" s="38">
        <v>0</v>
      </c>
      <c r="D105" s="38">
        <v>5</v>
      </c>
      <c r="E105" s="38">
        <v>0</v>
      </c>
      <c r="F105" s="38">
        <v>25</v>
      </c>
      <c r="G105" s="38">
        <v>4</v>
      </c>
      <c r="H105" s="38">
        <v>1</v>
      </c>
      <c r="I105" s="38">
        <v>0</v>
      </c>
      <c r="J105" s="38">
        <v>0</v>
      </c>
      <c r="K105" s="38">
        <v>1</v>
      </c>
      <c r="L105" s="38">
        <v>0</v>
      </c>
      <c r="M105" s="38">
        <v>0</v>
      </c>
      <c r="N105" s="38">
        <v>0</v>
      </c>
      <c r="O105" s="38">
        <v>0</v>
      </c>
      <c r="P105" s="38">
        <v>0</v>
      </c>
      <c r="Q105" s="38">
        <v>0</v>
      </c>
      <c r="R105" s="38">
        <v>0</v>
      </c>
      <c r="S105" s="38">
        <v>36</v>
      </c>
    </row>
    <row r="106" spans="1:54" x14ac:dyDescent="0.25">
      <c r="B106" s="38" t="s">
        <v>75</v>
      </c>
      <c r="C106" s="38">
        <v>0</v>
      </c>
      <c r="D106" s="38">
        <v>0</v>
      </c>
      <c r="E106" s="38">
        <v>0</v>
      </c>
      <c r="F106" s="38">
        <v>0</v>
      </c>
      <c r="G106" s="38">
        <v>0</v>
      </c>
      <c r="H106" s="38">
        <v>1</v>
      </c>
      <c r="I106" s="38">
        <v>0</v>
      </c>
      <c r="J106" s="38">
        <v>3</v>
      </c>
      <c r="K106" s="38">
        <v>19</v>
      </c>
      <c r="L106" s="38">
        <v>13</v>
      </c>
      <c r="M106" s="38">
        <v>0</v>
      </c>
      <c r="N106" s="38">
        <v>0</v>
      </c>
      <c r="O106" s="38">
        <v>0</v>
      </c>
      <c r="P106" s="38">
        <v>0</v>
      </c>
      <c r="Q106" s="38">
        <v>0</v>
      </c>
      <c r="R106" s="38">
        <v>0</v>
      </c>
      <c r="S106" s="38">
        <v>36</v>
      </c>
    </row>
    <row r="107" spans="1:54" x14ac:dyDescent="0.25">
      <c r="B107" s="38" t="s">
        <v>83</v>
      </c>
      <c r="C107" s="38">
        <v>0</v>
      </c>
      <c r="D107" s="38">
        <v>0</v>
      </c>
      <c r="E107" s="38">
        <v>0</v>
      </c>
      <c r="F107" s="38">
        <v>2</v>
      </c>
      <c r="G107" s="38">
        <v>8</v>
      </c>
      <c r="H107" s="38">
        <v>5</v>
      </c>
      <c r="I107" s="38">
        <v>0</v>
      </c>
      <c r="J107" s="38">
        <v>1</v>
      </c>
      <c r="K107" s="38">
        <v>2</v>
      </c>
      <c r="L107" s="38">
        <v>1</v>
      </c>
      <c r="M107" s="38">
        <v>16</v>
      </c>
      <c r="N107" s="38">
        <v>0</v>
      </c>
      <c r="O107" s="38">
        <v>0</v>
      </c>
      <c r="P107" s="38">
        <v>0</v>
      </c>
      <c r="Q107" s="38">
        <v>0</v>
      </c>
      <c r="R107" s="38">
        <v>0</v>
      </c>
      <c r="S107" s="38">
        <v>35</v>
      </c>
    </row>
    <row r="108" spans="1:54" x14ac:dyDescent="0.25">
      <c r="B108" s="38" t="s">
        <v>84</v>
      </c>
      <c r="C108" s="38">
        <v>0</v>
      </c>
      <c r="D108" s="38">
        <v>0</v>
      </c>
      <c r="E108" s="38">
        <v>0</v>
      </c>
      <c r="F108" s="38">
        <v>35</v>
      </c>
      <c r="G108" s="38">
        <v>0</v>
      </c>
      <c r="H108" s="38">
        <v>1</v>
      </c>
      <c r="I108" s="38">
        <v>0</v>
      </c>
      <c r="J108" s="38">
        <v>0</v>
      </c>
      <c r="K108" s="38">
        <v>0</v>
      </c>
      <c r="L108" s="38">
        <v>0</v>
      </c>
      <c r="M108" s="38">
        <v>0</v>
      </c>
      <c r="N108" s="38">
        <v>0</v>
      </c>
      <c r="O108" s="38">
        <v>0</v>
      </c>
      <c r="P108" s="38">
        <v>0</v>
      </c>
      <c r="Q108" s="38">
        <v>0</v>
      </c>
      <c r="R108" s="38">
        <v>0</v>
      </c>
      <c r="S108" s="38">
        <v>36</v>
      </c>
    </row>
    <row r="109" spans="1:54" s="38" customFormat="1" x14ac:dyDescent="0.25">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row>
    <row r="110" spans="1:54" x14ac:dyDescent="0.25">
      <c r="A110" t="s">
        <v>80</v>
      </c>
    </row>
    <row r="111" spans="1:54" x14ac:dyDescent="0.25">
      <c r="B111" s="38" t="s">
        <v>0</v>
      </c>
      <c r="C111" s="38">
        <v>1.5625E-2</v>
      </c>
      <c r="D111" s="38">
        <v>3.125E-2</v>
      </c>
      <c r="E111" s="38">
        <v>6.25E-2</v>
      </c>
      <c r="F111" s="38">
        <v>0.125</v>
      </c>
      <c r="G111" s="38">
        <v>0.25</v>
      </c>
      <c r="H111" s="38">
        <v>0.5</v>
      </c>
      <c r="I111" s="38">
        <v>1</v>
      </c>
      <c r="J111" s="38">
        <v>2</v>
      </c>
      <c r="K111" s="38">
        <v>4</v>
      </c>
      <c r="L111" s="38">
        <v>8</v>
      </c>
      <c r="M111" s="38">
        <v>16</v>
      </c>
      <c r="N111" s="38">
        <v>32</v>
      </c>
      <c r="O111" s="38">
        <v>64</v>
      </c>
      <c r="P111" s="38">
        <v>128</v>
      </c>
      <c r="Q111" s="38">
        <v>256</v>
      </c>
      <c r="R111" s="38">
        <v>512</v>
      </c>
      <c r="S111" s="38" t="s">
        <v>1</v>
      </c>
    </row>
    <row r="112" spans="1:54" x14ac:dyDescent="0.25">
      <c r="B112" s="38" t="s">
        <v>2</v>
      </c>
      <c r="C112" s="38">
        <v>0</v>
      </c>
      <c r="D112" s="38">
        <v>0</v>
      </c>
      <c r="E112" s="38">
        <v>0</v>
      </c>
      <c r="F112" s="38">
        <v>0</v>
      </c>
      <c r="G112" s="38">
        <v>0</v>
      </c>
      <c r="H112" s="38">
        <v>0</v>
      </c>
      <c r="I112" s="38">
        <v>1</v>
      </c>
      <c r="J112" s="38">
        <v>1</v>
      </c>
      <c r="K112" s="38">
        <v>1</v>
      </c>
      <c r="L112" s="38">
        <v>6</v>
      </c>
      <c r="M112" s="38">
        <v>24</v>
      </c>
      <c r="N112" s="38">
        <v>26</v>
      </c>
      <c r="O112" s="38">
        <v>34</v>
      </c>
      <c r="P112" s="38">
        <v>0</v>
      </c>
      <c r="Q112" s="38">
        <v>0</v>
      </c>
      <c r="R112" s="38">
        <v>0</v>
      </c>
      <c r="S112" s="38">
        <v>93</v>
      </c>
    </row>
    <row r="113" spans="2:19" x14ac:dyDescent="0.25">
      <c r="B113" s="38" t="s">
        <v>3</v>
      </c>
      <c r="C113" s="38">
        <v>0</v>
      </c>
      <c r="D113" s="38">
        <v>0</v>
      </c>
      <c r="E113" s="38">
        <v>0</v>
      </c>
      <c r="F113" s="38">
        <v>1</v>
      </c>
      <c r="G113" s="38">
        <v>0</v>
      </c>
      <c r="H113" s="38">
        <v>7</v>
      </c>
      <c r="I113" s="38">
        <v>26</v>
      </c>
      <c r="J113" s="38">
        <v>26</v>
      </c>
      <c r="K113" s="38">
        <v>6</v>
      </c>
      <c r="L113" s="38">
        <v>3</v>
      </c>
      <c r="M113" s="38">
        <v>1</v>
      </c>
      <c r="N113" s="38">
        <v>6</v>
      </c>
      <c r="O113" s="38">
        <v>17</v>
      </c>
      <c r="P113" s="38">
        <v>0</v>
      </c>
      <c r="Q113" s="38">
        <v>0</v>
      </c>
      <c r="R113" s="38">
        <v>0</v>
      </c>
      <c r="S113" s="38">
        <v>93</v>
      </c>
    </row>
    <row r="114" spans="2:19" x14ac:dyDescent="0.25">
      <c r="B114" s="38" t="s">
        <v>4</v>
      </c>
      <c r="C114" s="38">
        <v>0</v>
      </c>
      <c r="D114" s="38">
        <v>0</v>
      </c>
      <c r="E114" s="38">
        <v>0</v>
      </c>
      <c r="F114" s="38">
        <v>0</v>
      </c>
      <c r="G114" s="38">
        <v>3</v>
      </c>
      <c r="H114" s="38">
        <v>0</v>
      </c>
      <c r="I114" s="38">
        <v>2</v>
      </c>
      <c r="J114" s="38">
        <v>15</v>
      </c>
      <c r="K114" s="38">
        <v>29</v>
      </c>
      <c r="L114" s="38">
        <v>15</v>
      </c>
      <c r="M114" s="38">
        <v>5</v>
      </c>
      <c r="N114" s="38">
        <v>3</v>
      </c>
      <c r="O114" s="38">
        <v>3</v>
      </c>
      <c r="P114" s="38">
        <v>18</v>
      </c>
      <c r="Q114" s="38">
        <v>0</v>
      </c>
      <c r="R114" s="38">
        <v>0</v>
      </c>
      <c r="S114" s="38">
        <v>93</v>
      </c>
    </row>
    <row r="115" spans="2:19" x14ac:dyDescent="0.25">
      <c r="B115" s="38" t="s">
        <v>5</v>
      </c>
      <c r="C115" s="38">
        <v>0</v>
      </c>
      <c r="D115" s="38">
        <v>0</v>
      </c>
      <c r="E115" s="38">
        <v>0</v>
      </c>
      <c r="F115" s="38">
        <v>0</v>
      </c>
      <c r="G115" s="38">
        <v>8</v>
      </c>
      <c r="H115" s="38">
        <v>0</v>
      </c>
      <c r="I115" s="38">
        <v>36</v>
      </c>
      <c r="J115" s="38">
        <v>28</v>
      </c>
      <c r="K115" s="38">
        <v>6</v>
      </c>
      <c r="L115" s="38">
        <v>10</v>
      </c>
      <c r="M115" s="38">
        <v>3</v>
      </c>
      <c r="N115" s="38">
        <v>0</v>
      </c>
      <c r="O115" s="38">
        <v>0</v>
      </c>
      <c r="P115" s="38">
        <v>2</v>
      </c>
      <c r="Q115" s="38">
        <v>0</v>
      </c>
      <c r="R115" s="38">
        <v>0</v>
      </c>
      <c r="S115" s="38">
        <v>93</v>
      </c>
    </row>
    <row r="116" spans="2:19" x14ac:dyDescent="0.25">
      <c r="B116" s="38" t="s">
        <v>6</v>
      </c>
      <c r="C116" s="38">
        <v>0</v>
      </c>
      <c r="D116" s="38">
        <v>0</v>
      </c>
      <c r="E116" s="38">
        <v>0</v>
      </c>
      <c r="F116" s="38">
        <v>76</v>
      </c>
      <c r="G116" s="38">
        <v>0</v>
      </c>
      <c r="H116" s="38">
        <v>2</v>
      </c>
      <c r="I116" s="38">
        <v>0</v>
      </c>
      <c r="J116" s="38">
        <v>0</v>
      </c>
      <c r="K116" s="38">
        <v>0</v>
      </c>
      <c r="L116" s="38">
        <v>0</v>
      </c>
      <c r="M116" s="38">
        <v>1</v>
      </c>
      <c r="N116" s="38">
        <v>14</v>
      </c>
      <c r="O116" s="38">
        <v>0</v>
      </c>
      <c r="P116" s="38">
        <v>0</v>
      </c>
      <c r="Q116" s="38">
        <v>0</v>
      </c>
      <c r="R116" s="38">
        <v>0</v>
      </c>
      <c r="S116" s="38">
        <v>93</v>
      </c>
    </row>
    <row r="117" spans="2:19" x14ac:dyDescent="0.25">
      <c r="B117" s="38" t="s">
        <v>7</v>
      </c>
      <c r="C117" s="38">
        <v>0</v>
      </c>
      <c r="D117" s="38">
        <v>70</v>
      </c>
      <c r="E117" s="38">
        <v>2</v>
      </c>
      <c r="F117" s="38">
        <v>5</v>
      </c>
      <c r="G117" s="38">
        <v>1</v>
      </c>
      <c r="H117" s="38">
        <v>0</v>
      </c>
      <c r="I117" s="38">
        <v>1</v>
      </c>
      <c r="J117" s="38">
        <v>0</v>
      </c>
      <c r="K117" s="38">
        <v>0</v>
      </c>
      <c r="L117" s="38">
        <v>0</v>
      </c>
      <c r="M117" s="38">
        <v>14</v>
      </c>
      <c r="N117" s="38">
        <v>0</v>
      </c>
      <c r="O117" s="38">
        <v>0</v>
      </c>
      <c r="P117" s="38">
        <v>0</v>
      </c>
      <c r="Q117" s="38">
        <v>0</v>
      </c>
      <c r="R117" s="38">
        <v>0</v>
      </c>
      <c r="S117" s="38">
        <v>93</v>
      </c>
    </row>
    <row r="118" spans="2:19" x14ac:dyDescent="0.25">
      <c r="B118" s="38" t="s">
        <v>8</v>
      </c>
      <c r="C118" s="38">
        <v>0</v>
      </c>
      <c r="D118" s="38">
        <v>0</v>
      </c>
      <c r="E118" s="38">
        <v>0</v>
      </c>
      <c r="F118" s="38">
        <v>72</v>
      </c>
      <c r="G118" s="38">
        <v>0</v>
      </c>
      <c r="H118" s="38">
        <v>4</v>
      </c>
      <c r="I118" s="38">
        <v>2</v>
      </c>
      <c r="J118" s="38">
        <v>0</v>
      </c>
      <c r="K118" s="38">
        <v>2</v>
      </c>
      <c r="L118" s="38">
        <v>2</v>
      </c>
      <c r="M118" s="38">
        <v>8</v>
      </c>
      <c r="N118" s="38">
        <v>2</v>
      </c>
      <c r="O118" s="38">
        <v>1</v>
      </c>
      <c r="P118" s="38">
        <v>0</v>
      </c>
      <c r="Q118" s="38">
        <v>0</v>
      </c>
      <c r="R118" s="38">
        <v>0</v>
      </c>
      <c r="S118" s="38">
        <v>93</v>
      </c>
    </row>
    <row r="119" spans="2:19" x14ac:dyDescent="0.25">
      <c r="B119" s="38" t="s">
        <v>9</v>
      </c>
      <c r="C119" s="38">
        <v>0</v>
      </c>
      <c r="D119" s="38">
        <v>0</v>
      </c>
      <c r="E119" s="38">
        <v>0</v>
      </c>
      <c r="F119" s="38">
        <v>4</v>
      </c>
      <c r="G119" s="38">
        <v>0</v>
      </c>
      <c r="H119" s="38">
        <v>1</v>
      </c>
      <c r="I119" s="38">
        <v>38</v>
      </c>
      <c r="J119" s="38">
        <v>23</v>
      </c>
      <c r="K119" s="38">
        <v>9</v>
      </c>
      <c r="L119" s="38">
        <v>2</v>
      </c>
      <c r="M119" s="38">
        <v>1</v>
      </c>
      <c r="N119" s="38">
        <v>0</v>
      </c>
      <c r="O119" s="38">
        <v>15</v>
      </c>
      <c r="P119" s="38">
        <v>0</v>
      </c>
      <c r="Q119" s="38">
        <v>0</v>
      </c>
      <c r="R119" s="38">
        <v>0</v>
      </c>
      <c r="S119" s="38">
        <v>93</v>
      </c>
    </row>
    <row r="120" spans="2:19" x14ac:dyDescent="0.25">
      <c r="B120" s="38" t="s">
        <v>10</v>
      </c>
      <c r="C120" s="38">
        <v>0</v>
      </c>
      <c r="D120" s="38">
        <v>0</v>
      </c>
      <c r="E120" s="38">
        <v>57</v>
      </c>
      <c r="F120" s="38">
        <v>0</v>
      </c>
      <c r="G120" s="38">
        <v>31</v>
      </c>
      <c r="H120" s="38">
        <v>3</v>
      </c>
      <c r="I120" s="38">
        <v>2</v>
      </c>
      <c r="J120" s="38">
        <v>0</v>
      </c>
      <c r="K120" s="38">
        <v>0</v>
      </c>
      <c r="L120" s="38">
        <v>0</v>
      </c>
      <c r="M120" s="38">
        <v>0</v>
      </c>
      <c r="N120" s="38">
        <v>0</v>
      </c>
      <c r="O120" s="38">
        <v>0</v>
      </c>
      <c r="P120" s="38">
        <v>0</v>
      </c>
      <c r="Q120" s="38">
        <v>0</v>
      </c>
      <c r="R120" s="38">
        <v>0</v>
      </c>
      <c r="S120" s="38">
        <v>93</v>
      </c>
    </row>
    <row r="121" spans="2:19" x14ac:dyDescent="0.25">
      <c r="B121" s="38" t="s">
        <v>11</v>
      </c>
      <c r="C121" s="38">
        <v>0</v>
      </c>
      <c r="D121" s="38">
        <v>0</v>
      </c>
      <c r="E121" s="38">
        <v>92</v>
      </c>
      <c r="F121" s="38">
        <v>0</v>
      </c>
      <c r="G121" s="38">
        <v>0</v>
      </c>
      <c r="H121" s="38">
        <v>0</v>
      </c>
      <c r="I121" s="38">
        <v>0</v>
      </c>
      <c r="J121" s="38">
        <v>1</v>
      </c>
      <c r="K121" s="38">
        <v>0</v>
      </c>
      <c r="L121" s="38">
        <v>0</v>
      </c>
      <c r="M121" s="38">
        <v>0</v>
      </c>
      <c r="N121" s="38">
        <v>0</v>
      </c>
      <c r="O121" s="38">
        <v>0</v>
      </c>
      <c r="P121" s="38">
        <v>0</v>
      </c>
      <c r="Q121" s="38">
        <v>0</v>
      </c>
      <c r="R121" s="38">
        <v>0</v>
      </c>
      <c r="S121" s="38">
        <v>93</v>
      </c>
    </row>
    <row r="122" spans="2:19" x14ac:dyDescent="0.25">
      <c r="B122" s="38" t="s">
        <v>12</v>
      </c>
      <c r="C122" s="38">
        <v>0</v>
      </c>
      <c r="D122" s="38">
        <v>1</v>
      </c>
      <c r="E122" s="38">
        <v>0</v>
      </c>
      <c r="F122" s="38">
        <v>1</v>
      </c>
      <c r="G122" s="38">
        <v>43</v>
      </c>
      <c r="H122" s="38">
        <v>33</v>
      </c>
      <c r="I122" s="38">
        <v>6</v>
      </c>
      <c r="J122" s="38">
        <v>1</v>
      </c>
      <c r="K122" s="38">
        <v>1</v>
      </c>
      <c r="L122" s="38">
        <v>0</v>
      </c>
      <c r="M122" s="38">
        <v>2</v>
      </c>
      <c r="N122" s="38">
        <v>0</v>
      </c>
      <c r="O122" s="38">
        <v>0</v>
      </c>
      <c r="P122" s="38">
        <v>0</v>
      </c>
      <c r="Q122" s="38">
        <v>0</v>
      </c>
      <c r="R122" s="38">
        <v>0</v>
      </c>
      <c r="S122" s="38">
        <v>88</v>
      </c>
    </row>
    <row r="123" spans="2:19" x14ac:dyDescent="0.25">
      <c r="B123" s="38" t="s">
        <v>13</v>
      </c>
      <c r="C123" s="38">
        <v>0</v>
      </c>
      <c r="D123" s="38">
        <v>0</v>
      </c>
      <c r="E123" s="38">
        <v>0</v>
      </c>
      <c r="F123" s="38">
        <v>0</v>
      </c>
      <c r="G123" s="38">
        <v>29</v>
      </c>
      <c r="H123" s="38">
        <v>0</v>
      </c>
      <c r="I123" s="38">
        <v>46</v>
      </c>
      <c r="J123" s="38">
        <v>10</v>
      </c>
      <c r="K123" s="38">
        <v>1</v>
      </c>
      <c r="L123" s="38">
        <v>0</v>
      </c>
      <c r="M123" s="38">
        <v>2</v>
      </c>
      <c r="N123" s="38">
        <v>0</v>
      </c>
      <c r="O123" s="38">
        <v>0</v>
      </c>
      <c r="P123" s="38">
        <v>0</v>
      </c>
      <c r="Q123" s="38">
        <v>0</v>
      </c>
      <c r="R123" s="38">
        <v>0</v>
      </c>
      <c r="S123" s="38">
        <v>88</v>
      </c>
    </row>
    <row r="124" spans="2:19" x14ac:dyDescent="0.25">
      <c r="B124" s="38" t="s">
        <v>14</v>
      </c>
      <c r="C124" s="38">
        <v>0</v>
      </c>
      <c r="D124" s="38">
        <v>0</v>
      </c>
      <c r="E124" s="38">
        <v>15</v>
      </c>
      <c r="F124" s="38">
        <v>0</v>
      </c>
      <c r="G124" s="38">
        <v>58</v>
      </c>
      <c r="H124" s="38">
        <v>5</v>
      </c>
      <c r="I124" s="38">
        <v>0</v>
      </c>
      <c r="J124" s="38">
        <v>2</v>
      </c>
      <c r="K124" s="38">
        <v>0</v>
      </c>
      <c r="L124" s="38">
        <v>1</v>
      </c>
      <c r="M124" s="38">
        <v>7</v>
      </c>
      <c r="N124" s="38">
        <v>0</v>
      </c>
      <c r="O124" s="38">
        <v>0</v>
      </c>
      <c r="P124" s="38">
        <v>0</v>
      </c>
      <c r="Q124" s="38">
        <v>0</v>
      </c>
      <c r="R124" s="38">
        <v>0</v>
      </c>
      <c r="S124" s="38">
        <v>88</v>
      </c>
    </row>
    <row r="125" spans="2:19" x14ac:dyDescent="0.25">
      <c r="B125" s="38" t="s">
        <v>15</v>
      </c>
      <c r="C125" s="38">
        <v>0</v>
      </c>
      <c r="D125" s="38">
        <v>0</v>
      </c>
      <c r="E125" s="38">
        <v>5</v>
      </c>
      <c r="F125" s="38">
        <v>0</v>
      </c>
      <c r="G125" s="38">
        <v>59</v>
      </c>
      <c r="H125" s="38">
        <v>6</v>
      </c>
      <c r="I125" s="38">
        <v>1</v>
      </c>
      <c r="J125" s="38">
        <v>2</v>
      </c>
      <c r="K125" s="38">
        <v>5</v>
      </c>
      <c r="L125" s="38">
        <v>4</v>
      </c>
      <c r="M125" s="38">
        <v>1</v>
      </c>
      <c r="N125" s="38">
        <v>0</v>
      </c>
      <c r="O125" s="38">
        <v>0</v>
      </c>
      <c r="P125" s="38">
        <v>0</v>
      </c>
      <c r="Q125" s="38">
        <v>0</v>
      </c>
      <c r="R125" s="38">
        <v>0</v>
      </c>
      <c r="S125" s="38">
        <v>83</v>
      </c>
    </row>
    <row r="126" spans="2:19" x14ac:dyDescent="0.25">
      <c r="B126" s="38" t="s">
        <v>16</v>
      </c>
      <c r="C126" s="38">
        <v>0</v>
      </c>
      <c r="D126" s="38">
        <v>0</v>
      </c>
      <c r="E126" s="38">
        <v>0</v>
      </c>
      <c r="F126" s="38">
        <v>0</v>
      </c>
      <c r="G126" s="38">
        <v>0</v>
      </c>
      <c r="H126" s="38">
        <v>0</v>
      </c>
      <c r="I126" s="38">
        <v>0</v>
      </c>
      <c r="J126" s="38">
        <v>2</v>
      </c>
      <c r="K126" s="38">
        <v>11</v>
      </c>
      <c r="L126" s="38">
        <v>21</v>
      </c>
      <c r="M126" s="38">
        <v>25</v>
      </c>
      <c r="N126" s="38">
        <v>16</v>
      </c>
      <c r="O126" s="38">
        <v>7</v>
      </c>
      <c r="P126" s="38">
        <v>3</v>
      </c>
      <c r="Q126" s="38">
        <v>8</v>
      </c>
      <c r="R126" s="38">
        <v>0</v>
      </c>
      <c r="S126" s="38">
        <v>93</v>
      </c>
    </row>
    <row r="127" spans="2:19" x14ac:dyDescent="0.25">
      <c r="B127" s="38" t="s">
        <v>17</v>
      </c>
      <c r="C127" s="38">
        <v>0</v>
      </c>
      <c r="D127" s="38">
        <v>0</v>
      </c>
      <c r="E127" s="38">
        <v>53</v>
      </c>
      <c r="F127" s="38">
        <v>0</v>
      </c>
      <c r="G127" s="38">
        <v>15</v>
      </c>
      <c r="H127" s="38">
        <v>4</v>
      </c>
      <c r="I127" s="38">
        <v>2</v>
      </c>
      <c r="J127" s="38">
        <v>1</v>
      </c>
      <c r="K127" s="38">
        <v>2</v>
      </c>
      <c r="L127" s="38">
        <v>0</v>
      </c>
      <c r="M127" s="38">
        <v>0</v>
      </c>
      <c r="N127" s="38">
        <v>16</v>
      </c>
      <c r="O127" s="38">
        <v>0</v>
      </c>
      <c r="P127" s="38">
        <v>0</v>
      </c>
      <c r="Q127" s="38">
        <v>0</v>
      </c>
      <c r="R127" s="38">
        <v>0</v>
      </c>
      <c r="S127" s="38">
        <v>93</v>
      </c>
    </row>
    <row r="128" spans="2:19" x14ac:dyDescent="0.25">
      <c r="B128" s="38" t="s">
        <v>18</v>
      </c>
      <c r="C128" s="38">
        <v>0</v>
      </c>
      <c r="D128" s="38">
        <v>32</v>
      </c>
      <c r="E128" s="38">
        <v>32</v>
      </c>
      <c r="F128" s="38">
        <v>5</v>
      </c>
      <c r="G128" s="38">
        <v>8</v>
      </c>
      <c r="H128" s="38">
        <v>3</v>
      </c>
      <c r="I128" s="38">
        <v>1</v>
      </c>
      <c r="J128" s="38">
        <v>0</v>
      </c>
      <c r="K128" s="38">
        <v>2</v>
      </c>
      <c r="L128" s="38">
        <v>10</v>
      </c>
      <c r="M128" s="38">
        <v>0</v>
      </c>
      <c r="N128" s="38">
        <v>0</v>
      </c>
      <c r="O128" s="38">
        <v>0</v>
      </c>
      <c r="P128" s="38">
        <v>0</v>
      </c>
      <c r="Q128" s="38">
        <v>0</v>
      </c>
      <c r="R128" s="38">
        <v>0</v>
      </c>
      <c r="S128" s="38">
        <v>93</v>
      </c>
    </row>
    <row r="129" spans="1:54" x14ac:dyDescent="0.25">
      <c r="B129" s="38" t="s">
        <v>19</v>
      </c>
      <c r="C129" s="38">
        <v>0</v>
      </c>
      <c r="D129" s="38">
        <v>61</v>
      </c>
      <c r="E129" s="38">
        <v>1</v>
      </c>
      <c r="F129" s="38">
        <v>8</v>
      </c>
      <c r="G129" s="38">
        <v>3</v>
      </c>
      <c r="H129" s="38">
        <v>9</v>
      </c>
      <c r="I129" s="38">
        <v>2</v>
      </c>
      <c r="J129" s="38">
        <v>2</v>
      </c>
      <c r="K129" s="38">
        <v>3</v>
      </c>
      <c r="L129" s="38">
        <v>2</v>
      </c>
      <c r="M129" s="38">
        <v>2</v>
      </c>
      <c r="N129" s="38">
        <v>0</v>
      </c>
      <c r="O129" s="38">
        <v>0</v>
      </c>
      <c r="P129" s="38">
        <v>0</v>
      </c>
      <c r="Q129" s="38">
        <v>0</v>
      </c>
      <c r="R129" s="38">
        <v>0</v>
      </c>
      <c r="S129" s="38">
        <v>93</v>
      </c>
    </row>
    <row r="130" spans="1:54" x14ac:dyDescent="0.25">
      <c r="B130" s="38" t="s">
        <v>20</v>
      </c>
      <c r="C130" s="38">
        <v>0</v>
      </c>
      <c r="D130" s="38">
        <v>0</v>
      </c>
      <c r="E130" s="38">
        <v>8</v>
      </c>
      <c r="F130" s="38">
        <v>59</v>
      </c>
      <c r="G130" s="38">
        <v>3</v>
      </c>
      <c r="H130" s="38">
        <v>7</v>
      </c>
      <c r="I130" s="38">
        <v>7</v>
      </c>
      <c r="J130" s="38">
        <v>0</v>
      </c>
      <c r="K130" s="38">
        <v>3</v>
      </c>
      <c r="L130" s="38">
        <v>6</v>
      </c>
      <c r="M130" s="38">
        <v>0</v>
      </c>
      <c r="N130" s="38">
        <v>0</v>
      </c>
      <c r="O130" s="38">
        <v>0</v>
      </c>
      <c r="P130" s="38">
        <v>0</v>
      </c>
      <c r="Q130" s="38">
        <v>0</v>
      </c>
      <c r="R130" s="38">
        <v>0</v>
      </c>
      <c r="S130" s="38">
        <v>93</v>
      </c>
    </row>
    <row r="131" spans="1:54" x14ac:dyDescent="0.25">
      <c r="B131" s="38" t="s">
        <v>21</v>
      </c>
      <c r="C131" s="38">
        <v>0</v>
      </c>
      <c r="D131" s="38">
        <v>0</v>
      </c>
      <c r="E131" s="38">
        <v>0</v>
      </c>
      <c r="F131" s="38">
        <v>0</v>
      </c>
      <c r="G131" s="38">
        <v>0</v>
      </c>
      <c r="H131" s="38">
        <v>5</v>
      </c>
      <c r="I131" s="38">
        <v>39</v>
      </c>
      <c r="J131" s="38">
        <v>30</v>
      </c>
      <c r="K131" s="38">
        <v>4</v>
      </c>
      <c r="L131" s="38">
        <v>7</v>
      </c>
      <c r="M131" s="38">
        <v>8</v>
      </c>
      <c r="N131" s="38">
        <v>0</v>
      </c>
      <c r="O131" s="38">
        <v>0</v>
      </c>
      <c r="P131" s="38">
        <v>0</v>
      </c>
      <c r="Q131" s="38">
        <v>0</v>
      </c>
      <c r="R131" s="38">
        <v>0</v>
      </c>
      <c r="S131" s="38">
        <v>93</v>
      </c>
    </row>
    <row r="132" spans="1:54" x14ac:dyDescent="0.25">
      <c r="B132" s="38" t="s">
        <v>22</v>
      </c>
      <c r="C132" s="38">
        <v>0</v>
      </c>
      <c r="D132" s="38">
        <v>3</v>
      </c>
      <c r="E132" s="38">
        <v>0</v>
      </c>
      <c r="F132" s="38">
        <v>46</v>
      </c>
      <c r="G132" s="38">
        <v>28</v>
      </c>
      <c r="H132" s="38">
        <v>8</v>
      </c>
      <c r="I132" s="38">
        <v>5</v>
      </c>
      <c r="J132" s="38">
        <v>2</v>
      </c>
      <c r="K132" s="38">
        <v>0</v>
      </c>
      <c r="L132" s="38">
        <v>0</v>
      </c>
      <c r="M132" s="38">
        <v>0</v>
      </c>
      <c r="N132" s="38">
        <v>0</v>
      </c>
      <c r="O132" s="38">
        <v>0</v>
      </c>
      <c r="P132" s="38">
        <v>0</v>
      </c>
      <c r="Q132" s="38">
        <v>0</v>
      </c>
      <c r="R132" s="38">
        <v>0</v>
      </c>
      <c r="S132" s="38">
        <v>92</v>
      </c>
    </row>
    <row r="133" spans="1:54" x14ac:dyDescent="0.25">
      <c r="B133" s="38" t="s">
        <v>75</v>
      </c>
      <c r="C133" s="38">
        <v>0</v>
      </c>
      <c r="D133" s="38">
        <v>0</v>
      </c>
      <c r="E133" s="38">
        <v>0</v>
      </c>
      <c r="F133" s="38">
        <v>0</v>
      </c>
      <c r="G133" s="38">
        <v>0</v>
      </c>
      <c r="H133" s="38">
        <v>0</v>
      </c>
      <c r="I133" s="38">
        <v>0</v>
      </c>
      <c r="J133" s="38">
        <v>18</v>
      </c>
      <c r="K133" s="38">
        <v>45</v>
      </c>
      <c r="L133" s="38">
        <v>26</v>
      </c>
      <c r="M133" s="38">
        <v>1</v>
      </c>
      <c r="N133" s="38">
        <v>3</v>
      </c>
      <c r="O133" s="38">
        <v>0</v>
      </c>
      <c r="P133" s="38">
        <v>0</v>
      </c>
      <c r="Q133" s="38">
        <v>0</v>
      </c>
      <c r="R133" s="38">
        <v>0</v>
      </c>
      <c r="S133" s="38">
        <v>93</v>
      </c>
    </row>
    <row r="134" spans="1:54" x14ac:dyDescent="0.25">
      <c r="B134" s="38" t="s">
        <v>83</v>
      </c>
      <c r="C134" s="38">
        <v>0</v>
      </c>
      <c r="D134" s="38">
        <v>1</v>
      </c>
      <c r="E134" s="38">
        <v>0</v>
      </c>
      <c r="F134" s="38">
        <v>14</v>
      </c>
      <c r="G134" s="38">
        <v>20</v>
      </c>
      <c r="H134" s="38">
        <v>12</v>
      </c>
      <c r="I134" s="38">
        <v>3</v>
      </c>
      <c r="J134" s="38">
        <v>3</v>
      </c>
      <c r="K134" s="38">
        <v>4</v>
      </c>
      <c r="L134" s="38">
        <v>11</v>
      </c>
      <c r="M134" s="38">
        <v>21</v>
      </c>
      <c r="N134" s="38">
        <v>0</v>
      </c>
      <c r="O134" s="38">
        <v>0</v>
      </c>
      <c r="P134" s="38">
        <v>0</v>
      </c>
      <c r="Q134" s="38">
        <v>0</v>
      </c>
      <c r="R134" s="38">
        <v>0</v>
      </c>
      <c r="S134" s="38">
        <v>89</v>
      </c>
    </row>
    <row r="135" spans="1:54" x14ac:dyDescent="0.25">
      <c r="B135" s="38" t="s">
        <v>84</v>
      </c>
      <c r="C135" s="38">
        <v>0</v>
      </c>
      <c r="D135" s="38">
        <v>0</v>
      </c>
      <c r="E135" s="38">
        <v>0</v>
      </c>
      <c r="F135" s="38">
        <v>87</v>
      </c>
      <c r="G135" s="38">
        <v>0</v>
      </c>
      <c r="H135" s="38">
        <v>4</v>
      </c>
      <c r="I135" s="38">
        <v>0</v>
      </c>
      <c r="J135" s="38">
        <v>2</v>
      </c>
      <c r="K135" s="38">
        <v>0</v>
      </c>
      <c r="L135" s="38">
        <v>0</v>
      </c>
      <c r="M135" s="38">
        <v>0</v>
      </c>
      <c r="N135" s="38">
        <v>0</v>
      </c>
      <c r="O135" s="38">
        <v>0</v>
      </c>
      <c r="P135" s="38">
        <v>0</v>
      </c>
      <c r="Q135" s="38">
        <v>0</v>
      </c>
      <c r="R135" s="38">
        <v>0</v>
      </c>
      <c r="S135" s="38">
        <v>93</v>
      </c>
    </row>
    <row r="136" spans="1:54" s="38" customFormat="1" x14ac:dyDescent="0.25">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row>
    <row r="137" spans="1:54" x14ac:dyDescent="0.25">
      <c r="A137" t="s">
        <v>74</v>
      </c>
    </row>
    <row r="138" spans="1:54" x14ac:dyDescent="0.25">
      <c r="B138" s="38" t="s">
        <v>0</v>
      </c>
      <c r="C138" s="38">
        <v>1.5625E-2</v>
      </c>
      <c r="D138" s="38">
        <v>3.125E-2</v>
      </c>
      <c r="E138" s="38">
        <v>6.25E-2</v>
      </c>
      <c r="F138" s="38">
        <v>0.125</v>
      </c>
      <c r="G138" s="38">
        <v>0.25</v>
      </c>
      <c r="H138" s="38">
        <v>0.5</v>
      </c>
      <c r="I138" s="38">
        <v>1</v>
      </c>
      <c r="J138" s="38">
        <v>2</v>
      </c>
      <c r="K138" s="38">
        <v>4</v>
      </c>
      <c r="L138" s="38">
        <v>8</v>
      </c>
      <c r="M138" s="38">
        <v>16</v>
      </c>
      <c r="N138" s="38">
        <v>32</v>
      </c>
      <c r="O138" s="38">
        <v>64</v>
      </c>
      <c r="P138" s="38">
        <v>128</v>
      </c>
      <c r="Q138" s="38">
        <v>256</v>
      </c>
      <c r="R138" s="38">
        <v>512</v>
      </c>
      <c r="S138" s="38" t="s">
        <v>1</v>
      </c>
    </row>
    <row r="139" spans="1:54" x14ac:dyDescent="0.25">
      <c r="B139" s="38" t="s">
        <v>2</v>
      </c>
      <c r="C139" s="38">
        <v>0</v>
      </c>
      <c r="D139" s="38">
        <v>0</v>
      </c>
      <c r="E139" s="38">
        <v>0</v>
      </c>
      <c r="F139" s="38">
        <v>0</v>
      </c>
      <c r="G139" s="38">
        <v>0</v>
      </c>
      <c r="H139" s="38">
        <v>14</v>
      </c>
      <c r="I139" s="38">
        <v>36</v>
      </c>
      <c r="J139" s="38">
        <v>4</v>
      </c>
      <c r="K139" s="38">
        <v>0</v>
      </c>
      <c r="L139" s="38">
        <v>1</v>
      </c>
      <c r="M139" s="38">
        <v>1</v>
      </c>
      <c r="N139" s="38">
        <v>2</v>
      </c>
      <c r="O139" s="38">
        <v>17</v>
      </c>
      <c r="P139" s="38">
        <v>0</v>
      </c>
      <c r="Q139" s="38">
        <v>0</v>
      </c>
      <c r="R139" s="38">
        <v>0</v>
      </c>
      <c r="S139" s="38">
        <v>75</v>
      </c>
    </row>
    <row r="140" spans="1:54" x14ac:dyDescent="0.25">
      <c r="B140" s="38" t="s">
        <v>3</v>
      </c>
      <c r="C140" s="38">
        <v>0</v>
      </c>
      <c r="D140" s="38">
        <v>0</v>
      </c>
      <c r="E140" s="38">
        <v>0</v>
      </c>
      <c r="F140" s="38">
        <v>2</v>
      </c>
      <c r="G140" s="38">
        <v>0</v>
      </c>
      <c r="H140" s="38">
        <v>25</v>
      </c>
      <c r="I140" s="38">
        <v>30</v>
      </c>
      <c r="J140" s="38">
        <v>7</v>
      </c>
      <c r="K140" s="38">
        <v>2</v>
      </c>
      <c r="L140" s="38">
        <v>3</v>
      </c>
      <c r="M140" s="38">
        <v>1</v>
      </c>
      <c r="N140" s="38">
        <v>2</v>
      </c>
      <c r="O140" s="38">
        <v>3</v>
      </c>
      <c r="P140" s="38">
        <v>0</v>
      </c>
      <c r="Q140" s="38">
        <v>0</v>
      </c>
      <c r="R140" s="38">
        <v>0</v>
      </c>
      <c r="S140" s="38">
        <v>75</v>
      </c>
    </row>
    <row r="141" spans="1:54" x14ac:dyDescent="0.25">
      <c r="B141" s="38" t="s">
        <v>4</v>
      </c>
      <c r="C141" s="38">
        <v>0</v>
      </c>
      <c r="D141" s="38">
        <v>0</v>
      </c>
      <c r="E141" s="38">
        <v>0</v>
      </c>
      <c r="F141" s="38">
        <v>0</v>
      </c>
      <c r="G141" s="38">
        <v>56</v>
      </c>
      <c r="H141" s="38">
        <v>0</v>
      </c>
      <c r="I141" s="38">
        <v>0</v>
      </c>
      <c r="J141" s="38">
        <v>2</v>
      </c>
      <c r="K141" s="38">
        <v>2</v>
      </c>
      <c r="L141" s="38">
        <v>1</v>
      </c>
      <c r="M141" s="38">
        <v>0</v>
      </c>
      <c r="N141" s="38">
        <v>0</v>
      </c>
      <c r="O141" s="38">
        <v>0</v>
      </c>
      <c r="P141" s="38">
        <v>14</v>
      </c>
      <c r="Q141" s="38">
        <v>0</v>
      </c>
      <c r="R141" s="38">
        <v>0</v>
      </c>
      <c r="S141" s="38">
        <v>75</v>
      </c>
    </row>
    <row r="142" spans="1:54" x14ac:dyDescent="0.25">
      <c r="B142" s="38" t="s">
        <v>5</v>
      </c>
      <c r="C142" s="38">
        <v>0</v>
      </c>
      <c r="D142" s="38">
        <v>0</v>
      </c>
      <c r="E142" s="38">
        <v>0</v>
      </c>
      <c r="F142" s="38">
        <v>0</v>
      </c>
      <c r="G142" s="38">
        <v>70</v>
      </c>
      <c r="H142" s="38">
        <v>0</v>
      </c>
      <c r="I142" s="38">
        <v>3</v>
      </c>
      <c r="J142" s="38">
        <v>1</v>
      </c>
      <c r="K142" s="38">
        <v>1</v>
      </c>
      <c r="L142" s="38">
        <v>0</v>
      </c>
      <c r="M142" s="38">
        <v>0</v>
      </c>
      <c r="N142" s="38">
        <v>0</v>
      </c>
      <c r="O142" s="38">
        <v>0</v>
      </c>
      <c r="P142" s="38">
        <v>0</v>
      </c>
      <c r="Q142" s="38">
        <v>0</v>
      </c>
      <c r="R142" s="38">
        <v>0</v>
      </c>
      <c r="S142" s="38">
        <v>75</v>
      </c>
    </row>
    <row r="143" spans="1:54" x14ac:dyDescent="0.25">
      <c r="B143" s="38" t="s">
        <v>6</v>
      </c>
      <c r="C143" s="38">
        <v>0</v>
      </c>
      <c r="D143" s="38">
        <v>0</v>
      </c>
      <c r="E143" s="38">
        <v>0</v>
      </c>
      <c r="F143" s="38">
        <v>69</v>
      </c>
      <c r="G143" s="38">
        <v>0</v>
      </c>
      <c r="H143" s="38">
        <v>2</v>
      </c>
      <c r="I143" s="38">
        <v>0</v>
      </c>
      <c r="J143" s="38">
        <v>1</v>
      </c>
      <c r="K143" s="38">
        <v>0</v>
      </c>
      <c r="L143" s="38">
        <v>0</v>
      </c>
      <c r="M143" s="38">
        <v>0</v>
      </c>
      <c r="N143" s="38">
        <v>3</v>
      </c>
      <c r="O143" s="38">
        <v>0</v>
      </c>
      <c r="P143" s="38">
        <v>0</v>
      </c>
      <c r="Q143" s="38">
        <v>0</v>
      </c>
      <c r="R143" s="38">
        <v>0</v>
      </c>
      <c r="S143" s="38">
        <v>75</v>
      </c>
    </row>
    <row r="144" spans="1:54" x14ac:dyDescent="0.25">
      <c r="B144" s="38" t="s">
        <v>7</v>
      </c>
      <c r="C144" s="38">
        <v>0</v>
      </c>
      <c r="D144" s="38">
        <v>72</v>
      </c>
      <c r="E144" s="38">
        <v>1</v>
      </c>
      <c r="F144" s="38">
        <v>1</v>
      </c>
      <c r="G144" s="38">
        <v>0</v>
      </c>
      <c r="H144" s="38">
        <v>0</v>
      </c>
      <c r="I144" s="38">
        <v>1</v>
      </c>
      <c r="J144" s="38">
        <v>0</v>
      </c>
      <c r="K144" s="38">
        <v>0</v>
      </c>
      <c r="L144" s="38">
        <v>0</v>
      </c>
      <c r="M144" s="38">
        <v>0</v>
      </c>
      <c r="N144" s="38">
        <v>0</v>
      </c>
      <c r="O144" s="38">
        <v>0</v>
      </c>
      <c r="P144" s="38">
        <v>0</v>
      </c>
      <c r="Q144" s="38">
        <v>0</v>
      </c>
      <c r="R144" s="38">
        <v>0</v>
      </c>
      <c r="S144" s="38">
        <v>75</v>
      </c>
    </row>
    <row r="145" spans="2:19" x14ac:dyDescent="0.25">
      <c r="B145" s="38" t="s">
        <v>8</v>
      </c>
      <c r="C145" s="38">
        <v>0</v>
      </c>
      <c r="D145" s="38">
        <v>0</v>
      </c>
      <c r="E145" s="38">
        <v>0</v>
      </c>
      <c r="F145" s="38">
        <v>72</v>
      </c>
      <c r="G145" s="38">
        <v>0</v>
      </c>
      <c r="H145" s="38">
        <v>1</v>
      </c>
      <c r="I145" s="38">
        <v>0</v>
      </c>
      <c r="J145" s="38">
        <v>0</v>
      </c>
      <c r="K145" s="38">
        <v>0</v>
      </c>
      <c r="L145" s="38">
        <v>1</v>
      </c>
      <c r="M145" s="38">
        <v>1</v>
      </c>
      <c r="N145" s="38">
        <v>0</v>
      </c>
      <c r="O145" s="38">
        <v>0</v>
      </c>
      <c r="P145" s="38">
        <v>0</v>
      </c>
      <c r="Q145" s="38">
        <v>0</v>
      </c>
      <c r="R145" s="38">
        <v>0</v>
      </c>
      <c r="S145" s="38">
        <v>75</v>
      </c>
    </row>
    <row r="146" spans="2:19" x14ac:dyDescent="0.25">
      <c r="B146" s="38" t="s">
        <v>9</v>
      </c>
      <c r="C146" s="38">
        <v>0</v>
      </c>
      <c r="D146" s="38">
        <v>0</v>
      </c>
      <c r="E146" s="38">
        <v>0</v>
      </c>
      <c r="F146" s="38">
        <v>0</v>
      </c>
      <c r="G146" s="38">
        <v>0</v>
      </c>
      <c r="H146" s="38">
        <v>16</v>
      </c>
      <c r="I146" s="38">
        <v>48</v>
      </c>
      <c r="J146" s="38">
        <v>9</v>
      </c>
      <c r="K146" s="38">
        <v>1</v>
      </c>
      <c r="L146" s="38">
        <v>1</v>
      </c>
      <c r="M146" s="38">
        <v>0</v>
      </c>
      <c r="N146" s="38">
        <v>0</v>
      </c>
      <c r="O146" s="38">
        <v>0</v>
      </c>
      <c r="P146" s="38">
        <v>0</v>
      </c>
      <c r="Q146" s="38">
        <v>0</v>
      </c>
      <c r="R146" s="38">
        <v>0</v>
      </c>
      <c r="S146" s="38">
        <v>75</v>
      </c>
    </row>
    <row r="147" spans="2:19" x14ac:dyDescent="0.25">
      <c r="B147" s="38" t="s">
        <v>10</v>
      </c>
      <c r="C147" s="38">
        <v>0</v>
      </c>
      <c r="D147" s="38">
        <v>0</v>
      </c>
      <c r="E147" s="38">
        <v>4</v>
      </c>
      <c r="F147" s="38">
        <v>0</v>
      </c>
      <c r="G147" s="38">
        <v>2</v>
      </c>
      <c r="H147" s="38">
        <v>5</v>
      </c>
      <c r="I147" s="38">
        <v>23</v>
      </c>
      <c r="J147" s="38">
        <v>34</v>
      </c>
      <c r="K147" s="38">
        <v>6</v>
      </c>
      <c r="L147" s="38">
        <v>1</v>
      </c>
      <c r="M147" s="38">
        <v>0</v>
      </c>
      <c r="N147" s="38">
        <v>0</v>
      </c>
      <c r="O147" s="38">
        <v>0</v>
      </c>
      <c r="P147" s="38">
        <v>0</v>
      </c>
      <c r="Q147" s="38">
        <v>0</v>
      </c>
      <c r="R147" s="38">
        <v>0</v>
      </c>
      <c r="S147" s="38">
        <v>75</v>
      </c>
    </row>
    <row r="148" spans="2:19" x14ac:dyDescent="0.25">
      <c r="B148" s="38" t="s">
        <v>11</v>
      </c>
      <c r="C148" s="38">
        <v>0</v>
      </c>
      <c r="D148" s="38">
        <v>0</v>
      </c>
      <c r="E148" s="38">
        <v>72</v>
      </c>
      <c r="F148" s="38">
        <v>0</v>
      </c>
      <c r="G148" s="38">
        <v>3</v>
      </c>
      <c r="H148" s="38">
        <v>0</v>
      </c>
      <c r="I148" s="38">
        <v>0</v>
      </c>
      <c r="J148" s="38">
        <v>0</v>
      </c>
      <c r="K148" s="38">
        <v>0</v>
      </c>
      <c r="L148" s="38">
        <v>0</v>
      </c>
      <c r="M148" s="38">
        <v>0</v>
      </c>
      <c r="N148" s="38">
        <v>0</v>
      </c>
      <c r="O148" s="38">
        <v>0</v>
      </c>
      <c r="P148" s="38">
        <v>0</v>
      </c>
      <c r="Q148" s="38">
        <v>0</v>
      </c>
      <c r="R148" s="38">
        <v>0</v>
      </c>
      <c r="S148" s="38">
        <v>75</v>
      </c>
    </row>
    <row r="149" spans="2:19" x14ac:dyDescent="0.25">
      <c r="B149" s="38" t="s">
        <v>12</v>
      </c>
      <c r="C149" s="38">
        <v>0</v>
      </c>
      <c r="D149" s="38">
        <v>0</v>
      </c>
      <c r="E149" s="38">
        <v>0</v>
      </c>
      <c r="F149" s="38">
        <v>0</v>
      </c>
      <c r="G149" s="38">
        <v>0</v>
      </c>
      <c r="H149" s="38">
        <v>1</v>
      </c>
      <c r="I149" s="38">
        <v>0</v>
      </c>
      <c r="J149" s="38">
        <v>0</v>
      </c>
      <c r="K149" s="38">
        <v>0</v>
      </c>
      <c r="L149" s="38">
        <v>0</v>
      </c>
      <c r="M149" s="38">
        <v>73</v>
      </c>
      <c r="N149" s="38">
        <v>0</v>
      </c>
      <c r="O149" s="38">
        <v>0</v>
      </c>
      <c r="P149" s="38">
        <v>0</v>
      </c>
      <c r="Q149" s="38">
        <v>0</v>
      </c>
      <c r="R149" s="38">
        <v>0</v>
      </c>
      <c r="S149" s="38">
        <v>74</v>
      </c>
    </row>
    <row r="150" spans="2:19" x14ac:dyDescent="0.25">
      <c r="B150" s="38" t="s">
        <v>13</v>
      </c>
      <c r="C150" s="38">
        <v>0</v>
      </c>
      <c r="D150" s="38">
        <v>0</v>
      </c>
      <c r="E150" s="38">
        <v>0</v>
      </c>
      <c r="F150" s="38">
        <v>0</v>
      </c>
      <c r="G150" s="38">
        <v>4</v>
      </c>
      <c r="H150" s="38">
        <v>0</v>
      </c>
      <c r="I150" s="38">
        <v>19</v>
      </c>
      <c r="J150" s="38">
        <v>32</v>
      </c>
      <c r="K150" s="38">
        <v>18</v>
      </c>
      <c r="L150" s="38">
        <v>1</v>
      </c>
      <c r="M150" s="38">
        <v>0</v>
      </c>
      <c r="N150" s="38">
        <v>0</v>
      </c>
      <c r="O150" s="38">
        <v>0</v>
      </c>
      <c r="P150" s="38">
        <v>0</v>
      </c>
      <c r="Q150" s="38">
        <v>0</v>
      </c>
      <c r="R150" s="38">
        <v>0</v>
      </c>
      <c r="S150" s="38">
        <v>74</v>
      </c>
    </row>
    <row r="151" spans="2:19" x14ac:dyDescent="0.25">
      <c r="B151" s="38" t="s">
        <v>14</v>
      </c>
      <c r="C151" s="38">
        <v>0</v>
      </c>
      <c r="D151" s="38">
        <v>0</v>
      </c>
      <c r="E151" s="38">
        <v>0</v>
      </c>
      <c r="F151" s="38">
        <v>0</v>
      </c>
      <c r="G151" s="38">
        <v>14</v>
      </c>
      <c r="H151" s="38">
        <v>41</v>
      </c>
      <c r="I151" s="38">
        <v>12</v>
      </c>
      <c r="J151" s="38">
        <v>2</v>
      </c>
      <c r="K151" s="38">
        <v>2</v>
      </c>
      <c r="L151" s="38">
        <v>1</v>
      </c>
      <c r="M151" s="38">
        <v>2</v>
      </c>
      <c r="N151" s="38">
        <v>0</v>
      </c>
      <c r="O151" s="38">
        <v>0</v>
      </c>
      <c r="P151" s="38">
        <v>0</v>
      </c>
      <c r="Q151" s="38">
        <v>0</v>
      </c>
      <c r="R151" s="38">
        <v>0</v>
      </c>
      <c r="S151" s="38">
        <v>74</v>
      </c>
    </row>
    <row r="152" spans="2:19" x14ac:dyDescent="0.25">
      <c r="B152" s="38" t="s">
        <v>15</v>
      </c>
      <c r="C152" s="38">
        <v>0</v>
      </c>
      <c r="D152" s="38">
        <v>0</v>
      </c>
      <c r="E152" s="38">
        <v>1</v>
      </c>
      <c r="F152" s="38">
        <v>0</v>
      </c>
      <c r="G152" s="38">
        <v>17</v>
      </c>
      <c r="H152" s="38">
        <v>32</v>
      </c>
      <c r="I152" s="38">
        <v>14</v>
      </c>
      <c r="J152" s="38">
        <v>2</v>
      </c>
      <c r="K152" s="38">
        <v>1</v>
      </c>
      <c r="L152" s="38">
        <v>0</v>
      </c>
      <c r="M152" s="38">
        <v>2</v>
      </c>
      <c r="N152" s="38">
        <v>0</v>
      </c>
      <c r="O152" s="38">
        <v>0</v>
      </c>
      <c r="P152" s="38">
        <v>0</v>
      </c>
      <c r="Q152" s="38">
        <v>0</v>
      </c>
      <c r="R152" s="38">
        <v>0</v>
      </c>
      <c r="S152" s="38">
        <v>69</v>
      </c>
    </row>
    <row r="153" spans="2:19" x14ac:dyDescent="0.25">
      <c r="B153" s="38" t="s">
        <v>16</v>
      </c>
      <c r="C153" s="38">
        <v>0</v>
      </c>
      <c r="D153" s="38">
        <v>0</v>
      </c>
      <c r="E153" s="38">
        <v>0</v>
      </c>
      <c r="F153" s="38">
        <v>0</v>
      </c>
      <c r="G153" s="38">
        <v>0</v>
      </c>
      <c r="H153" s="38">
        <v>4</v>
      </c>
      <c r="I153" s="38">
        <v>0</v>
      </c>
      <c r="J153" s="38">
        <v>9</v>
      </c>
      <c r="K153" s="38">
        <v>12</v>
      </c>
      <c r="L153" s="38">
        <v>15</v>
      </c>
      <c r="M153" s="38">
        <v>7</v>
      </c>
      <c r="N153" s="38">
        <v>5</v>
      </c>
      <c r="O153" s="38">
        <v>7</v>
      </c>
      <c r="P153" s="38">
        <v>8</v>
      </c>
      <c r="Q153" s="38">
        <v>8</v>
      </c>
      <c r="R153" s="38">
        <v>0</v>
      </c>
      <c r="S153" s="38">
        <v>75</v>
      </c>
    </row>
    <row r="154" spans="2:19" x14ac:dyDescent="0.25">
      <c r="B154" s="38" t="s">
        <v>17</v>
      </c>
      <c r="C154" s="38">
        <v>0</v>
      </c>
      <c r="D154" s="38">
        <v>0</v>
      </c>
      <c r="E154" s="38">
        <v>47</v>
      </c>
      <c r="F154" s="38">
        <v>0</v>
      </c>
      <c r="G154" s="38">
        <v>2</v>
      </c>
      <c r="H154" s="38">
        <v>1</v>
      </c>
      <c r="I154" s="38">
        <v>2</v>
      </c>
      <c r="J154" s="38">
        <v>3</v>
      </c>
      <c r="K154" s="38">
        <v>1</v>
      </c>
      <c r="L154" s="38">
        <v>0</v>
      </c>
      <c r="M154" s="38">
        <v>1</v>
      </c>
      <c r="N154" s="38">
        <v>18</v>
      </c>
      <c r="O154" s="38">
        <v>0</v>
      </c>
      <c r="P154" s="38">
        <v>0</v>
      </c>
      <c r="Q154" s="38">
        <v>0</v>
      </c>
      <c r="R154" s="38">
        <v>0</v>
      </c>
      <c r="S154" s="38">
        <v>75</v>
      </c>
    </row>
    <row r="155" spans="2:19" x14ac:dyDescent="0.25">
      <c r="B155" s="38" t="s">
        <v>18</v>
      </c>
      <c r="C155" s="38">
        <v>0</v>
      </c>
      <c r="D155" s="38">
        <v>33</v>
      </c>
      <c r="E155" s="38">
        <v>24</v>
      </c>
      <c r="F155" s="38">
        <v>4</v>
      </c>
      <c r="G155" s="38">
        <v>4</v>
      </c>
      <c r="H155" s="38">
        <v>0</v>
      </c>
      <c r="I155" s="38">
        <v>4</v>
      </c>
      <c r="J155" s="38">
        <v>5</v>
      </c>
      <c r="K155" s="38">
        <v>1</v>
      </c>
      <c r="L155" s="38">
        <v>0</v>
      </c>
      <c r="M155" s="38">
        <v>0</v>
      </c>
      <c r="N155" s="38">
        <v>0</v>
      </c>
      <c r="O155" s="38">
        <v>0</v>
      </c>
      <c r="P155" s="38">
        <v>0</v>
      </c>
      <c r="Q155" s="38">
        <v>0</v>
      </c>
      <c r="R155" s="38">
        <v>0</v>
      </c>
      <c r="S155" s="38">
        <v>75</v>
      </c>
    </row>
    <row r="156" spans="2:19" x14ac:dyDescent="0.25">
      <c r="B156" s="38" t="s">
        <v>19</v>
      </c>
      <c r="C156" s="38">
        <v>0</v>
      </c>
      <c r="D156" s="38">
        <v>48</v>
      </c>
      <c r="E156" s="38">
        <v>1</v>
      </c>
      <c r="F156" s="38">
        <v>12</v>
      </c>
      <c r="G156" s="38">
        <v>2</v>
      </c>
      <c r="H156" s="38">
        <v>4</v>
      </c>
      <c r="I156" s="38">
        <v>3</v>
      </c>
      <c r="J156" s="38">
        <v>4</v>
      </c>
      <c r="K156" s="38">
        <v>1</v>
      </c>
      <c r="L156" s="38">
        <v>0</v>
      </c>
      <c r="M156" s="38">
        <v>0</v>
      </c>
      <c r="N156" s="38">
        <v>0</v>
      </c>
      <c r="O156" s="38">
        <v>0</v>
      </c>
      <c r="P156" s="38">
        <v>0</v>
      </c>
      <c r="Q156" s="38">
        <v>0</v>
      </c>
      <c r="R156" s="38">
        <v>0</v>
      </c>
      <c r="S156" s="38">
        <v>75</v>
      </c>
    </row>
    <row r="157" spans="2:19" x14ac:dyDescent="0.25">
      <c r="B157" s="38" t="s">
        <v>20</v>
      </c>
      <c r="C157" s="38">
        <v>0</v>
      </c>
      <c r="D157" s="38">
        <v>0</v>
      </c>
      <c r="E157" s="38">
        <v>0</v>
      </c>
      <c r="F157" s="38">
        <v>0</v>
      </c>
      <c r="G157" s="38">
        <v>35</v>
      </c>
      <c r="H157" s="38">
        <v>27</v>
      </c>
      <c r="I157" s="38">
        <v>1</v>
      </c>
      <c r="J157" s="38">
        <v>5</v>
      </c>
      <c r="K157" s="38">
        <v>3</v>
      </c>
      <c r="L157" s="38">
        <v>4</v>
      </c>
      <c r="M157" s="38">
        <v>0</v>
      </c>
      <c r="N157" s="38">
        <v>0</v>
      </c>
      <c r="O157" s="38">
        <v>0</v>
      </c>
      <c r="P157" s="38">
        <v>0</v>
      </c>
      <c r="Q157" s="38">
        <v>0</v>
      </c>
      <c r="R157" s="38">
        <v>0</v>
      </c>
      <c r="S157" s="38">
        <v>75</v>
      </c>
    </row>
    <row r="158" spans="2:19" x14ac:dyDescent="0.25">
      <c r="B158" s="38" t="s">
        <v>21</v>
      </c>
      <c r="C158" s="38">
        <v>0</v>
      </c>
      <c r="D158" s="38">
        <v>0</v>
      </c>
      <c r="E158" s="38">
        <v>0</v>
      </c>
      <c r="F158" s="38">
        <v>0</v>
      </c>
      <c r="G158" s="38">
        <v>0</v>
      </c>
      <c r="H158" s="38">
        <v>0</v>
      </c>
      <c r="I158" s="38">
        <v>0</v>
      </c>
      <c r="J158" s="38">
        <v>0</v>
      </c>
      <c r="K158" s="38">
        <v>0</v>
      </c>
      <c r="L158" s="38">
        <v>0</v>
      </c>
      <c r="M158" s="38">
        <v>75</v>
      </c>
      <c r="N158" s="38">
        <v>0</v>
      </c>
      <c r="O158" s="38">
        <v>0</v>
      </c>
      <c r="P158" s="38">
        <v>0</v>
      </c>
      <c r="Q158" s="38">
        <v>0</v>
      </c>
      <c r="R158" s="38">
        <v>0</v>
      </c>
      <c r="S158" s="38">
        <v>75</v>
      </c>
    </row>
    <row r="159" spans="2:19" x14ac:dyDescent="0.25">
      <c r="B159" s="38" t="s">
        <v>22</v>
      </c>
      <c r="C159" s="38">
        <v>0</v>
      </c>
      <c r="D159" s="38">
        <v>0</v>
      </c>
      <c r="E159" s="38">
        <v>0</v>
      </c>
      <c r="F159" s="38">
        <v>0</v>
      </c>
      <c r="G159" s="38">
        <v>3</v>
      </c>
      <c r="H159" s="38">
        <v>12</v>
      </c>
      <c r="I159" s="38">
        <v>47</v>
      </c>
      <c r="J159" s="38">
        <v>12</v>
      </c>
      <c r="K159" s="38">
        <v>1</v>
      </c>
      <c r="L159" s="38">
        <v>0</v>
      </c>
      <c r="M159" s="38">
        <v>0</v>
      </c>
      <c r="N159" s="38">
        <v>0</v>
      </c>
      <c r="O159" s="38">
        <v>0</v>
      </c>
      <c r="P159" s="38">
        <v>0</v>
      </c>
      <c r="Q159" s="38">
        <v>0</v>
      </c>
      <c r="R159" s="38">
        <v>0</v>
      </c>
      <c r="S159" s="38">
        <v>75</v>
      </c>
    </row>
    <row r="160" spans="2:19" x14ac:dyDescent="0.25">
      <c r="B160" s="38" t="s">
        <v>75</v>
      </c>
      <c r="C160" s="38">
        <v>0</v>
      </c>
      <c r="D160" s="38">
        <v>0</v>
      </c>
      <c r="E160" s="38">
        <v>0</v>
      </c>
      <c r="F160" s="38">
        <v>0</v>
      </c>
      <c r="G160" s="38">
        <v>0</v>
      </c>
      <c r="H160" s="38">
        <v>0</v>
      </c>
      <c r="I160" s="38">
        <v>0</v>
      </c>
      <c r="J160" s="38">
        <v>1</v>
      </c>
      <c r="K160" s="38">
        <v>28</v>
      </c>
      <c r="L160" s="38">
        <v>35</v>
      </c>
      <c r="M160" s="38">
        <v>11</v>
      </c>
      <c r="N160" s="38">
        <v>0</v>
      </c>
      <c r="O160" s="38">
        <v>0</v>
      </c>
      <c r="P160" s="38">
        <v>0</v>
      </c>
      <c r="Q160" s="38">
        <v>0</v>
      </c>
      <c r="R160" s="38">
        <v>0</v>
      </c>
      <c r="S160" s="38">
        <v>75</v>
      </c>
    </row>
    <row r="161" spans="1:54" x14ac:dyDescent="0.25">
      <c r="B161" s="38" t="s">
        <v>83</v>
      </c>
      <c r="C161" s="38">
        <v>0</v>
      </c>
      <c r="D161" s="38">
        <v>0</v>
      </c>
      <c r="E161" s="38">
        <v>0</v>
      </c>
      <c r="F161" s="38">
        <v>0</v>
      </c>
      <c r="G161" s="38">
        <v>0</v>
      </c>
      <c r="H161" s="38">
        <v>1</v>
      </c>
      <c r="I161" s="38">
        <v>1</v>
      </c>
      <c r="J161" s="38">
        <v>0</v>
      </c>
      <c r="K161" s="38">
        <v>1</v>
      </c>
      <c r="L161" s="38">
        <v>3</v>
      </c>
      <c r="M161" s="38">
        <v>68</v>
      </c>
      <c r="N161" s="38">
        <v>0</v>
      </c>
      <c r="O161" s="38">
        <v>0</v>
      </c>
      <c r="P161" s="38">
        <v>0</v>
      </c>
      <c r="Q161" s="38">
        <v>0</v>
      </c>
      <c r="R161" s="38">
        <v>0</v>
      </c>
      <c r="S161" s="38">
        <v>74</v>
      </c>
    </row>
    <row r="162" spans="1:54" x14ac:dyDescent="0.25">
      <c r="B162" s="38" t="s">
        <v>84</v>
      </c>
      <c r="C162" s="38">
        <v>0</v>
      </c>
      <c r="D162" s="38">
        <v>0</v>
      </c>
      <c r="E162" s="38">
        <v>0</v>
      </c>
      <c r="F162" s="38">
        <v>67</v>
      </c>
      <c r="G162" s="38">
        <v>0</v>
      </c>
      <c r="H162" s="38">
        <v>3</v>
      </c>
      <c r="I162" s="38">
        <v>1</v>
      </c>
      <c r="J162" s="38">
        <v>1</v>
      </c>
      <c r="K162" s="38">
        <v>1</v>
      </c>
      <c r="L162" s="38">
        <v>2</v>
      </c>
      <c r="M162" s="38">
        <v>0</v>
      </c>
      <c r="N162" s="38">
        <v>0</v>
      </c>
      <c r="O162" s="38">
        <v>0</v>
      </c>
      <c r="P162" s="38">
        <v>0</v>
      </c>
      <c r="Q162" s="38">
        <v>0</v>
      </c>
      <c r="R162" s="38">
        <v>0</v>
      </c>
      <c r="S162" s="38">
        <v>75</v>
      </c>
    </row>
    <row r="163" spans="1:54" s="38" customFormat="1" x14ac:dyDescent="0.25">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row>
    <row r="164" spans="1:54" x14ac:dyDescent="0.25">
      <c r="A164" t="s">
        <v>35</v>
      </c>
    </row>
    <row r="165" spans="1:54" x14ac:dyDescent="0.25">
      <c r="B165" s="38" t="s">
        <v>0</v>
      </c>
      <c r="C165" s="38">
        <v>1.5625E-2</v>
      </c>
      <c r="D165" s="38">
        <v>3.125E-2</v>
      </c>
      <c r="E165" s="38">
        <v>6.25E-2</v>
      </c>
      <c r="F165" s="38">
        <v>0.125</v>
      </c>
      <c r="G165" s="38">
        <v>0.25</v>
      </c>
      <c r="H165" s="38">
        <v>0.5</v>
      </c>
      <c r="I165" s="38">
        <v>1</v>
      </c>
      <c r="J165" s="38">
        <v>2</v>
      </c>
      <c r="K165" s="38">
        <v>4</v>
      </c>
      <c r="L165" s="38">
        <v>8</v>
      </c>
      <c r="M165" s="38">
        <v>16</v>
      </c>
      <c r="N165" s="38">
        <v>32</v>
      </c>
      <c r="O165" s="38">
        <v>64</v>
      </c>
      <c r="P165" s="38">
        <v>128</v>
      </c>
      <c r="Q165" s="38">
        <v>256</v>
      </c>
      <c r="R165" s="38">
        <v>512</v>
      </c>
      <c r="S165" s="38" t="s">
        <v>1</v>
      </c>
      <c r="U165" s="38"/>
      <c r="V165" s="38"/>
      <c r="W165" s="38"/>
      <c r="X165" s="38"/>
      <c r="Y165" s="38"/>
      <c r="Z165" s="38"/>
      <c r="AA165" s="38"/>
      <c r="AB165" s="38"/>
      <c r="AC165" s="38"/>
      <c r="AD165" s="38"/>
      <c r="AE165" s="38"/>
      <c r="AF165" s="38"/>
      <c r="AG165" s="38"/>
      <c r="AH165" s="38"/>
      <c r="AI165" s="38"/>
      <c r="AJ165" s="38"/>
      <c r="AK165" s="38"/>
      <c r="AL165" s="38"/>
    </row>
    <row r="166" spans="1:54" x14ac:dyDescent="0.25">
      <c r="B166" s="38" t="s">
        <v>2</v>
      </c>
      <c r="C166" s="38">
        <v>0</v>
      </c>
      <c r="D166" s="38">
        <v>0</v>
      </c>
      <c r="E166" s="38">
        <v>0</v>
      </c>
      <c r="F166" s="38">
        <v>0</v>
      </c>
      <c r="G166" s="38">
        <v>0</v>
      </c>
      <c r="H166" s="38">
        <v>0</v>
      </c>
      <c r="I166" s="38">
        <v>0</v>
      </c>
      <c r="J166" s="38">
        <v>0</v>
      </c>
      <c r="K166" s="38">
        <v>0</v>
      </c>
      <c r="L166" s="38">
        <v>0</v>
      </c>
      <c r="M166" s="38">
        <v>0</v>
      </c>
      <c r="N166" s="38">
        <v>1</v>
      </c>
      <c r="O166" s="38">
        <v>55</v>
      </c>
      <c r="P166" s="38">
        <v>0</v>
      </c>
      <c r="Q166" s="38">
        <v>0</v>
      </c>
      <c r="R166" s="38">
        <v>0</v>
      </c>
      <c r="S166" s="38">
        <v>56</v>
      </c>
      <c r="U166" s="38"/>
      <c r="V166" s="38"/>
      <c r="W166" s="38"/>
      <c r="X166" s="38"/>
      <c r="Y166" s="38"/>
      <c r="Z166" s="38"/>
      <c r="AA166" s="38"/>
      <c r="AB166" s="38"/>
      <c r="AC166" s="38"/>
      <c r="AD166" s="38"/>
      <c r="AE166" s="38"/>
      <c r="AF166" s="38"/>
      <c r="AG166" s="38"/>
      <c r="AH166" s="38"/>
      <c r="AI166" s="38"/>
      <c r="AJ166" s="38"/>
      <c r="AK166" s="38"/>
      <c r="AL166" s="38"/>
    </row>
    <row r="167" spans="1:54" x14ac:dyDescent="0.25">
      <c r="B167" s="38" t="s">
        <v>3</v>
      </c>
      <c r="C167" s="38">
        <v>0</v>
      </c>
      <c r="D167" s="38">
        <v>0</v>
      </c>
      <c r="E167" s="38">
        <v>0</v>
      </c>
      <c r="F167" s="38">
        <v>0</v>
      </c>
      <c r="G167" s="38">
        <v>0</v>
      </c>
      <c r="H167" s="38">
        <v>0</v>
      </c>
      <c r="I167" s="38">
        <v>0</v>
      </c>
      <c r="J167" s="38">
        <v>0</v>
      </c>
      <c r="K167" s="38">
        <v>0</v>
      </c>
      <c r="L167" s="38">
        <v>0</v>
      </c>
      <c r="M167" s="38">
        <v>1</v>
      </c>
      <c r="N167" s="38">
        <v>1</v>
      </c>
      <c r="O167" s="38">
        <v>54</v>
      </c>
      <c r="P167" s="38">
        <v>0</v>
      </c>
      <c r="Q167" s="38">
        <v>0</v>
      </c>
      <c r="R167" s="38">
        <v>0</v>
      </c>
      <c r="S167" s="38">
        <v>56</v>
      </c>
      <c r="U167" s="38"/>
      <c r="V167" s="38"/>
      <c r="W167" s="38"/>
      <c r="X167" s="38"/>
      <c r="Y167" s="38"/>
      <c r="Z167" s="38"/>
      <c r="AA167" s="38"/>
      <c r="AB167" s="38"/>
      <c r="AC167" s="38"/>
      <c r="AD167" s="38"/>
      <c r="AE167" s="38"/>
      <c r="AF167" s="38"/>
      <c r="AG167" s="38"/>
      <c r="AH167" s="38"/>
      <c r="AI167" s="38"/>
      <c r="AJ167" s="38"/>
      <c r="AK167" s="38"/>
      <c r="AL167" s="38"/>
    </row>
    <row r="168" spans="1:54" x14ac:dyDescent="0.25">
      <c r="B168" s="38" t="s">
        <v>4</v>
      </c>
      <c r="C168" s="38">
        <v>0</v>
      </c>
      <c r="D168" s="38">
        <v>0</v>
      </c>
      <c r="E168" s="38">
        <v>0</v>
      </c>
      <c r="F168" s="38">
        <v>0</v>
      </c>
      <c r="G168" s="38">
        <v>0</v>
      </c>
      <c r="H168" s="38">
        <v>0</v>
      </c>
      <c r="I168" s="38">
        <v>3</v>
      </c>
      <c r="J168" s="38">
        <v>7</v>
      </c>
      <c r="K168" s="38">
        <v>22</v>
      </c>
      <c r="L168" s="38">
        <v>17</v>
      </c>
      <c r="M168" s="38">
        <v>4</v>
      </c>
      <c r="N168" s="38">
        <v>1</v>
      </c>
      <c r="O168" s="38">
        <v>1</v>
      </c>
      <c r="P168" s="38">
        <v>1</v>
      </c>
      <c r="Q168" s="38">
        <v>0</v>
      </c>
      <c r="R168" s="38">
        <v>0</v>
      </c>
      <c r="S168" s="38">
        <v>56</v>
      </c>
      <c r="U168" s="38"/>
      <c r="V168" s="38"/>
      <c r="W168" s="38"/>
      <c r="X168" s="38"/>
      <c r="Y168" s="38"/>
      <c r="Z168" s="38"/>
      <c r="AA168" s="38"/>
      <c r="AB168" s="38"/>
      <c r="AC168" s="38"/>
      <c r="AD168" s="38"/>
      <c r="AE168" s="38"/>
      <c r="AF168" s="38"/>
      <c r="AG168" s="38"/>
      <c r="AH168" s="38"/>
      <c r="AI168" s="38"/>
      <c r="AJ168" s="38"/>
      <c r="AK168" s="38"/>
      <c r="AL168" s="38"/>
    </row>
    <row r="169" spans="1:54" x14ac:dyDescent="0.25">
      <c r="B169" s="38" t="s">
        <v>5</v>
      </c>
      <c r="C169" s="38">
        <v>0</v>
      </c>
      <c r="D169" s="38">
        <v>0</v>
      </c>
      <c r="E169" s="38">
        <v>0</v>
      </c>
      <c r="F169" s="38">
        <v>0</v>
      </c>
      <c r="G169" s="38">
        <v>1</v>
      </c>
      <c r="H169" s="38">
        <v>0</v>
      </c>
      <c r="I169" s="38">
        <v>3</v>
      </c>
      <c r="J169" s="38">
        <v>11</v>
      </c>
      <c r="K169" s="38">
        <v>23</v>
      </c>
      <c r="L169" s="38">
        <v>15</v>
      </c>
      <c r="M169" s="38">
        <v>1</v>
      </c>
      <c r="N169" s="38">
        <v>1</v>
      </c>
      <c r="O169" s="38">
        <v>1</v>
      </c>
      <c r="P169" s="38">
        <v>0</v>
      </c>
      <c r="Q169" s="38">
        <v>0</v>
      </c>
      <c r="R169" s="38">
        <v>0</v>
      </c>
      <c r="S169" s="38">
        <v>56</v>
      </c>
      <c r="U169" s="38"/>
      <c r="V169" s="38"/>
      <c r="W169" s="38"/>
      <c r="X169" s="38"/>
      <c r="Y169" s="38"/>
      <c r="Z169" s="38"/>
      <c r="AA169" s="38"/>
      <c r="AB169" s="38"/>
      <c r="AC169" s="38"/>
      <c r="AD169" s="38"/>
      <c r="AE169" s="38"/>
      <c r="AF169" s="38"/>
      <c r="AG169" s="38"/>
      <c r="AH169" s="38"/>
      <c r="AI169" s="38"/>
      <c r="AJ169" s="38"/>
      <c r="AK169" s="38"/>
      <c r="AL169" s="38"/>
    </row>
    <row r="170" spans="1:54" x14ac:dyDescent="0.25">
      <c r="B170" s="38" t="s">
        <v>6</v>
      </c>
      <c r="C170" s="38">
        <v>0</v>
      </c>
      <c r="D170" s="38">
        <v>0</v>
      </c>
      <c r="E170" s="38">
        <v>0</v>
      </c>
      <c r="F170" s="38">
        <v>0</v>
      </c>
      <c r="G170" s="38">
        <v>0</v>
      </c>
      <c r="H170" s="38">
        <v>0</v>
      </c>
      <c r="I170" s="38">
        <v>5</v>
      </c>
      <c r="J170" s="38">
        <v>7</v>
      </c>
      <c r="K170" s="38">
        <v>31</v>
      </c>
      <c r="L170" s="38">
        <v>8</v>
      </c>
      <c r="M170" s="38">
        <v>3</v>
      </c>
      <c r="N170" s="38">
        <v>2</v>
      </c>
      <c r="O170" s="38">
        <v>0</v>
      </c>
      <c r="P170" s="38">
        <v>0</v>
      </c>
      <c r="Q170" s="38">
        <v>0</v>
      </c>
      <c r="R170" s="38">
        <v>0</v>
      </c>
      <c r="S170" s="38">
        <v>56</v>
      </c>
      <c r="U170" s="38"/>
      <c r="V170" s="38"/>
      <c r="W170" s="38"/>
      <c r="X170" s="38"/>
      <c r="Y170" s="38"/>
      <c r="Z170" s="38"/>
      <c r="AA170" s="38"/>
      <c r="AB170" s="38"/>
      <c r="AC170" s="38"/>
      <c r="AD170" s="38"/>
      <c r="AE170" s="38"/>
      <c r="AF170" s="38"/>
      <c r="AG170" s="38"/>
      <c r="AH170" s="38"/>
      <c r="AI170" s="38"/>
      <c r="AJ170" s="38"/>
      <c r="AK170" s="38"/>
      <c r="AL170" s="38"/>
    </row>
    <row r="171" spans="1:54" x14ac:dyDescent="0.25">
      <c r="B171" s="38" t="s">
        <v>7</v>
      </c>
      <c r="C171" s="38">
        <v>0</v>
      </c>
      <c r="D171" s="38">
        <v>0</v>
      </c>
      <c r="E171" s="38">
        <v>0</v>
      </c>
      <c r="F171" s="38">
        <v>0</v>
      </c>
      <c r="G171" s="38">
        <v>0</v>
      </c>
      <c r="H171" s="38">
        <v>0</v>
      </c>
      <c r="I171" s="38">
        <v>0</v>
      </c>
      <c r="J171" s="38">
        <v>0</v>
      </c>
      <c r="K171" s="38">
        <v>4</v>
      </c>
      <c r="L171" s="38">
        <v>14</v>
      </c>
      <c r="M171" s="38">
        <v>38</v>
      </c>
      <c r="N171" s="38">
        <v>0</v>
      </c>
      <c r="O171" s="38">
        <v>0</v>
      </c>
      <c r="P171" s="38">
        <v>0</v>
      </c>
      <c r="Q171" s="38">
        <v>0</v>
      </c>
      <c r="R171" s="38">
        <v>0</v>
      </c>
      <c r="S171" s="38">
        <v>56</v>
      </c>
      <c r="U171" s="38"/>
      <c r="V171" s="38"/>
      <c r="W171" s="38"/>
      <c r="X171" s="38"/>
      <c r="Y171" s="38"/>
      <c r="Z171" s="38"/>
      <c r="AA171" s="38"/>
      <c r="AB171" s="38"/>
      <c r="AC171" s="38"/>
      <c r="AD171" s="38"/>
      <c r="AE171" s="38"/>
      <c r="AF171" s="38"/>
      <c r="AG171" s="38"/>
      <c r="AH171" s="38"/>
      <c r="AI171" s="38"/>
      <c r="AJ171" s="38"/>
      <c r="AK171" s="38"/>
      <c r="AL171" s="38"/>
    </row>
    <row r="172" spans="1:54" x14ac:dyDescent="0.25">
      <c r="B172" s="38" t="s">
        <v>8</v>
      </c>
      <c r="C172" s="38">
        <v>0</v>
      </c>
      <c r="D172" s="38">
        <v>0</v>
      </c>
      <c r="E172" s="38">
        <v>0</v>
      </c>
      <c r="F172" s="38">
        <v>1</v>
      </c>
      <c r="G172" s="38">
        <v>0</v>
      </c>
      <c r="H172" s="38">
        <v>4</v>
      </c>
      <c r="I172" s="38">
        <v>18</v>
      </c>
      <c r="J172" s="38">
        <v>20</v>
      </c>
      <c r="K172" s="38">
        <v>9</v>
      </c>
      <c r="L172" s="38">
        <v>2</v>
      </c>
      <c r="M172" s="38">
        <v>1</v>
      </c>
      <c r="N172" s="38">
        <v>1</v>
      </c>
      <c r="O172" s="38">
        <v>0</v>
      </c>
      <c r="P172" s="38">
        <v>0</v>
      </c>
      <c r="Q172" s="38">
        <v>0</v>
      </c>
      <c r="R172" s="38">
        <v>0</v>
      </c>
      <c r="S172" s="38">
        <v>56</v>
      </c>
      <c r="U172" s="38"/>
      <c r="V172" s="38"/>
      <c r="W172" s="38"/>
      <c r="X172" s="38"/>
      <c r="Y172" s="38"/>
      <c r="Z172" s="38"/>
      <c r="AA172" s="38"/>
      <c r="AB172" s="38"/>
      <c r="AC172" s="38"/>
      <c r="AD172" s="38"/>
      <c r="AE172" s="38"/>
      <c r="AF172" s="38"/>
      <c r="AG172" s="38"/>
      <c r="AH172" s="38"/>
      <c r="AI172" s="38"/>
      <c r="AJ172" s="38"/>
      <c r="AK172" s="38"/>
      <c r="AL172" s="38"/>
    </row>
    <row r="173" spans="1:54" x14ac:dyDescent="0.25">
      <c r="B173" s="38" t="s">
        <v>9</v>
      </c>
      <c r="C173" s="38">
        <v>0</v>
      </c>
      <c r="D173" s="38">
        <v>0</v>
      </c>
      <c r="E173" s="38">
        <v>0</v>
      </c>
      <c r="F173" s="38">
        <v>0</v>
      </c>
      <c r="G173" s="38">
        <v>0</v>
      </c>
      <c r="H173" s="38">
        <v>0</v>
      </c>
      <c r="I173" s="38">
        <v>0</v>
      </c>
      <c r="J173" s="38">
        <v>0</v>
      </c>
      <c r="K173" s="38">
        <v>0</v>
      </c>
      <c r="L173" s="38">
        <v>0</v>
      </c>
      <c r="M173" s="38">
        <v>0</v>
      </c>
      <c r="N173" s="38">
        <v>1</v>
      </c>
      <c r="O173" s="38">
        <v>55</v>
      </c>
      <c r="P173" s="38">
        <v>0</v>
      </c>
      <c r="Q173" s="38">
        <v>0</v>
      </c>
      <c r="R173" s="38">
        <v>0</v>
      </c>
      <c r="S173" s="38">
        <v>56</v>
      </c>
      <c r="U173" s="38"/>
      <c r="V173" s="38"/>
      <c r="W173" s="38"/>
      <c r="X173" s="38"/>
      <c r="Y173" s="38"/>
      <c r="Z173" s="38"/>
      <c r="AA173" s="38"/>
      <c r="AB173" s="38"/>
      <c r="AC173" s="38"/>
      <c r="AD173" s="38"/>
      <c r="AE173" s="38"/>
      <c r="AF173" s="38"/>
      <c r="AG173" s="38"/>
      <c r="AH173" s="38"/>
      <c r="AI173" s="38"/>
      <c r="AJ173" s="38"/>
      <c r="AK173" s="38"/>
      <c r="AL173" s="38"/>
    </row>
    <row r="174" spans="1:54" x14ac:dyDescent="0.25">
      <c r="B174" s="38" t="s">
        <v>10</v>
      </c>
      <c r="C174" s="38">
        <v>0</v>
      </c>
      <c r="D174" s="38">
        <v>0</v>
      </c>
      <c r="E174" s="38">
        <v>0</v>
      </c>
      <c r="F174" s="38">
        <v>0</v>
      </c>
      <c r="G174" s="38">
        <v>0</v>
      </c>
      <c r="H174" s="38">
        <v>13</v>
      </c>
      <c r="I174" s="38">
        <v>20</v>
      </c>
      <c r="J174" s="38">
        <v>12</v>
      </c>
      <c r="K174" s="38">
        <v>9</v>
      </c>
      <c r="L174" s="38">
        <v>2</v>
      </c>
      <c r="M174" s="38">
        <v>0</v>
      </c>
      <c r="N174" s="38">
        <v>0</v>
      </c>
      <c r="O174" s="38">
        <v>0</v>
      </c>
      <c r="P174" s="38">
        <v>0</v>
      </c>
      <c r="Q174" s="38">
        <v>0</v>
      </c>
      <c r="R174" s="38">
        <v>0</v>
      </c>
      <c r="S174" s="38">
        <v>56</v>
      </c>
      <c r="U174" s="38"/>
      <c r="V174" s="38"/>
      <c r="W174" s="38"/>
      <c r="X174" s="38"/>
      <c r="Y174" s="38"/>
      <c r="Z174" s="38"/>
      <c r="AA174" s="38"/>
      <c r="AB174" s="38"/>
      <c r="AC174" s="38"/>
      <c r="AD174" s="38"/>
      <c r="AE174" s="38"/>
      <c r="AF174" s="38"/>
      <c r="AG174" s="38"/>
      <c r="AH174" s="38"/>
      <c r="AI174" s="38"/>
      <c r="AJ174" s="38"/>
      <c r="AK174" s="38"/>
      <c r="AL174" s="38"/>
    </row>
    <row r="175" spans="1:54" x14ac:dyDescent="0.25">
      <c r="B175" s="38" t="s">
        <v>11</v>
      </c>
      <c r="C175" s="38">
        <v>0</v>
      </c>
      <c r="D175" s="38">
        <v>0</v>
      </c>
      <c r="E175" s="38">
        <v>9</v>
      </c>
      <c r="F175" s="38">
        <v>0</v>
      </c>
      <c r="G175" s="38">
        <v>17</v>
      </c>
      <c r="H175" s="38">
        <v>15</v>
      </c>
      <c r="I175" s="38">
        <v>9</v>
      </c>
      <c r="J175" s="38">
        <v>4</v>
      </c>
      <c r="K175" s="38">
        <v>1</v>
      </c>
      <c r="L175" s="38">
        <v>0</v>
      </c>
      <c r="M175" s="38">
        <v>1</v>
      </c>
      <c r="N175" s="38">
        <v>0</v>
      </c>
      <c r="O175" s="38">
        <v>0</v>
      </c>
      <c r="P175" s="38">
        <v>0</v>
      </c>
      <c r="Q175" s="38">
        <v>0</v>
      </c>
      <c r="R175" s="38">
        <v>0</v>
      </c>
      <c r="S175" s="38">
        <v>56</v>
      </c>
      <c r="U175" s="38"/>
      <c r="V175" s="38"/>
      <c r="W175" s="38"/>
      <c r="X175" s="38"/>
      <c r="Y175" s="38"/>
      <c r="Z175" s="38"/>
      <c r="AA175" s="38"/>
      <c r="AB175" s="38"/>
      <c r="AC175" s="38"/>
      <c r="AD175" s="38"/>
      <c r="AE175" s="38"/>
      <c r="AF175" s="38"/>
      <c r="AG175" s="38"/>
      <c r="AH175" s="38"/>
      <c r="AI175" s="38"/>
      <c r="AJ175" s="38"/>
      <c r="AK175" s="38"/>
      <c r="AL175" s="38"/>
    </row>
    <row r="176" spans="1:54" x14ac:dyDescent="0.25">
      <c r="B176" s="38" t="s">
        <v>12</v>
      </c>
      <c r="C176" s="38">
        <v>0</v>
      </c>
      <c r="D176" s="38">
        <v>0</v>
      </c>
      <c r="E176" s="38">
        <v>0</v>
      </c>
      <c r="F176" s="38">
        <v>1</v>
      </c>
      <c r="G176" s="38">
        <v>1</v>
      </c>
      <c r="H176" s="38">
        <v>2</v>
      </c>
      <c r="I176" s="38">
        <v>36</v>
      </c>
      <c r="J176" s="38">
        <v>15</v>
      </c>
      <c r="K176" s="38">
        <v>0</v>
      </c>
      <c r="L176" s="38">
        <v>0</v>
      </c>
      <c r="M176" s="38">
        <v>0</v>
      </c>
      <c r="N176" s="38">
        <v>0</v>
      </c>
      <c r="O176" s="38">
        <v>0</v>
      </c>
      <c r="P176" s="38">
        <v>0</v>
      </c>
      <c r="Q176" s="38">
        <v>0</v>
      </c>
      <c r="R176" s="38">
        <v>0</v>
      </c>
      <c r="S176" s="38">
        <v>55</v>
      </c>
      <c r="U176" s="38"/>
      <c r="V176" s="38"/>
      <c r="W176" s="38"/>
      <c r="X176" s="38"/>
      <c r="Y176" s="38"/>
      <c r="Z176" s="38"/>
      <c r="AA176" s="38"/>
      <c r="AB176" s="38"/>
      <c r="AC176" s="38"/>
      <c r="AD176" s="38"/>
      <c r="AE176" s="38"/>
      <c r="AF176" s="38"/>
      <c r="AG176" s="38"/>
      <c r="AH176" s="38"/>
      <c r="AI176" s="38"/>
      <c r="AJ176" s="38"/>
      <c r="AK176" s="38"/>
      <c r="AL176" s="38"/>
    </row>
    <row r="177" spans="1:38" x14ac:dyDescent="0.25">
      <c r="B177" s="38" t="s">
        <v>13</v>
      </c>
      <c r="C177" s="38">
        <v>0</v>
      </c>
      <c r="D177" s="38">
        <v>0</v>
      </c>
      <c r="E177" s="38">
        <v>0</v>
      </c>
      <c r="F177" s="38">
        <v>0</v>
      </c>
      <c r="G177" s="38">
        <v>1</v>
      </c>
      <c r="H177" s="38">
        <v>0</v>
      </c>
      <c r="I177" s="38">
        <v>9</v>
      </c>
      <c r="J177" s="38">
        <v>23</v>
      </c>
      <c r="K177" s="38">
        <v>17</v>
      </c>
      <c r="L177" s="38">
        <v>4</v>
      </c>
      <c r="M177" s="38">
        <v>0</v>
      </c>
      <c r="N177" s="38">
        <v>0</v>
      </c>
      <c r="O177" s="38">
        <v>0</v>
      </c>
      <c r="P177" s="38">
        <v>1</v>
      </c>
      <c r="Q177" s="38">
        <v>0</v>
      </c>
      <c r="R177" s="38">
        <v>0</v>
      </c>
      <c r="S177" s="38">
        <v>55</v>
      </c>
      <c r="U177" s="38"/>
      <c r="V177" s="38"/>
      <c r="W177" s="38"/>
      <c r="X177" s="38"/>
      <c r="Y177" s="38"/>
      <c r="Z177" s="38"/>
      <c r="AA177" s="38"/>
      <c r="AB177" s="38"/>
      <c r="AC177" s="38"/>
      <c r="AD177" s="38"/>
      <c r="AE177" s="38"/>
      <c r="AF177" s="38"/>
      <c r="AG177" s="38"/>
      <c r="AH177" s="38"/>
      <c r="AI177" s="38"/>
      <c r="AJ177" s="38"/>
      <c r="AK177" s="38"/>
      <c r="AL177" s="38"/>
    </row>
    <row r="178" spans="1:38" x14ac:dyDescent="0.25">
      <c r="B178" s="38" t="s">
        <v>14</v>
      </c>
      <c r="C178" s="38">
        <v>0</v>
      </c>
      <c r="D178" s="38">
        <v>0</v>
      </c>
      <c r="E178" s="38">
        <v>1</v>
      </c>
      <c r="F178" s="38">
        <v>0</v>
      </c>
      <c r="G178" s="38">
        <v>0</v>
      </c>
      <c r="H178" s="38">
        <v>12</v>
      </c>
      <c r="I178" s="38">
        <v>20</v>
      </c>
      <c r="J178" s="38">
        <v>20</v>
      </c>
      <c r="K178" s="38">
        <v>1</v>
      </c>
      <c r="L178" s="38">
        <v>1</v>
      </c>
      <c r="M178" s="38">
        <v>0</v>
      </c>
      <c r="N178" s="38">
        <v>0</v>
      </c>
      <c r="O178" s="38">
        <v>0</v>
      </c>
      <c r="P178" s="38">
        <v>0</v>
      </c>
      <c r="Q178" s="38">
        <v>0</v>
      </c>
      <c r="R178" s="38">
        <v>0</v>
      </c>
      <c r="S178" s="38">
        <v>55</v>
      </c>
      <c r="U178" s="38"/>
      <c r="V178" s="38"/>
      <c r="W178" s="38"/>
      <c r="X178" s="38"/>
      <c r="Y178" s="38"/>
      <c r="Z178" s="38"/>
      <c r="AA178" s="38"/>
      <c r="AB178" s="38"/>
      <c r="AC178" s="38"/>
      <c r="AD178" s="38"/>
      <c r="AE178" s="38"/>
      <c r="AF178" s="38"/>
      <c r="AG178" s="38"/>
      <c r="AH178" s="38"/>
      <c r="AI178" s="38"/>
      <c r="AJ178" s="38"/>
      <c r="AK178" s="38"/>
      <c r="AL178" s="38"/>
    </row>
    <row r="179" spans="1:38" x14ac:dyDescent="0.25">
      <c r="B179" s="38" t="s">
        <v>15</v>
      </c>
      <c r="C179" s="38">
        <v>0</v>
      </c>
      <c r="D179" s="38">
        <v>0</v>
      </c>
      <c r="E179" s="38">
        <v>1</v>
      </c>
      <c r="F179" s="38">
        <v>0</v>
      </c>
      <c r="G179" s="38">
        <v>19</v>
      </c>
      <c r="H179" s="38">
        <v>29</v>
      </c>
      <c r="I179" s="38">
        <v>3</v>
      </c>
      <c r="J179" s="38">
        <v>0</v>
      </c>
      <c r="K179" s="38">
        <v>1</v>
      </c>
      <c r="L179" s="38">
        <v>0</v>
      </c>
      <c r="M179" s="38">
        <v>0</v>
      </c>
      <c r="N179" s="38">
        <v>0</v>
      </c>
      <c r="O179" s="38">
        <v>0</v>
      </c>
      <c r="P179" s="38">
        <v>0</v>
      </c>
      <c r="Q179" s="38">
        <v>0</v>
      </c>
      <c r="R179" s="38">
        <v>0</v>
      </c>
      <c r="S179" s="38">
        <v>53</v>
      </c>
      <c r="U179" s="38"/>
      <c r="V179" s="38"/>
      <c r="W179" s="38"/>
      <c r="X179" s="38"/>
      <c r="Y179" s="38"/>
      <c r="Z179" s="38"/>
      <c r="AA179" s="38"/>
      <c r="AB179" s="38"/>
      <c r="AC179" s="38"/>
      <c r="AD179" s="38"/>
      <c r="AE179" s="38"/>
      <c r="AF179" s="38"/>
      <c r="AG179" s="38"/>
      <c r="AH179" s="38"/>
      <c r="AI179" s="38"/>
      <c r="AJ179" s="38"/>
      <c r="AK179" s="38"/>
      <c r="AL179" s="38"/>
    </row>
    <row r="180" spans="1:38" x14ac:dyDescent="0.25">
      <c r="B180" s="38" t="s">
        <v>16</v>
      </c>
      <c r="C180" s="38">
        <v>0</v>
      </c>
      <c r="D180" s="38">
        <v>0</v>
      </c>
      <c r="E180" s="38">
        <v>0</v>
      </c>
      <c r="F180" s="38">
        <v>0</v>
      </c>
      <c r="G180" s="38">
        <v>0</v>
      </c>
      <c r="H180" s="38">
        <v>0</v>
      </c>
      <c r="I180" s="38">
        <v>0</v>
      </c>
      <c r="J180" s="38">
        <v>0</v>
      </c>
      <c r="K180" s="38">
        <v>1</v>
      </c>
      <c r="L180" s="38">
        <v>3</v>
      </c>
      <c r="M180" s="38">
        <v>2</v>
      </c>
      <c r="N180" s="38">
        <v>10</v>
      </c>
      <c r="O180" s="38">
        <v>15</v>
      </c>
      <c r="P180" s="38">
        <v>14</v>
      </c>
      <c r="Q180" s="38">
        <v>11</v>
      </c>
      <c r="R180" s="38">
        <v>0</v>
      </c>
      <c r="S180" s="38">
        <v>56</v>
      </c>
      <c r="U180" s="38"/>
      <c r="V180" s="38"/>
      <c r="W180" s="38"/>
      <c r="X180" s="38"/>
      <c r="Y180" s="38"/>
      <c r="Z180" s="38"/>
      <c r="AA180" s="38"/>
      <c r="AB180" s="38"/>
      <c r="AC180" s="38"/>
      <c r="AD180" s="38"/>
      <c r="AE180" s="38"/>
      <c r="AF180" s="38"/>
      <c r="AG180" s="38"/>
      <c r="AH180" s="38"/>
      <c r="AI180" s="38"/>
      <c r="AJ180" s="38"/>
      <c r="AK180" s="38"/>
      <c r="AL180" s="38"/>
    </row>
    <row r="181" spans="1:38" x14ac:dyDescent="0.25">
      <c r="B181" s="38" t="s">
        <v>17</v>
      </c>
      <c r="C181" s="38">
        <v>0</v>
      </c>
      <c r="D181" s="38">
        <v>0</v>
      </c>
      <c r="E181" s="38">
        <v>0</v>
      </c>
      <c r="F181" s="38">
        <v>0</v>
      </c>
      <c r="G181" s="38">
        <v>1</v>
      </c>
      <c r="H181" s="38">
        <v>0</v>
      </c>
      <c r="I181" s="38">
        <v>1</v>
      </c>
      <c r="J181" s="38">
        <v>7</v>
      </c>
      <c r="K181" s="38">
        <v>15</v>
      </c>
      <c r="L181" s="38">
        <v>14</v>
      </c>
      <c r="M181" s="38">
        <v>8</v>
      </c>
      <c r="N181" s="38">
        <v>10</v>
      </c>
      <c r="O181" s="38">
        <v>0</v>
      </c>
      <c r="P181" s="38">
        <v>0</v>
      </c>
      <c r="Q181" s="38">
        <v>0</v>
      </c>
      <c r="R181" s="38">
        <v>0</v>
      </c>
      <c r="S181" s="38">
        <v>56</v>
      </c>
      <c r="U181" s="38"/>
      <c r="V181" s="38"/>
      <c r="W181" s="38"/>
      <c r="X181" s="38"/>
      <c r="Y181" s="38"/>
      <c r="Z181" s="38"/>
      <c r="AA181" s="38"/>
      <c r="AB181" s="38"/>
      <c r="AC181" s="38"/>
      <c r="AD181" s="38"/>
      <c r="AE181" s="38"/>
      <c r="AF181" s="38"/>
      <c r="AG181" s="38"/>
      <c r="AH181" s="38"/>
      <c r="AI181" s="38"/>
      <c r="AJ181" s="38"/>
      <c r="AK181" s="38"/>
      <c r="AL181" s="38"/>
    </row>
    <row r="182" spans="1:38" x14ac:dyDescent="0.25">
      <c r="B182" s="38" t="s">
        <v>18</v>
      </c>
      <c r="C182" s="38">
        <v>0</v>
      </c>
      <c r="D182" s="38">
        <v>0</v>
      </c>
      <c r="E182" s="38">
        <v>5</v>
      </c>
      <c r="F182" s="38">
        <v>22</v>
      </c>
      <c r="G182" s="38">
        <v>16</v>
      </c>
      <c r="H182" s="38">
        <v>4</v>
      </c>
      <c r="I182" s="38">
        <v>5</v>
      </c>
      <c r="J182" s="38">
        <v>2</v>
      </c>
      <c r="K182" s="38">
        <v>1</v>
      </c>
      <c r="L182" s="38">
        <v>1</v>
      </c>
      <c r="M182" s="38">
        <v>0</v>
      </c>
      <c r="N182" s="38">
        <v>0</v>
      </c>
      <c r="O182" s="38">
        <v>0</v>
      </c>
      <c r="P182" s="38">
        <v>0</v>
      </c>
      <c r="Q182" s="38">
        <v>0</v>
      </c>
      <c r="R182" s="38">
        <v>0</v>
      </c>
      <c r="S182" s="38">
        <v>56</v>
      </c>
      <c r="U182" s="38"/>
      <c r="V182" s="38"/>
      <c r="W182" s="38"/>
      <c r="X182" s="38"/>
      <c r="Y182" s="38"/>
      <c r="Z182" s="38"/>
      <c r="AA182" s="38"/>
      <c r="AB182" s="38"/>
      <c r="AC182" s="38"/>
      <c r="AD182" s="38"/>
      <c r="AE182" s="38"/>
      <c r="AF182" s="38"/>
      <c r="AG182" s="38"/>
      <c r="AH182" s="38"/>
      <c r="AI182" s="38"/>
      <c r="AJ182" s="38"/>
      <c r="AK182" s="38"/>
      <c r="AL182" s="38"/>
    </row>
    <row r="183" spans="1:38" x14ac:dyDescent="0.25">
      <c r="B183" s="38" t="s">
        <v>19</v>
      </c>
      <c r="C183" s="38">
        <v>0</v>
      </c>
      <c r="D183" s="38">
        <v>1</v>
      </c>
      <c r="E183" s="38">
        <v>0</v>
      </c>
      <c r="F183" s="38">
        <v>0</v>
      </c>
      <c r="G183" s="38">
        <v>10</v>
      </c>
      <c r="H183" s="38">
        <v>23</v>
      </c>
      <c r="I183" s="38">
        <v>11</v>
      </c>
      <c r="J183" s="38">
        <v>4</v>
      </c>
      <c r="K183" s="38">
        <v>4</v>
      </c>
      <c r="L183" s="38">
        <v>3</v>
      </c>
      <c r="M183" s="38">
        <v>0</v>
      </c>
      <c r="N183" s="38">
        <v>0</v>
      </c>
      <c r="O183" s="38">
        <v>0</v>
      </c>
      <c r="P183" s="38">
        <v>0</v>
      </c>
      <c r="Q183" s="38">
        <v>0</v>
      </c>
      <c r="R183" s="38">
        <v>0</v>
      </c>
      <c r="S183" s="38">
        <v>56</v>
      </c>
      <c r="U183" s="38"/>
      <c r="V183" s="38"/>
      <c r="W183" s="38"/>
      <c r="X183" s="38"/>
      <c r="Y183" s="38"/>
      <c r="Z183" s="38"/>
      <c r="AA183" s="38"/>
      <c r="AB183" s="38"/>
      <c r="AC183" s="38"/>
      <c r="AD183" s="38"/>
      <c r="AE183" s="38"/>
      <c r="AF183" s="38"/>
      <c r="AG183" s="38"/>
      <c r="AH183" s="38"/>
      <c r="AI183" s="38"/>
      <c r="AJ183" s="38"/>
      <c r="AK183" s="38"/>
      <c r="AL183" s="38"/>
    </row>
    <row r="184" spans="1:38" x14ac:dyDescent="0.25">
      <c r="B184" s="38" t="s">
        <v>20</v>
      </c>
      <c r="C184" s="38">
        <v>0</v>
      </c>
      <c r="D184" s="38">
        <v>0</v>
      </c>
      <c r="E184" s="38">
        <v>0</v>
      </c>
      <c r="F184" s="38">
        <v>1</v>
      </c>
      <c r="G184" s="38">
        <v>0</v>
      </c>
      <c r="H184" s="38">
        <v>5</v>
      </c>
      <c r="I184" s="38">
        <v>29</v>
      </c>
      <c r="J184" s="38">
        <v>11</v>
      </c>
      <c r="K184" s="38">
        <v>5</v>
      </c>
      <c r="L184" s="38">
        <v>5</v>
      </c>
      <c r="M184" s="38">
        <v>0</v>
      </c>
      <c r="N184" s="38">
        <v>0</v>
      </c>
      <c r="O184" s="38">
        <v>0</v>
      </c>
      <c r="P184" s="38">
        <v>0</v>
      </c>
      <c r="Q184" s="38">
        <v>0</v>
      </c>
      <c r="R184" s="38">
        <v>0</v>
      </c>
      <c r="S184" s="38">
        <v>56</v>
      </c>
      <c r="U184" s="38"/>
      <c r="V184" s="38"/>
      <c r="W184" s="38"/>
      <c r="X184" s="38"/>
      <c r="Y184" s="38"/>
      <c r="Z184" s="38"/>
      <c r="AA184" s="38"/>
      <c r="AB184" s="38"/>
      <c r="AC184" s="38"/>
      <c r="AD184" s="38"/>
      <c r="AE184" s="38"/>
      <c r="AF184" s="38"/>
      <c r="AG184" s="38"/>
      <c r="AH184" s="38"/>
      <c r="AI184" s="38"/>
      <c r="AJ184" s="38"/>
      <c r="AK184" s="38"/>
      <c r="AL184" s="38"/>
    </row>
    <row r="185" spans="1:38" x14ac:dyDescent="0.25">
      <c r="B185" s="38" t="s">
        <v>21</v>
      </c>
      <c r="C185" s="38">
        <v>0</v>
      </c>
      <c r="D185" s="38">
        <v>0</v>
      </c>
      <c r="E185" s="38">
        <v>1</v>
      </c>
      <c r="F185" s="38">
        <v>0</v>
      </c>
      <c r="G185" s="38">
        <v>0</v>
      </c>
      <c r="H185" s="38">
        <v>0</v>
      </c>
      <c r="I185" s="38">
        <v>0</v>
      </c>
      <c r="J185" s="38">
        <v>0</v>
      </c>
      <c r="K185" s="38">
        <v>0</v>
      </c>
      <c r="L185" s="38">
        <v>2</v>
      </c>
      <c r="M185" s="38">
        <v>53</v>
      </c>
      <c r="N185" s="38">
        <v>0</v>
      </c>
      <c r="O185" s="38">
        <v>0</v>
      </c>
      <c r="P185" s="38">
        <v>0</v>
      </c>
      <c r="Q185" s="38">
        <v>0</v>
      </c>
      <c r="R185" s="38">
        <v>0</v>
      </c>
      <c r="S185" s="38">
        <v>56</v>
      </c>
      <c r="U185" s="38"/>
      <c r="V185" s="38"/>
      <c r="W185" s="38"/>
      <c r="X185" s="38"/>
      <c r="Y185" s="38"/>
      <c r="Z185" s="38"/>
      <c r="AA185" s="38"/>
      <c r="AB185" s="38"/>
      <c r="AC185" s="38"/>
      <c r="AD185" s="38"/>
      <c r="AE185" s="38"/>
      <c r="AF185" s="38"/>
      <c r="AG185" s="38"/>
      <c r="AH185" s="38"/>
      <c r="AI185" s="38"/>
      <c r="AJ185" s="38"/>
      <c r="AK185" s="38"/>
      <c r="AL185" s="38"/>
    </row>
    <row r="186" spans="1:38" x14ac:dyDescent="0.25">
      <c r="B186" s="38" t="s">
        <v>22</v>
      </c>
      <c r="C186" s="38">
        <v>0</v>
      </c>
      <c r="D186" s="38">
        <v>1</v>
      </c>
      <c r="E186" s="38">
        <v>0</v>
      </c>
      <c r="F186" s="38">
        <v>0</v>
      </c>
      <c r="G186" s="38">
        <v>0</v>
      </c>
      <c r="H186" s="38">
        <v>0</v>
      </c>
      <c r="I186" s="38">
        <v>0</v>
      </c>
      <c r="J186" s="38">
        <v>2</v>
      </c>
      <c r="K186" s="38">
        <v>22</v>
      </c>
      <c r="L186" s="38">
        <v>26</v>
      </c>
      <c r="M186" s="38">
        <v>5</v>
      </c>
      <c r="N186" s="38">
        <v>0</v>
      </c>
      <c r="O186" s="38">
        <v>0</v>
      </c>
      <c r="P186" s="38">
        <v>0</v>
      </c>
      <c r="Q186" s="38">
        <v>0</v>
      </c>
      <c r="R186" s="38">
        <v>0</v>
      </c>
      <c r="S186" s="38">
        <v>56</v>
      </c>
      <c r="U186" s="38"/>
      <c r="V186" s="38"/>
      <c r="W186" s="38"/>
      <c r="X186" s="38"/>
      <c r="Y186" s="38"/>
      <c r="Z186" s="38"/>
      <c r="AA186" s="38"/>
      <c r="AB186" s="38"/>
      <c r="AC186" s="38"/>
      <c r="AD186" s="38"/>
      <c r="AE186" s="38"/>
      <c r="AF186" s="38"/>
      <c r="AG186" s="38"/>
      <c r="AH186" s="38"/>
      <c r="AI186" s="38"/>
      <c r="AJ186" s="38"/>
      <c r="AK186" s="38"/>
      <c r="AL186" s="38"/>
    </row>
    <row r="187" spans="1:38" x14ac:dyDescent="0.25">
      <c r="B187" s="38" t="s">
        <v>84</v>
      </c>
      <c r="C187" s="38">
        <v>0</v>
      </c>
      <c r="D187" s="38">
        <v>0</v>
      </c>
      <c r="E187" s="38">
        <v>0</v>
      </c>
      <c r="F187" s="38">
        <v>1</v>
      </c>
      <c r="G187" s="38">
        <v>0</v>
      </c>
      <c r="H187" s="38">
        <v>4</v>
      </c>
      <c r="I187" s="38">
        <v>23</v>
      </c>
      <c r="J187" s="38">
        <v>24</v>
      </c>
      <c r="K187" s="38">
        <v>4</v>
      </c>
      <c r="L187" s="38">
        <v>0</v>
      </c>
      <c r="M187" s="38">
        <v>0</v>
      </c>
      <c r="N187" s="38">
        <v>0</v>
      </c>
      <c r="O187" s="38">
        <v>0</v>
      </c>
      <c r="P187" s="38">
        <v>0</v>
      </c>
      <c r="Q187" s="38">
        <v>0</v>
      </c>
      <c r="R187" s="38">
        <v>0</v>
      </c>
      <c r="S187" s="38">
        <v>56</v>
      </c>
      <c r="U187" s="38"/>
      <c r="V187" s="38"/>
      <c r="W187" s="38"/>
      <c r="X187" s="38"/>
      <c r="Y187" s="38"/>
      <c r="Z187" s="38"/>
      <c r="AA187" s="38"/>
      <c r="AB187" s="38"/>
      <c r="AC187" s="38"/>
      <c r="AD187" s="38"/>
      <c r="AE187" s="38"/>
      <c r="AF187" s="38"/>
      <c r="AG187" s="38"/>
      <c r="AH187" s="38"/>
      <c r="AI187" s="38"/>
      <c r="AJ187" s="38"/>
      <c r="AK187" s="38"/>
      <c r="AL187" s="38"/>
    </row>
    <row r="188" spans="1:38" x14ac:dyDescent="0.25">
      <c r="B188" s="38" t="s">
        <v>75</v>
      </c>
      <c r="C188" s="38">
        <v>0</v>
      </c>
      <c r="D188" s="38">
        <v>0</v>
      </c>
      <c r="E188" s="38">
        <v>0</v>
      </c>
      <c r="F188" s="38">
        <v>0</v>
      </c>
      <c r="G188" s="38">
        <v>0</v>
      </c>
      <c r="H188" s="38">
        <v>1</v>
      </c>
      <c r="I188" s="38">
        <v>0</v>
      </c>
      <c r="J188" s="38">
        <v>0</v>
      </c>
      <c r="K188" s="38">
        <v>1</v>
      </c>
      <c r="L188" s="38">
        <v>0</v>
      </c>
      <c r="M188" s="38">
        <v>13</v>
      </c>
      <c r="N188" s="38">
        <v>30</v>
      </c>
      <c r="O188" s="38">
        <v>6</v>
      </c>
      <c r="P188" s="38">
        <v>2</v>
      </c>
      <c r="Q188" s="38">
        <v>3</v>
      </c>
      <c r="R188" s="38">
        <v>0</v>
      </c>
      <c r="S188" s="38">
        <v>56</v>
      </c>
      <c r="U188" s="38"/>
      <c r="V188" s="38"/>
      <c r="W188" s="38"/>
      <c r="X188" s="38"/>
      <c r="Y188" s="38"/>
      <c r="Z188" s="38"/>
      <c r="AA188" s="38"/>
      <c r="AB188" s="38"/>
      <c r="AC188" s="38"/>
      <c r="AD188" s="38"/>
      <c r="AE188" s="38"/>
      <c r="AF188" s="38"/>
      <c r="AG188" s="38"/>
      <c r="AH188" s="38"/>
      <c r="AI188" s="38"/>
      <c r="AJ188" s="38"/>
      <c r="AK188" s="38"/>
      <c r="AL188" s="38"/>
    </row>
    <row r="189" spans="1:38" x14ac:dyDescent="0.25">
      <c r="B189" s="38" t="s">
        <v>83</v>
      </c>
      <c r="C189" s="38">
        <v>0</v>
      </c>
      <c r="D189" s="38">
        <v>0</v>
      </c>
      <c r="E189" s="38">
        <v>0</v>
      </c>
      <c r="F189" s="38">
        <v>0</v>
      </c>
      <c r="G189" s="38">
        <v>0</v>
      </c>
      <c r="H189" s="38">
        <v>0</v>
      </c>
      <c r="I189" s="38">
        <v>0</v>
      </c>
      <c r="J189" s="38">
        <v>0</v>
      </c>
      <c r="K189" s="38">
        <v>0</v>
      </c>
      <c r="L189" s="38">
        <v>0</v>
      </c>
      <c r="M189" s="38">
        <v>55</v>
      </c>
      <c r="N189" s="38">
        <v>0</v>
      </c>
      <c r="O189" s="38">
        <v>0</v>
      </c>
      <c r="P189" s="38">
        <v>0</v>
      </c>
      <c r="Q189" s="38">
        <v>0</v>
      </c>
      <c r="R189" s="38">
        <v>0</v>
      </c>
      <c r="S189" s="38">
        <v>55</v>
      </c>
      <c r="U189" s="38"/>
      <c r="V189" s="38"/>
      <c r="W189" s="38"/>
      <c r="X189" s="38"/>
      <c r="Y189" s="38"/>
      <c r="Z189" s="38"/>
      <c r="AA189" s="38"/>
      <c r="AB189" s="38"/>
      <c r="AC189" s="38"/>
      <c r="AD189" s="38"/>
      <c r="AE189" s="38"/>
      <c r="AF189" s="38"/>
      <c r="AG189" s="38"/>
      <c r="AH189" s="38"/>
      <c r="AI189" s="38"/>
      <c r="AJ189" s="38"/>
      <c r="AK189" s="38"/>
      <c r="AL189" s="38"/>
    </row>
    <row r="190" spans="1:38" x14ac:dyDescent="0.25">
      <c r="B190" s="38"/>
      <c r="C190" s="38"/>
      <c r="D190" s="38"/>
      <c r="E190" s="38"/>
      <c r="F190" s="38"/>
      <c r="G190" s="38"/>
      <c r="H190" s="38"/>
      <c r="I190" s="38"/>
      <c r="J190" s="38"/>
      <c r="K190" s="38"/>
      <c r="L190" s="38"/>
      <c r="M190" s="38"/>
      <c r="N190" s="38"/>
      <c r="O190" s="38"/>
      <c r="P190" s="38"/>
      <c r="Q190" s="38"/>
      <c r="R190" s="38"/>
      <c r="S190" s="38"/>
    </row>
    <row r="192" spans="1:38" x14ac:dyDescent="0.25">
      <c r="A192" t="s">
        <v>36</v>
      </c>
    </row>
    <row r="193" spans="2:19" x14ac:dyDescent="0.25">
      <c r="B193" s="38" t="s">
        <v>0</v>
      </c>
      <c r="C193" s="38">
        <v>1.5625E-2</v>
      </c>
      <c r="D193" s="38">
        <v>3.125E-2</v>
      </c>
      <c r="E193" s="38">
        <v>6.25E-2</v>
      </c>
      <c r="F193" s="38">
        <v>0.125</v>
      </c>
      <c r="G193" s="38">
        <v>0.25</v>
      </c>
      <c r="H193" s="38">
        <v>0.5</v>
      </c>
      <c r="I193" s="38">
        <v>1</v>
      </c>
      <c r="J193" s="38">
        <v>2</v>
      </c>
      <c r="K193" s="38">
        <v>4</v>
      </c>
      <c r="L193" s="38">
        <v>8</v>
      </c>
      <c r="M193" s="38">
        <v>16</v>
      </c>
      <c r="N193" s="38">
        <v>32</v>
      </c>
      <c r="O193" s="38">
        <v>64</v>
      </c>
      <c r="P193" s="38">
        <v>128</v>
      </c>
      <c r="Q193" s="38">
        <v>256</v>
      </c>
      <c r="R193" s="38">
        <v>512</v>
      </c>
      <c r="S193" s="38" t="s">
        <v>1</v>
      </c>
    </row>
    <row r="194" spans="2:19" x14ac:dyDescent="0.25">
      <c r="B194" s="38" t="s">
        <v>25</v>
      </c>
      <c r="C194" s="38">
        <v>0</v>
      </c>
      <c r="D194" s="38">
        <v>14</v>
      </c>
      <c r="E194" s="38">
        <v>3</v>
      </c>
      <c r="F194" s="38">
        <v>0</v>
      </c>
      <c r="G194" s="38">
        <v>3</v>
      </c>
      <c r="H194" s="38">
        <v>2</v>
      </c>
      <c r="I194" s="38">
        <v>0</v>
      </c>
      <c r="J194" s="38">
        <v>0</v>
      </c>
      <c r="K194" s="38">
        <v>0</v>
      </c>
      <c r="L194" s="38">
        <v>12</v>
      </c>
      <c r="M194" s="38">
        <v>0</v>
      </c>
      <c r="N194" s="38">
        <v>0</v>
      </c>
      <c r="O194" s="38">
        <v>0</v>
      </c>
      <c r="P194" s="38">
        <v>0</v>
      </c>
      <c r="Q194" s="38">
        <v>0</v>
      </c>
      <c r="R194" s="38">
        <v>0</v>
      </c>
      <c r="S194" s="38">
        <v>34</v>
      </c>
    </row>
    <row r="195" spans="2:19" x14ac:dyDescent="0.25">
      <c r="B195" s="38" t="s">
        <v>26</v>
      </c>
      <c r="C195" s="38">
        <v>0</v>
      </c>
      <c r="D195" s="38">
        <v>0</v>
      </c>
      <c r="E195" s="38">
        <v>6</v>
      </c>
      <c r="F195" s="38">
        <v>0</v>
      </c>
      <c r="G195" s="38">
        <v>17</v>
      </c>
      <c r="H195" s="38">
        <v>10</v>
      </c>
      <c r="I195" s="38">
        <v>1</v>
      </c>
      <c r="J195" s="38">
        <v>0</v>
      </c>
      <c r="K195" s="38">
        <v>0</v>
      </c>
      <c r="L195" s="38">
        <v>0</v>
      </c>
      <c r="M195" s="38">
        <v>0</v>
      </c>
      <c r="N195" s="38">
        <v>0</v>
      </c>
      <c r="O195" s="38">
        <v>0</v>
      </c>
      <c r="P195" s="38">
        <v>0</v>
      </c>
      <c r="Q195" s="38">
        <v>0</v>
      </c>
      <c r="R195" s="38">
        <v>0</v>
      </c>
      <c r="S195" s="38">
        <v>34</v>
      </c>
    </row>
    <row r="196" spans="2:19" x14ac:dyDescent="0.25">
      <c r="B196" s="38" t="s">
        <v>3</v>
      </c>
      <c r="C196" s="38">
        <v>0</v>
      </c>
      <c r="D196" s="38">
        <v>0</v>
      </c>
      <c r="E196" s="38">
        <v>0</v>
      </c>
      <c r="F196" s="38">
        <v>27</v>
      </c>
      <c r="G196" s="38">
        <v>0</v>
      </c>
      <c r="H196" s="38">
        <v>2</v>
      </c>
      <c r="I196" s="38">
        <v>4</v>
      </c>
      <c r="J196" s="38">
        <v>1</v>
      </c>
      <c r="K196" s="38">
        <v>0</v>
      </c>
      <c r="L196" s="38">
        <v>0</v>
      </c>
      <c r="M196" s="38">
        <v>0</v>
      </c>
      <c r="N196" s="38">
        <v>0</v>
      </c>
      <c r="O196" s="38">
        <v>0</v>
      </c>
      <c r="P196" s="38">
        <v>0</v>
      </c>
      <c r="Q196" s="38">
        <v>0</v>
      </c>
      <c r="R196" s="38">
        <v>0</v>
      </c>
      <c r="S196" s="38">
        <v>34</v>
      </c>
    </row>
    <row r="197" spans="2:19" x14ac:dyDescent="0.25">
      <c r="B197" s="38" t="s">
        <v>5</v>
      </c>
      <c r="C197" s="38">
        <v>0</v>
      </c>
      <c r="D197" s="38">
        <v>0</v>
      </c>
      <c r="E197" s="38">
        <v>0</v>
      </c>
      <c r="F197" s="38">
        <v>0</v>
      </c>
      <c r="G197" s="38">
        <v>24</v>
      </c>
      <c r="H197" s="38">
        <v>0</v>
      </c>
      <c r="I197" s="38">
        <v>7</v>
      </c>
      <c r="J197" s="38">
        <v>3</v>
      </c>
      <c r="K197" s="38">
        <v>0</v>
      </c>
      <c r="L197" s="38">
        <v>0</v>
      </c>
      <c r="M197" s="38">
        <v>0</v>
      </c>
      <c r="N197" s="38">
        <v>0</v>
      </c>
      <c r="O197" s="38">
        <v>0</v>
      </c>
      <c r="P197" s="38">
        <v>0</v>
      </c>
      <c r="Q197" s="38">
        <v>0</v>
      </c>
      <c r="R197" s="38">
        <v>0</v>
      </c>
      <c r="S197" s="38">
        <v>34</v>
      </c>
    </row>
    <row r="198" spans="2:19" x14ac:dyDescent="0.25">
      <c r="B198" s="38" t="s">
        <v>7</v>
      </c>
      <c r="C198" s="38">
        <v>0</v>
      </c>
      <c r="D198" s="38">
        <v>0</v>
      </c>
      <c r="E198" s="38">
        <v>0</v>
      </c>
      <c r="F198" s="38">
        <v>0</v>
      </c>
      <c r="G198" s="38">
        <v>0</v>
      </c>
      <c r="H198" s="38">
        <v>0</v>
      </c>
      <c r="I198" s="38">
        <v>5</v>
      </c>
      <c r="J198" s="38">
        <v>26</v>
      </c>
      <c r="K198" s="38">
        <v>2</v>
      </c>
      <c r="L198" s="38">
        <v>1</v>
      </c>
      <c r="M198" s="38">
        <v>0</v>
      </c>
      <c r="N198" s="38">
        <v>0</v>
      </c>
      <c r="O198" s="38">
        <v>0</v>
      </c>
      <c r="P198" s="38">
        <v>0</v>
      </c>
      <c r="Q198" s="38">
        <v>0</v>
      </c>
      <c r="R198" s="38">
        <v>0</v>
      </c>
      <c r="S198" s="38">
        <v>34</v>
      </c>
    </row>
    <row r="199" spans="2:19" x14ac:dyDescent="0.25">
      <c r="B199" s="38" t="s">
        <v>9</v>
      </c>
      <c r="C199" s="38">
        <v>0</v>
      </c>
      <c r="D199" s="38">
        <v>0</v>
      </c>
      <c r="E199" s="38">
        <v>0</v>
      </c>
      <c r="F199" s="38">
        <v>0</v>
      </c>
      <c r="G199" s="38">
        <v>0</v>
      </c>
      <c r="H199" s="38">
        <v>1</v>
      </c>
      <c r="I199" s="38">
        <v>22</v>
      </c>
      <c r="J199" s="38">
        <v>11</v>
      </c>
      <c r="K199" s="38">
        <v>0</v>
      </c>
      <c r="L199" s="38">
        <v>0</v>
      </c>
      <c r="M199" s="38">
        <v>0</v>
      </c>
      <c r="N199" s="38">
        <v>0</v>
      </c>
      <c r="O199" s="38">
        <v>0</v>
      </c>
      <c r="P199" s="38">
        <v>0</v>
      </c>
      <c r="Q199" s="38">
        <v>0</v>
      </c>
      <c r="R199" s="38">
        <v>0</v>
      </c>
      <c r="S199" s="38">
        <v>34</v>
      </c>
    </row>
    <row r="200" spans="2:19" x14ac:dyDescent="0.25">
      <c r="B200" s="38" t="s">
        <v>10</v>
      </c>
      <c r="C200" s="38">
        <v>0</v>
      </c>
      <c r="D200" s="38">
        <v>0</v>
      </c>
      <c r="E200" s="38">
        <v>34</v>
      </c>
      <c r="F200" s="38">
        <v>0</v>
      </c>
      <c r="G200" s="38">
        <v>0</v>
      </c>
      <c r="H200" s="38">
        <v>0</v>
      </c>
      <c r="I200" s="38">
        <v>0</v>
      </c>
      <c r="J200" s="38">
        <v>0</v>
      </c>
      <c r="K200" s="38">
        <v>0</v>
      </c>
      <c r="L200" s="38">
        <v>0</v>
      </c>
      <c r="M200" s="38">
        <v>0</v>
      </c>
      <c r="N200" s="38">
        <v>0</v>
      </c>
      <c r="O200" s="38">
        <v>0</v>
      </c>
      <c r="P200" s="38">
        <v>0</v>
      </c>
      <c r="Q200" s="38">
        <v>0</v>
      </c>
      <c r="R200" s="38">
        <v>0</v>
      </c>
      <c r="S200" s="38">
        <v>34</v>
      </c>
    </row>
    <row r="201" spans="2:19" x14ac:dyDescent="0.25">
      <c r="B201" s="38" t="s">
        <v>11</v>
      </c>
      <c r="C201" s="38">
        <v>0</v>
      </c>
      <c r="D201" s="38">
        <v>0</v>
      </c>
      <c r="E201" s="38">
        <v>32</v>
      </c>
      <c r="F201" s="38">
        <v>0</v>
      </c>
      <c r="G201" s="38">
        <v>2</v>
      </c>
      <c r="H201" s="38">
        <v>0</v>
      </c>
      <c r="I201" s="38">
        <v>0</v>
      </c>
      <c r="J201" s="38">
        <v>0</v>
      </c>
      <c r="K201" s="38">
        <v>0</v>
      </c>
      <c r="L201" s="38">
        <v>0</v>
      </c>
      <c r="M201" s="38">
        <v>0</v>
      </c>
      <c r="N201" s="38">
        <v>0</v>
      </c>
      <c r="O201" s="38">
        <v>0</v>
      </c>
      <c r="P201" s="38">
        <v>0</v>
      </c>
      <c r="Q201" s="38">
        <v>0</v>
      </c>
      <c r="R201" s="38">
        <v>0</v>
      </c>
      <c r="S201" s="38">
        <v>34</v>
      </c>
    </row>
    <row r="202" spans="2:19" x14ac:dyDescent="0.25">
      <c r="B202" s="38" t="s">
        <v>13</v>
      </c>
      <c r="C202" s="38">
        <v>0</v>
      </c>
      <c r="D202" s="38">
        <v>0</v>
      </c>
      <c r="E202" s="38">
        <v>0</v>
      </c>
      <c r="F202" s="38">
        <v>0</v>
      </c>
      <c r="G202" s="38">
        <v>4</v>
      </c>
      <c r="H202" s="38">
        <v>0</v>
      </c>
      <c r="I202" s="38">
        <v>7</v>
      </c>
      <c r="J202" s="38">
        <v>20</v>
      </c>
      <c r="K202" s="38">
        <v>2</v>
      </c>
      <c r="L202" s="38">
        <v>0</v>
      </c>
      <c r="M202" s="38">
        <v>0</v>
      </c>
      <c r="N202" s="38">
        <v>0</v>
      </c>
      <c r="O202" s="38">
        <v>0</v>
      </c>
      <c r="P202" s="38">
        <v>0</v>
      </c>
      <c r="Q202" s="38">
        <v>0</v>
      </c>
      <c r="R202" s="38">
        <v>0</v>
      </c>
      <c r="S202" s="38">
        <v>33</v>
      </c>
    </row>
    <row r="203" spans="2:19" x14ac:dyDescent="0.25">
      <c r="B203" s="38" t="s">
        <v>14</v>
      </c>
      <c r="C203" s="38">
        <v>0</v>
      </c>
      <c r="D203" s="38">
        <v>0</v>
      </c>
      <c r="E203" s="38">
        <v>5</v>
      </c>
      <c r="F203" s="38">
        <v>0</v>
      </c>
      <c r="G203" s="38">
        <v>25</v>
      </c>
      <c r="H203" s="38">
        <v>2</v>
      </c>
      <c r="I203" s="38">
        <v>1</v>
      </c>
      <c r="J203" s="38">
        <v>0</v>
      </c>
      <c r="K203" s="38">
        <v>0</v>
      </c>
      <c r="L203" s="38">
        <v>0</v>
      </c>
      <c r="M203" s="38">
        <v>0</v>
      </c>
      <c r="N203" s="38">
        <v>0</v>
      </c>
      <c r="O203" s="38">
        <v>0</v>
      </c>
      <c r="P203" s="38">
        <v>0</v>
      </c>
      <c r="Q203" s="38">
        <v>0</v>
      </c>
      <c r="R203" s="38">
        <v>0</v>
      </c>
      <c r="S203" s="38">
        <v>33</v>
      </c>
    </row>
    <row r="204" spans="2:19" x14ac:dyDescent="0.25">
      <c r="B204" s="38" t="s">
        <v>16</v>
      </c>
      <c r="C204" s="38">
        <v>0</v>
      </c>
      <c r="D204" s="38">
        <v>0</v>
      </c>
      <c r="E204" s="38">
        <v>0</v>
      </c>
      <c r="F204" s="38">
        <v>0</v>
      </c>
      <c r="G204" s="38">
        <v>0</v>
      </c>
      <c r="H204" s="38">
        <v>23</v>
      </c>
      <c r="I204" s="38">
        <v>0</v>
      </c>
      <c r="J204" s="38">
        <v>2</v>
      </c>
      <c r="K204" s="38">
        <v>3</v>
      </c>
      <c r="L204" s="38">
        <v>2</v>
      </c>
      <c r="M204" s="38">
        <v>2</v>
      </c>
      <c r="N204" s="38">
        <v>1</v>
      </c>
      <c r="O204" s="38">
        <v>1</v>
      </c>
      <c r="P204" s="38">
        <v>0</v>
      </c>
      <c r="Q204" s="38">
        <v>0</v>
      </c>
      <c r="R204" s="38">
        <v>0</v>
      </c>
      <c r="S204" s="38">
        <v>34</v>
      </c>
    </row>
    <row r="205" spans="2:19" x14ac:dyDescent="0.25">
      <c r="B205" s="38" t="s">
        <v>17</v>
      </c>
      <c r="C205" s="38">
        <v>0</v>
      </c>
      <c r="D205" s="38">
        <v>0</v>
      </c>
      <c r="E205" s="38">
        <v>30</v>
      </c>
      <c r="F205" s="38">
        <v>0</v>
      </c>
      <c r="G205" s="38">
        <v>0</v>
      </c>
      <c r="H205" s="38">
        <v>2</v>
      </c>
      <c r="I205" s="38">
        <v>0</v>
      </c>
      <c r="J205" s="38">
        <v>0</v>
      </c>
      <c r="K205" s="38">
        <v>0</v>
      </c>
      <c r="L205" s="38">
        <v>0</v>
      </c>
      <c r="M205" s="38">
        <v>1</v>
      </c>
      <c r="N205" s="38">
        <v>1</v>
      </c>
      <c r="O205" s="38">
        <v>0</v>
      </c>
      <c r="P205" s="38">
        <v>0</v>
      </c>
      <c r="Q205" s="38">
        <v>0</v>
      </c>
      <c r="R205" s="38">
        <v>0</v>
      </c>
      <c r="S205" s="38">
        <v>34</v>
      </c>
    </row>
    <row r="206" spans="2:19" x14ac:dyDescent="0.25">
      <c r="B206" s="38" t="s">
        <v>18</v>
      </c>
      <c r="C206" s="38">
        <v>0</v>
      </c>
      <c r="D206" s="38">
        <v>0</v>
      </c>
      <c r="E206" s="38">
        <v>0</v>
      </c>
      <c r="F206" s="38">
        <v>1</v>
      </c>
      <c r="G206" s="38">
        <v>9</v>
      </c>
      <c r="H206" s="38">
        <v>19</v>
      </c>
      <c r="I206" s="38">
        <v>3</v>
      </c>
      <c r="J206" s="38">
        <v>0</v>
      </c>
      <c r="K206" s="38">
        <v>0</v>
      </c>
      <c r="L206" s="38">
        <v>2</v>
      </c>
      <c r="M206" s="38">
        <v>0</v>
      </c>
      <c r="N206" s="38">
        <v>0</v>
      </c>
      <c r="O206" s="38">
        <v>0</v>
      </c>
      <c r="P206" s="38">
        <v>0</v>
      </c>
      <c r="Q206" s="38">
        <v>0</v>
      </c>
      <c r="R206" s="38">
        <v>0</v>
      </c>
      <c r="S206" s="38">
        <v>34</v>
      </c>
    </row>
    <row r="207" spans="2:19" x14ac:dyDescent="0.25">
      <c r="B207" s="38" t="s">
        <v>19</v>
      </c>
      <c r="C207" s="38">
        <v>0</v>
      </c>
      <c r="D207" s="38">
        <v>0</v>
      </c>
      <c r="E207" s="38">
        <v>0</v>
      </c>
      <c r="F207" s="38">
        <v>4</v>
      </c>
      <c r="G207" s="38">
        <v>25</v>
      </c>
      <c r="H207" s="38">
        <v>3</v>
      </c>
      <c r="I207" s="38">
        <v>0</v>
      </c>
      <c r="J207" s="38">
        <v>0</v>
      </c>
      <c r="K207" s="38">
        <v>0</v>
      </c>
      <c r="L207" s="38">
        <v>1</v>
      </c>
      <c r="M207" s="38">
        <v>1</v>
      </c>
      <c r="N207" s="38">
        <v>0</v>
      </c>
      <c r="O207" s="38">
        <v>0</v>
      </c>
      <c r="P207" s="38">
        <v>0</v>
      </c>
      <c r="Q207" s="38">
        <v>0</v>
      </c>
      <c r="R207" s="38">
        <v>0</v>
      </c>
      <c r="S207" s="38">
        <v>34</v>
      </c>
    </row>
    <row r="208" spans="2:19" x14ac:dyDescent="0.25">
      <c r="B208" s="38" t="s">
        <v>20</v>
      </c>
      <c r="C208" s="38">
        <v>0</v>
      </c>
      <c r="D208" s="38">
        <v>0</v>
      </c>
      <c r="E208" s="38">
        <v>10</v>
      </c>
      <c r="F208" s="38">
        <v>21</v>
      </c>
      <c r="G208" s="38">
        <v>1</v>
      </c>
      <c r="H208" s="38">
        <v>0</v>
      </c>
      <c r="I208" s="38">
        <v>0</v>
      </c>
      <c r="J208" s="38">
        <v>1</v>
      </c>
      <c r="K208" s="38">
        <v>1</v>
      </c>
      <c r="L208" s="38">
        <v>0</v>
      </c>
      <c r="M208" s="38">
        <v>0</v>
      </c>
      <c r="N208" s="38">
        <v>0</v>
      </c>
      <c r="O208" s="38">
        <v>0</v>
      </c>
      <c r="P208" s="38">
        <v>0</v>
      </c>
      <c r="Q208" s="38">
        <v>0</v>
      </c>
      <c r="R208" s="38">
        <v>0</v>
      </c>
      <c r="S208" s="38">
        <v>34</v>
      </c>
    </row>
    <row r="209" spans="1:19" x14ac:dyDescent="0.25">
      <c r="B209" s="38" t="s">
        <v>21</v>
      </c>
      <c r="C209" s="38">
        <v>0</v>
      </c>
      <c r="D209" s="38">
        <v>0</v>
      </c>
      <c r="E209" s="38">
        <v>17</v>
      </c>
      <c r="F209" s="38">
        <v>0</v>
      </c>
      <c r="G209" s="38">
        <v>16</v>
      </c>
      <c r="H209" s="38">
        <v>1</v>
      </c>
      <c r="I209" s="38">
        <v>0</v>
      </c>
      <c r="J209" s="38">
        <v>0</v>
      </c>
      <c r="K209" s="38">
        <v>0</v>
      </c>
      <c r="L209" s="38">
        <v>0</v>
      </c>
      <c r="M209" s="38">
        <v>0</v>
      </c>
      <c r="N209" s="38">
        <v>0</v>
      </c>
      <c r="O209" s="38">
        <v>0</v>
      </c>
      <c r="P209" s="38">
        <v>0</v>
      </c>
      <c r="Q209" s="38">
        <v>0</v>
      </c>
      <c r="R209" s="38">
        <v>0</v>
      </c>
      <c r="S209" s="38">
        <v>34</v>
      </c>
    </row>
    <row r="210" spans="1:19" x14ac:dyDescent="0.25">
      <c r="B210" s="38" t="s">
        <v>27</v>
      </c>
      <c r="C210" s="38">
        <v>0</v>
      </c>
      <c r="D210" s="38">
        <v>23</v>
      </c>
      <c r="E210" s="38">
        <v>11</v>
      </c>
      <c r="F210" s="38">
        <v>0</v>
      </c>
      <c r="G210" s="38">
        <v>0</v>
      </c>
      <c r="H210" s="38">
        <v>0</v>
      </c>
      <c r="I210" s="38">
        <v>0</v>
      </c>
      <c r="J210" s="38">
        <v>0</v>
      </c>
      <c r="K210" s="38">
        <v>0</v>
      </c>
      <c r="L210" s="38">
        <v>0</v>
      </c>
      <c r="M210" s="38">
        <v>0</v>
      </c>
      <c r="N210" s="38">
        <v>0</v>
      </c>
      <c r="O210" s="38">
        <v>0</v>
      </c>
      <c r="P210" s="38">
        <v>0</v>
      </c>
      <c r="Q210" s="38">
        <v>0</v>
      </c>
      <c r="R210" s="38">
        <v>0</v>
      </c>
      <c r="S210" s="38">
        <v>34</v>
      </c>
    </row>
    <row r="211" spans="1:19" x14ac:dyDescent="0.25">
      <c r="B211" s="38" t="s">
        <v>28</v>
      </c>
      <c r="C211" s="38">
        <v>0</v>
      </c>
      <c r="D211" s="38">
        <v>0</v>
      </c>
      <c r="E211" s="38">
        <v>0</v>
      </c>
      <c r="F211" s="38">
        <v>0</v>
      </c>
      <c r="G211" s="38">
        <v>1</v>
      </c>
      <c r="H211" s="38">
        <v>28</v>
      </c>
      <c r="I211" s="38">
        <v>5</v>
      </c>
      <c r="J211" s="38">
        <v>0</v>
      </c>
      <c r="K211" s="38">
        <v>0</v>
      </c>
      <c r="L211" s="38">
        <v>0</v>
      </c>
      <c r="M211" s="38">
        <v>0</v>
      </c>
      <c r="N211" s="38">
        <v>0</v>
      </c>
      <c r="O211" s="38">
        <v>0</v>
      </c>
      <c r="P211" s="38">
        <v>0</v>
      </c>
      <c r="Q211" s="38">
        <v>0</v>
      </c>
      <c r="R211" s="38">
        <v>0</v>
      </c>
      <c r="S211" s="38">
        <v>34</v>
      </c>
    </row>
    <row r="212" spans="1:19" x14ac:dyDescent="0.25">
      <c r="B212" s="38" t="s">
        <v>29</v>
      </c>
      <c r="C212" s="38">
        <v>0</v>
      </c>
      <c r="D212" s="38">
        <v>0</v>
      </c>
      <c r="E212" s="38">
        <v>0</v>
      </c>
      <c r="F212" s="38">
        <v>0</v>
      </c>
      <c r="G212" s="38">
        <v>1</v>
      </c>
      <c r="H212" s="38">
        <v>24</v>
      </c>
      <c r="I212" s="38">
        <v>1</v>
      </c>
      <c r="J212" s="38">
        <v>0</v>
      </c>
      <c r="K212" s="38">
        <v>0</v>
      </c>
      <c r="L212" s="38">
        <v>0</v>
      </c>
      <c r="M212" s="38">
        <v>0</v>
      </c>
      <c r="N212" s="38">
        <v>8</v>
      </c>
      <c r="O212" s="38">
        <v>0</v>
      </c>
      <c r="P212" s="38">
        <v>0</v>
      </c>
      <c r="Q212" s="38">
        <v>0</v>
      </c>
      <c r="R212" s="38">
        <v>0</v>
      </c>
      <c r="S212" s="38">
        <v>34</v>
      </c>
    </row>
    <row r="213" spans="1:19" x14ac:dyDescent="0.25">
      <c r="B213" s="38" t="s">
        <v>23</v>
      </c>
      <c r="C213" s="38">
        <v>0</v>
      </c>
      <c r="D213" s="38">
        <v>0</v>
      </c>
      <c r="E213" s="38">
        <v>5</v>
      </c>
      <c r="F213" s="38">
        <v>29</v>
      </c>
      <c r="G213" s="38">
        <v>0</v>
      </c>
      <c r="H213" s="38">
        <v>0</v>
      </c>
      <c r="I213" s="38">
        <v>0</v>
      </c>
      <c r="J213" s="38">
        <v>0</v>
      </c>
      <c r="K213" s="38">
        <v>0</v>
      </c>
      <c r="L213" s="38">
        <v>0</v>
      </c>
      <c r="M213" s="38">
        <v>0</v>
      </c>
      <c r="N213" s="38">
        <v>0</v>
      </c>
      <c r="O213" s="38">
        <v>0</v>
      </c>
      <c r="P213" s="38">
        <v>0</v>
      </c>
      <c r="Q213" s="38">
        <v>0</v>
      </c>
      <c r="R213" s="38">
        <v>0</v>
      </c>
      <c r="S213" s="38">
        <v>34</v>
      </c>
    </row>
    <row r="214" spans="1:19" x14ac:dyDescent="0.25">
      <c r="B214" s="38" t="s">
        <v>30</v>
      </c>
      <c r="C214" s="38">
        <v>0</v>
      </c>
      <c r="D214" s="38">
        <v>0</v>
      </c>
      <c r="E214" s="38">
        <v>0</v>
      </c>
      <c r="F214" s="38">
        <v>0</v>
      </c>
      <c r="G214" s="38">
        <v>0</v>
      </c>
      <c r="H214" s="38">
        <v>2</v>
      </c>
      <c r="I214" s="38">
        <v>17</v>
      </c>
      <c r="J214" s="38">
        <v>15</v>
      </c>
      <c r="K214" s="38">
        <v>0</v>
      </c>
      <c r="L214" s="38">
        <v>0</v>
      </c>
      <c r="M214" s="38">
        <v>0</v>
      </c>
      <c r="N214" s="38">
        <v>0</v>
      </c>
      <c r="O214" s="38">
        <v>0</v>
      </c>
      <c r="P214" s="38">
        <v>0</v>
      </c>
      <c r="Q214" s="38">
        <v>0</v>
      </c>
      <c r="R214" s="38">
        <v>0</v>
      </c>
      <c r="S214" s="38">
        <v>34</v>
      </c>
    </row>
    <row r="215" spans="1:19" x14ac:dyDescent="0.25">
      <c r="B215" s="38" t="s">
        <v>31</v>
      </c>
      <c r="C215" s="38">
        <v>0</v>
      </c>
      <c r="D215" s="38">
        <v>0</v>
      </c>
      <c r="E215" s="38">
        <v>0</v>
      </c>
      <c r="F215" s="38">
        <v>0</v>
      </c>
      <c r="G215" s="38">
        <v>0</v>
      </c>
      <c r="H215" s="38">
        <v>11</v>
      </c>
      <c r="I215" s="38">
        <v>22</v>
      </c>
      <c r="J215" s="38">
        <v>1</v>
      </c>
      <c r="K215" s="38">
        <v>0</v>
      </c>
      <c r="L215" s="38">
        <v>0</v>
      </c>
      <c r="M215" s="38">
        <v>0</v>
      </c>
      <c r="N215" s="38">
        <v>0</v>
      </c>
      <c r="O215" s="38">
        <v>0</v>
      </c>
      <c r="P215" s="38">
        <v>0</v>
      </c>
      <c r="Q215" s="38">
        <v>0</v>
      </c>
      <c r="R215" s="38">
        <v>0</v>
      </c>
      <c r="S215" s="38">
        <v>34</v>
      </c>
    </row>
    <row r="216" spans="1:19" x14ac:dyDescent="0.25">
      <c r="B216" s="38" t="s">
        <v>32</v>
      </c>
      <c r="C216" s="38">
        <v>0</v>
      </c>
      <c r="D216" s="38">
        <v>0</v>
      </c>
      <c r="E216" s="38">
        <v>0</v>
      </c>
      <c r="F216" s="38">
        <v>24</v>
      </c>
      <c r="G216" s="38">
        <v>0</v>
      </c>
      <c r="H216" s="38">
        <v>9</v>
      </c>
      <c r="I216" s="38">
        <v>1</v>
      </c>
      <c r="J216" s="38">
        <v>0</v>
      </c>
      <c r="K216" s="38">
        <v>0</v>
      </c>
      <c r="L216" s="38">
        <v>0</v>
      </c>
      <c r="M216" s="38">
        <v>0</v>
      </c>
      <c r="N216" s="38">
        <v>0</v>
      </c>
      <c r="O216" s="38">
        <v>0</v>
      </c>
      <c r="P216" s="38">
        <v>0</v>
      </c>
      <c r="Q216" s="38">
        <v>0</v>
      </c>
      <c r="R216" s="38">
        <v>0</v>
      </c>
      <c r="S216" s="38">
        <v>34</v>
      </c>
    </row>
    <row r="217" spans="1:19" x14ac:dyDescent="0.25">
      <c r="B217" s="38" t="s">
        <v>22</v>
      </c>
      <c r="C217" s="38">
        <v>0</v>
      </c>
      <c r="D217" s="38">
        <v>21</v>
      </c>
      <c r="E217" s="38">
        <v>0</v>
      </c>
      <c r="F217" s="38">
        <v>13</v>
      </c>
      <c r="G217" s="38">
        <v>0</v>
      </c>
      <c r="H217" s="38">
        <v>0</v>
      </c>
      <c r="I217" s="38">
        <v>0</v>
      </c>
      <c r="J217" s="38">
        <v>0</v>
      </c>
      <c r="K217" s="38">
        <v>0</v>
      </c>
      <c r="L217" s="38">
        <v>0</v>
      </c>
      <c r="M217" s="38">
        <v>0</v>
      </c>
      <c r="N217" s="38">
        <v>0</v>
      </c>
      <c r="O217" s="38">
        <v>0</v>
      </c>
      <c r="P217" s="38">
        <v>0</v>
      </c>
      <c r="Q217" s="38">
        <v>0</v>
      </c>
      <c r="R217" s="38">
        <v>0</v>
      </c>
      <c r="S217" s="38">
        <v>34</v>
      </c>
    </row>
    <row r="219" spans="1:19" x14ac:dyDescent="0.25">
      <c r="A219" t="s">
        <v>81</v>
      </c>
    </row>
    <row r="220" spans="1:19" x14ac:dyDescent="0.25">
      <c r="B220" s="38" t="s">
        <v>0</v>
      </c>
      <c r="C220" s="38">
        <v>1.5625E-2</v>
      </c>
      <c r="D220" s="38">
        <v>3.125E-2</v>
      </c>
      <c r="E220" s="38">
        <v>6.25E-2</v>
      </c>
      <c r="F220" s="38">
        <v>0.125</v>
      </c>
      <c r="G220" s="38">
        <v>0.25</v>
      </c>
      <c r="H220" s="38">
        <v>0.5</v>
      </c>
      <c r="I220" s="38">
        <v>1</v>
      </c>
      <c r="J220" s="38">
        <v>2</v>
      </c>
      <c r="K220" s="38">
        <v>4</v>
      </c>
      <c r="L220" s="38">
        <v>8</v>
      </c>
      <c r="M220" s="38">
        <v>16</v>
      </c>
      <c r="N220" s="38">
        <v>32</v>
      </c>
      <c r="O220" s="38">
        <v>64</v>
      </c>
      <c r="P220" s="38">
        <v>128</v>
      </c>
      <c r="Q220" s="38">
        <v>256</v>
      </c>
      <c r="R220" s="38">
        <v>512</v>
      </c>
      <c r="S220" s="38" t="s">
        <v>1</v>
      </c>
    </row>
    <row r="221" spans="1:19" x14ac:dyDescent="0.25">
      <c r="B221" s="38" t="s">
        <v>9</v>
      </c>
      <c r="C221" s="38">
        <v>0</v>
      </c>
      <c r="D221" s="38">
        <v>3</v>
      </c>
      <c r="E221" s="38">
        <v>2</v>
      </c>
      <c r="F221" s="38">
        <v>47</v>
      </c>
      <c r="G221" s="38">
        <v>0</v>
      </c>
      <c r="H221" s="38">
        <v>0</v>
      </c>
      <c r="I221" s="38">
        <v>0</v>
      </c>
      <c r="J221" s="38">
        <v>2</v>
      </c>
      <c r="K221" s="38">
        <v>0</v>
      </c>
      <c r="L221" s="38">
        <v>0</v>
      </c>
      <c r="M221" s="38">
        <v>0</v>
      </c>
      <c r="N221" s="38">
        <v>0</v>
      </c>
      <c r="O221" s="38">
        <v>0</v>
      </c>
      <c r="P221" s="38">
        <v>0</v>
      </c>
      <c r="Q221" s="38">
        <v>0</v>
      </c>
      <c r="R221" s="38">
        <v>0</v>
      </c>
      <c r="S221" s="38">
        <v>54</v>
      </c>
    </row>
    <row r="222" spans="1:19" x14ac:dyDescent="0.25">
      <c r="B222" s="38" t="s">
        <v>20</v>
      </c>
      <c r="C222" s="38">
        <v>0</v>
      </c>
      <c r="D222" s="38">
        <v>5</v>
      </c>
      <c r="E222" s="38">
        <v>6</v>
      </c>
      <c r="F222" s="38">
        <v>20</v>
      </c>
      <c r="G222" s="38">
        <v>21</v>
      </c>
      <c r="H222" s="38">
        <v>2</v>
      </c>
      <c r="I222" s="38">
        <v>0</v>
      </c>
      <c r="J222" s="38">
        <v>0</v>
      </c>
      <c r="K222" s="38">
        <v>0</v>
      </c>
      <c r="L222" s="38">
        <v>0</v>
      </c>
      <c r="M222" s="38">
        <v>0</v>
      </c>
      <c r="N222" s="38">
        <v>0</v>
      </c>
      <c r="O222" s="38">
        <v>0</v>
      </c>
      <c r="P222" s="38">
        <v>0</v>
      </c>
      <c r="Q222" s="38">
        <v>0</v>
      </c>
      <c r="R222" s="38">
        <v>0</v>
      </c>
      <c r="S222" s="38">
        <v>54</v>
      </c>
    </row>
    <row r="223" spans="1:19" x14ac:dyDescent="0.25">
      <c r="B223" s="38" t="s">
        <v>23</v>
      </c>
      <c r="C223" s="38">
        <v>0</v>
      </c>
      <c r="D223" s="38">
        <v>14</v>
      </c>
      <c r="E223" s="38">
        <v>29</v>
      </c>
      <c r="F223" s="38">
        <v>6</v>
      </c>
      <c r="G223" s="38">
        <v>0</v>
      </c>
      <c r="H223" s="38">
        <v>2</v>
      </c>
      <c r="I223" s="38">
        <v>0</v>
      </c>
      <c r="J223" s="38">
        <v>0</v>
      </c>
      <c r="K223" s="38">
        <v>0</v>
      </c>
      <c r="L223" s="38">
        <v>3</v>
      </c>
      <c r="M223" s="38">
        <v>0</v>
      </c>
      <c r="N223" s="38">
        <v>0</v>
      </c>
      <c r="O223" s="38">
        <v>0</v>
      </c>
      <c r="P223" s="38">
        <v>0</v>
      </c>
      <c r="Q223" s="38">
        <v>0</v>
      </c>
      <c r="R223" s="38">
        <v>0</v>
      </c>
      <c r="S223" s="38">
        <v>54</v>
      </c>
    </row>
    <row r="224" spans="1:19" x14ac:dyDescent="0.25">
      <c r="B224" s="38" t="s">
        <v>24</v>
      </c>
      <c r="C224" s="38">
        <v>0</v>
      </c>
      <c r="D224" s="38">
        <v>48</v>
      </c>
      <c r="E224" s="38">
        <v>5</v>
      </c>
      <c r="F224" s="38">
        <v>1</v>
      </c>
      <c r="G224" s="38">
        <v>0</v>
      </c>
      <c r="H224" s="38">
        <v>0</v>
      </c>
      <c r="I224" s="38">
        <v>0</v>
      </c>
      <c r="J224" s="38">
        <v>0</v>
      </c>
      <c r="K224" s="38">
        <v>0</v>
      </c>
      <c r="L224" s="38">
        <v>0</v>
      </c>
      <c r="M224" s="38">
        <v>0</v>
      </c>
      <c r="N224" s="38">
        <v>0</v>
      </c>
      <c r="O224" s="38">
        <v>0</v>
      </c>
      <c r="P224" s="38">
        <v>0</v>
      </c>
      <c r="Q224" s="38">
        <v>0</v>
      </c>
      <c r="R224" s="38">
        <v>0</v>
      </c>
      <c r="S224" s="38">
        <v>54</v>
      </c>
    </row>
    <row r="225" spans="2:54" x14ac:dyDescent="0.25">
      <c r="B225" s="38" t="s">
        <v>29</v>
      </c>
      <c r="C225" s="38">
        <v>0</v>
      </c>
      <c r="D225" s="38">
        <v>1</v>
      </c>
      <c r="E225" s="38">
        <v>39</v>
      </c>
      <c r="F225" s="38">
        <v>2</v>
      </c>
      <c r="G225" s="38">
        <v>2</v>
      </c>
      <c r="H225" s="38">
        <v>0</v>
      </c>
      <c r="I225" s="38">
        <v>2</v>
      </c>
      <c r="J225" s="38">
        <v>1</v>
      </c>
      <c r="K225" s="38">
        <v>1</v>
      </c>
      <c r="L225" s="38">
        <v>1</v>
      </c>
      <c r="M225" s="38">
        <v>0</v>
      </c>
      <c r="N225" s="38">
        <v>5</v>
      </c>
      <c r="O225" s="38">
        <v>0</v>
      </c>
      <c r="P225" s="38">
        <v>0</v>
      </c>
      <c r="Q225" s="38">
        <v>0</v>
      </c>
      <c r="R225" s="38">
        <v>0</v>
      </c>
      <c r="S225" s="38">
        <v>54</v>
      </c>
    </row>
    <row r="226" spans="2:54" s="35" customFormat="1" x14ac:dyDescent="0.25">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55"/>
  <sheetViews>
    <sheetView topLeftCell="A115" zoomScale="75" zoomScaleNormal="75" workbookViewId="0">
      <selection activeCell="V160" sqref="V160"/>
    </sheetView>
  </sheetViews>
  <sheetFormatPr baseColWidth="10" defaultRowHeight="15" x14ac:dyDescent="0.25"/>
  <cols>
    <col min="1" max="1" width="28.5703125" customWidth="1"/>
    <col min="2" max="2" width="21.28515625" bestFit="1" customWidth="1"/>
    <col min="3" max="19" width="8.28515625" customWidth="1"/>
    <col min="23" max="43" width="8.28515625" customWidth="1"/>
    <col min="47" max="67" width="8.28515625" customWidth="1"/>
  </cols>
  <sheetData>
    <row r="1" spans="1:118" s="1" customFormat="1" x14ac:dyDescent="0.25">
      <c r="A1" s="1" t="s">
        <v>37</v>
      </c>
      <c r="CQ1" s="9"/>
      <c r="CR1" s="9"/>
      <c r="CS1" s="9"/>
      <c r="CT1" s="9"/>
      <c r="CU1" s="9"/>
      <c r="CV1" s="9"/>
      <c r="CW1" s="9"/>
      <c r="CX1" s="9"/>
      <c r="CY1" s="9"/>
      <c r="CZ1" s="9"/>
      <c r="DA1" s="9"/>
      <c r="DB1" s="9"/>
      <c r="DC1" s="9"/>
      <c r="DD1" s="9"/>
      <c r="DE1" s="9"/>
      <c r="DF1" s="9"/>
      <c r="DG1" s="9"/>
      <c r="DH1" s="9"/>
      <c r="DI1" s="9"/>
      <c r="DJ1" s="9"/>
      <c r="DK1" s="9"/>
      <c r="DL1" s="9"/>
      <c r="DM1" s="9"/>
      <c r="DN1" s="9"/>
    </row>
    <row r="3" spans="1:118" x14ac:dyDescent="0.25">
      <c r="V3" t="str">
        <f>A4</f>
        <v>Enterobacter cloacae-complex</v>
      </c>
      <c r="AT3" t="str">
        <f>A4</f>
        <v>Enterobacter cloacae-complex</v>
      </c>
      <c r="BR3" t="str">
        <f>A4</f>
        <v>Enterobacter cloacae-complex</v>
      </c>
    </row>
    <row r="4" spans="1:118" s="1" customFormat="1" ht="18.75" x14ac:dyDescent="0.25">
      <c r="A4" s="1" t="s">
        <v>82</v>
      </c>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Ampicillin</v>
      </c>
      <c r="X4" s="1" t="str">
        <f>B6</f>
        <v>Ampicillin/ Sulbactam</v>
      </c>
      <c r="Y4" s="1" t="str">
        <f>B7</f>
        <v>Piperacillin</v>
      </c>
      <c r="Z4" s="1" t="str">
        <f>B8</f>
        <v>Piperacillin/ Tazobactam</v>
      </c>
      <c r="AA4" s="1" t="str">
        <f>B9</f>
        <v>Aztreonam</v>
      </c>
      <c r="AB4" s="1" t="str">
        <f>B10</f>
        <v>Cefotaxim</v>
      </c>
      <c r="AC4" s="1" t="str">
        <f>B11</f>
        <v>Ceftazidim</v>
      </c>
      <c r="AD4" s="1" t="str">
        <f>B12</f>
        <v>Cefuroxim</v>
      </c>
      <c r="AE4" s="1" t="str">
        <f>B13</f>
        <v>Imipenem</v>
      </c>
      <c r="AF4" s="1" t="str">
        <f>B14</f>
        <v>Meropenem</v>
      </c>
      <c r="AG4" s="1" t="str">
        <f>B15</f>
        <v>Colistin</v>
      </c>
      <c r="AH4" s="1" t="str">
        <f>B16</f>
        <v>Amikacin</v>
      </c>
      <c r="AI4" s="1" t="str">
        <f>B17</f>
        <v>Gentamicin</v>
      </c>
      <c r="AJ4" s="1" t="str">
        <f>B18</f>
        <v>Tobramycin</v>
      </c>
      <c r="AK4" s="1" t="str">
        <f>B19</f>
        <v>Fosfomycin</v>
      </c>
      <c r="AL4" s="1" t="str">
        <f>B20</f>
        <v>Cotrimoxazol</v>
      </c>
      <c r="AM4" s="1" t="str">
        <f>B21</f>
        <v>Ciprofloxacin</v>
      </c>
      <c r="AN4" s="1" t="str">
        <f>B22</f>
        <v>Levofloxacin</v>
      </c>
      <c r="AO4" s="1" t="str">
        <f>B23</f>
        <v>Moxifloxacin</v>
      </c>
      <c r="AP4" s="1" t="str">
        <f>B24</f>
        <v>Doxycyclin</v>
      </c>
      <c r="AQ4" s="1" t="str">
        <f>B25</f>
        <v>Tigecyclin</v>
      </c>
      <c r="AT4" s="1" t="s">
        <v>0</v>
      </c>
      <c r="AU4" s="24" t="str">
        <f t="shared" ref="AU4:BO4" si="0">W4</f>
        <v>Ampicillin</v>
      </c>
      <c r="AV4" s="24" t="str">
        <f t="shared" si="0"/>
        <v>Ampicillin/ Sulbactam</v>
      </c>
      <c r="AW4" s="24" t="str">
        <f t="shared" si="0"/>
        <v>Piperacillin</v>
      </c>
      <c r="AX4" s="24" t="str">
        <f t="shared" si="0"/>
        <v>Piperacillin/ Tazobactam</v>
      </c>
      <c r="AY4" s="24" t="str">
        <f t="shared" si="0"/>
        <v>Aztreonam</v>
      </c>
      <c r="AZ4" s="24" t="str">
        <f t="shared" si="0"/>
        <v>Cefotaxim</v>
      </c>
      <c r="BA4" s="24" t="str">
        <f t="shared" si="0"/>
        <v>Ceftazidim</v>
      </c>
      <c r="BB4" s="24" t="str">
        <f t="shared" si="0"/>
        <v>Cefuroxim</v>
      </c>
      <c r="BC4" s="24" t="str">
        <f t="shared" si="0"/>
        <v>Imipenem</v>
      </c>
      <c r="BD4" s="24" t="str">
        <f t="shared" si="0"/>
        <v>Meropenem</v>
      </c>
      <c r="BE4" s="24" t="str">
        <f t="shared" si="0"/>
        <v>Colistin</v>
      </c>
      <c r="BF4" s="24" t="str">
        <f t="shared" si="0"/>
        <v>Amikacin</v>
      </c>
      <c r="BG4" s="24" t="str">
        <f t="shared" si="0"/>
        <v>Gentamicin</v>
      </c>
      <c r="BH4" s="24" t="str">
        <f t="shared" si="0"/>
        <v>Tobramycin</v>
      </c>
      <c r="BI4" s="24" t="str">
        <f t="shared" si="0"/>
        <v>Fosfomycin</v>
      </c>
      <c r="BJ4" s="24" t="str">
        <f t="shared" si="0"/>
        <v>Cotrimoxazol</v>
      </c>
      <c r="BK4" s="24" t="str">
        <f t="shared" si="0"/>
        <v>Ciprofloxacin</v>
      </c>
      <c r="BL4" s="24" t="str">
        <f t="shared" si="0"/>
        <v>Levofloxacin</v>
      </c>
      <c r="BM4" s="24" t="str">
        <f t="shared" si="0"/>
        <v>Moxifloxacin</v>
      </c>
      <c r="BN4" s="24" t="str">
        <f t="shared" si="0"/>
        <v>Doxycyclin</v>
      </c>
      <c r="BO4" s="24" t="str">
        <f t="shared" si="0"/>
        <v>Tigecyclin</v>
      </c>
      <c r="BR4" s="1" t="s">
        <v>0</v>
      </c>
      <c r="BS4" s="1" t="str">
        <f t="shared" ref="BS4:CM4" si="1">W4</f>
        <v>Ampicillin</v>
      </c>
      <c r="BT4" s="1" t="str">
        <f t="shared" si="1"/>
        <v>Ampicillin/ Sulbactam</v>
      </c>
      <c r="BU4" s="1" t="str">
        <f t="shared" si="1"/>
        <v>Piperacillin</v>
      </c>
      <c r="BV4" s="1" t="str">
        <f t="shared" si="1"/>
        <v>Piperacillin/ Tazobactam</v>
      </c>
      <c r="BW4" s="1" t="str">
        <f t="shared" si="1"/>
        <v>Aztreonam</v>
      </c>
      <c r="BX4" s="1" t="str">
        <f t="shared" si="1"/>
        <v>Cefotaxim</v>
      </c>
      <c r="BY4" s="1" t="str">
        <f t="shared" si="1"/>
        <v>Ceftazidim</v>
      </c>
      <c r="BZ4" s="1" t="str">
        <f t="shared" si="1"/>
        <v>Cefuroxim</v>
      </c>
      <c r="CA4" s="1" t="str">
        <f t="shared" si="1"/>
        <v>Imipenem</v>
      </c>
      <c r="CB4" s="1" t="str">
        <f t="shared" si="1"/>
        <v>Meropenem</v>
      </c>
      <c r="CC4" s="1" t="str">
        <f t="shared" si="1"/>
        <v>Colistin</v>
      </c>
      <c r="CD4" s="1" t="str">
        <f t="shared" si="1"/>
        <v>Amikacin</v>
      </c>
      <c r="CE4" s="1" t="str">
        <f t="shared" si="1"/>
        <v>Gentamicin</v>
      </c>
      <c r="CF4" s="1" t="str">
        <f t="shared" si="1"/>
        <v>Tobramycin</v>
      </c>
      <c r="CG4" s="1" t="str">
        <f t="shared" si="1"/>
        <v>Fosfomycin</v>
      </c>
      <c r="CH4" s="1" t="str">
        <f t="shared" si="1"/>
        <v>Cotrimoxazol</v>
      </c>
      <c r="CI4" s="1" t="str">
        <f t="shared" si="1"/>
        <v>Ciprofloxacin</v>
      </c>
      <c r="CJ4" s="1" t="str">
        <f t="shared" si="1"/>
        <v>Levofloxacin</v>
      </c>
      <c r="CK4" s="1" t="str">
        <f t="shared" si="1"/>
        <v>Moxifloxacin</v>
      </c>
      <c r="CL4" s="1" t="str">
        <f t="shared" si="1"/>
        <v>Doxycyclin</v>
      </c>
      <c r="CM4" s="1" t="str">
        <f t="shared" si="1"/>
        <v>Tigecyclin</v>
      </c>
      <c r="CQ4" s="10"/>
      <c r="CR4" s="11" t="s">
        <v>39</v>
      </c>
      <c r="CS4" s="11" t="s">
        <v>44</v>
      </c>
      <c r="CT4" s="11" t="s">
        <v>45</v>
      </c>
      <c r="CU4" s="11" t="s">
        <v>46</v>
      </c>
      <c r="CV4" s="11" t="s">
        <v>47</v>
      </c>
      <c r="CW4" s="11" t="s">
        <v>48</v>
      </c>
      <c r="CX4" s="11" t="s">
        <v>49</v>
      </c>
      <c r="CY4" s="11" t="s">
        <v>62</v>
      </c>
      <c r="CZ4" s="11" t="s">
        <v>50</v>
      </c>
      <c r="DA4" s="11" t="s">
        <v>51</v>
      </c>
      <c r="DB4" s="11" t="s">
        <v>52</v>
      </c>
      <c r="DC4" s="11" t="s">
        <v>53</v>
      </c>
      <c r="DD4" s="11" t="s">
        <v>54</v>
      </c>
      <c r="DE4" s="11" t="s">
        <v>55</v>
      </c>
      <c r="DF4" s="11" t="s">
        <v>56</v>
      </c>
      <c r="DG4" s="11" t="s">
        <v>57</v>
      </c>
      <c r="DH4" s="11" t="s">
        <v>58</v>
      </c>
      <c r="DI4" s="11" t="s">
        <v>59</v>
      </c>
      <c r="DJ4" s="11" t="s">
        <v>60</v>
      </c>
      <c r="DK4" s="11" t="s">
        <v>61</v>
      </c>
      <c r="DL4" s="11" t="s">
        <v>63</v>
      </c>
      <c r="DM4" s="9"/>
      <c r="DN4" s="9"/>
    </row>
    <row r="5" spans="1:118" s="1" customFormat="1" ht="18.75" x14ac:dyDescent="0.25">
      <c r="B5" s="1" t="s">
        <v>2</v>
      </c>
      <c r="C5" s="2">
        <v>0</v>
      </c>
      <c r="D5" s="2">
        <v>0</v>
      </c>
      <c r="E5" s="2">
        <v>0</v>
      </c>
      <c r="F5" s="2">
        <v>0</v>
      </c>
      <c r="G5" s="2">
        <v>0</v>
      </c>
      <c r="H5" s="2">
        <v>0</v>
      </c>
      <c r="I5" s="2">
        <v>0</v>
      </c>
      <c r="J5" s="2">
        <v>0</v>
      </c>
      <c r="K5" s="2">
        <v>2</v>
      </c>
      <c r="L5" s="2">
        <v>4</v>
      </c>
      <c r="M5" s="3">
        <v>6</v>
      </c>
      <c r="N5" s="3">
        <v>6</v>
      </c>
      <c r="O5" s="3">
        <v>35</v>
      </c>
      <c r="P5" s="3">
        <v>0</v>
      </c>
      <c r="Q5" s="3">
        <v>0</v>
      </c>
      <c r="R5" s="3">
        <v>0</v>
      </c>
      <c r="S5" s="1">
        <v>53</v>
      </c>
      <c r="V5" s="1">
        <v>1.5625E-2</v>
      </c>
      <c r="W5" s="2">
        <f>C5</f>
        <v>0</v>
      </c>
      <c r="X5" s="2">
        <f>C6</f>
        <v>0</v>
      </c>
      <c r="Y5" s="2">
        <f>C7</f>
        <v>0</v>
      </c>
      <c r="Z5" s="2">
        <f>C8</f>
        <v>0</v>
      </c>
      <c r="AA5" s="2">
        <f>C9</f>
        <v>0</v>
      </c>
      <c r="AB5" s="2">
        <f>C10</f>
        <v>0</v>
      </c>
      <c r="AC5" s="2">
        <f>C11</f>
        <v>0</v>
      </c>
      <c r="AD5" s="41">
        <f>C12</f>
        <v>0</v>
      </c>
      <c r="AE5" s="2">
        <f>C13</f>
        <v>0</v>
      </c>
      <c r="AF5" s="2">
        <f>C14</f>
        <v>0</v>
      </c>
      <c r="AG5" s="2">
        <f>C15</f>
        <v>0</v>
      </c>
      <c r="AH5" s="2">
        <f>C16</f>
        <v>0</v>
      </c>
      <c r="AI5" s="2">
        <f>C17</f>
        <v>0</v>
      </c>
      <c r="AJ5" s="2">
        <f>C18</f>
        <v>0</v>
      </c>
      <c r="AK5" s="2">
        <f>C19</f>
        <v>0</v>
      </c>
      <c r="AL5" s="2">
        <f>C20</f>
        <v>0</v>
      </c>
      <c r="AM5" s="2">
        <f>C21</f>
        <v>0</v>
      </c>
      <c r="AN5" s="2">
        <f>C22</f>
        <v>0</v>
      </c>
      <c r="AO5" s="2">
        <f>C23</f>
        <v>0</v>
      </c>
      <c r="AP5" s="1">
        <f>C24</f>
        <v>0</v>
      </c>
      <c r="AQ5" s="43">
        <f>C25</f>
        <v>0</v>
      </c>
      <c r="AT5" s="1">
        <v>1.4999999999999999E-2</v>
      </c>
      <c r="AU5" s="25">
        <f t="shared" ref="AU5:BO5" si="2">PRODUCT(W5*100*1/W21)</f>
        <v>0</v>
      </c>
      <c r="AV5" s="25">
        <f t="shared" si="2"/>
        <v>0</v>
      </c>
      <c r="AW5" s="25">
        <f t="shared" si="2"/>
        <v>0</v>
      </c>
      <c r="AX5" s="25">
        <f t="shared" si="2"/>
        <v>0</v>
      </c>
      <c r="AY5" s="25">
        <f t="shared" si="2"/>
        <v>0</v>
      </c>
      <c r="AZ5" s="25">
        <f t="shared" si="2"/>
        <v>0</v>
      </c>
      <c r="BA5" s="25">
        <f t="shared" si="2"/>
        <v>0</v>
      </c>
      <c r="BB5" s="39">
        <f t="shared" si="2"/>
        <v>0</v>
      </c>
      <c r="BC5" s="25">
        <f t="shared" si="2"/>
        <v>0</v>
      </c>
      <c r="BD5" s="25">
        <f t="shared" si="2"/>
        <v>0</v>
      </c>
      <c r="BE5" s="25">
        <f t="shared" si="2"/>
        <v>0</v>
      </c>
      <c r="BF5" s="25">
        <f t="shared" si="2"/>
        <v>0</v>
      </c>
      <c r="BG5" s="25">
        <f t="shared" si="2"/>
        <v>0</v>
      </c>
      <c r="BH5" s="25">
        <f t="shared" si="2"/>
        <v>0</v>
      </c>
      <c r="BI5" s="25">
        <f t="shared" si="2"/>
        <v>0</v>
      </c>
      <c r="BJ5" s="25">
        <f t="shared" si="2"/>
        <v>0</v>
      </c>
      <c r="BK5" s="25">
        <f t="shared" si="2"/>
        <v>0</v>
      </c>
      <c r="BL5" s="25">
        <f t="shared" si="2"/>
        <v>0</v>
      </c>
      <c r="BM5" s="25">
        <f t="shared" si="2"/>
        <v>0</v>
      </c>
      <c r="BN5" s="24">
        <f t="shared" si="2"/>
        <v>0</v>
      </c>
      <c r="BO5" s="39">
        <f t="shared" si="2"/>
        <v>0</v>
      </c>
      <c r="BR5" s="1">
        <v>1.4999999999999999E-2</v>
      </c>
      <c r="BS5" s="25">
        <f t="shared" ref="BS5:CM5" si="3">AU5</f>
        <v>0</v>
      </c>
      <c r="BT5" s="25">
        <f t="shared" si="3"/>
        <v>0</v>
      </c>
      <c r="BU5" s="25">
        <f t="shared" si="3"/>
        <v>0</v>
      </c>
      <c r="BV5" s="25">
        <f t="shared" si="3"/>
        <v>0</v>
      </c>
      <c r="BW5" s="25">
        <f t="shared" si="3"/>
        <v>0</v>
      </c>
      <c r="BX5" s="25">
        <f t="shared" si="3"/>
        <v>0</v>
      </c>
      <c r="BY5" s="25">
        <f t="shared" si="3"/>
        <v>0</v>
      </c>
      <c r="BZ5" s="39">
        <f t="shared" si="3"/>
        <v>0</v>
      </c>
      <c r="CA5" s="25">
        <f t="shared" si="3"/>
        <v>0</v>
      </c>
      <c r="CB5" s="25">
        <f t="shared" si="3"/>
        <v>0</v>
      </c>
      <c r="CC5" s="25">
        <f t="shared" si="3"/>
        <v>0</v>
      </c>
      <c r="CD5" s="25">
        <f t="shared" si="3"/>
        <v>0</v>
      </c>
      <c r="CE5" s="25">
        <f t="shared" si="3"/>
        <v>0</v>
      </c>
      <c r="CF5" s="25">
        <f t="shared" si="3"/>
        <v>0</v>
      </c>
      <c r="CG5" s="25">
        <f t="shared" si="3"/>
        <v>0</v>
      </c>
      <c r="CH5" s="25">
        <f t="shared" si="3"/>
        <v>0</v>
      </c>
      <c r="CI5" s="25">
        <f t="shared" si="3"/>
        <v>0</v>
      </c>
      <c r="CJ5" s="25">
        <f t="shared" si="3"/>
        <v>0</v>
      </c>
      <c r="CK5" s="25">
        <f t="shared" si="3"/>
        <v>0</v>
      </c>
      <c r="CL5" s="24">
        <f t="shared" si="3"/>
        <v>0</v>
      </c>
      <c r="CM5" s="39">
        <f t="shared" si="3"/>
        <v>0</v>
      </c>
      <c r="CN5" s="5"/>
      <c r="CQ5" s="11" t="s">
        <v>40</v>
      </c>
      <c r="CR5" s="15">
        <f>S5</f>
        <v>53</v>
      </c>
      <c r="CS5" s="15">
        <f>S6</f>
        <v>53</v>
      </c>
      <c r="CT5" s="15">
        <f>S7</f>
        <v>53</v>
      </c>
      <c r="CU5" s="15">
        <f>S8</f>
        <v>53</v>
      </c>
      <c r="CV5" s="15">
        <f>S9</f>
        <v>53</v>
      </c>
      <c r="CW5" s="15">
        <f>S10</f>
        <v>53</v>
      </c>
      <c r="CX5" s="15">
        <f>S11</f>
        <v>52</v>
      </c>
      <c r="CY5" s="15">
        <f>S12</f>
        <v>53</v>
      </c>
      <c r="CZ5" s="15">
        <f>S13</f>
        <v>53</v>
      </c>
      <c r="DA5" s="15">
        <f>S14</f>
        <v>53</v>
      </c>
      <c r="DB5" s="15">
        <f>S15</f>
        <v>52</v>
      </c>
      <c r="DC5" s="15">
        <f>S16</f>
        <v>52</v>
      </c>
      <c r="DD5" s="15">
        <f>S17</f>
        <v>52</v>
      </c>
      <c r="DE5" s="15">
        <f>S18</f>
        <v>52</v>
      </c>
      <c r="DF5" s="15">
        <f>S19</f>
        <v>53</v>
      </c>
      <c r="DG5" s="15">
        <f>S20</f>
        <v>53</v>
      </c>
      <c r="DH5" s="15">
        <f>S21</f>
        <v>53</v>
      </c>
      <c r="DI5" s="15">
        <f>S22</f>
        <v>53</v>
      </c>
      <c r="DJ5" s="15">
        <f>S23</f>
        <v>53</v>
      </c>
      <c r="DK5" s="15">
        <f>S24</f>
        <v>53</v>
      </c>
      <c r="DL5" s="15">
        <f>S25</f>
        <v>53</v>
      </c>
      <c r="DM5" s="9"/>
      <c r="DN5" s="9"/>
    </row>
    <row r="6" spans="1:118" s="1" customFormat="1" ht="18.75" x14ac:dyDescent="0.25">
      <c r="B6" s="1" t="s">
        <v>3</v>
      </c>
      <c r="C6" s="2">
        <v>0</v>
      </c>
      <c r="D6" s="2">
        <v>0</v>
      </c>
      <c r="E6" s="2">
        <v>0</v>
      </c>
      <c r="F6" s="2">
        <v>0</v>
      </c>
      <c r="G6" s="2">
        <v>0</v>
      </c>
      <c r="H6" s="2">
        <v>0</v>
      </c>
      <c r="I6" s="2">
        <v>1</v>
      </c>
      <c r="J6" s="2">
        <v>5</v>
      </c>
      <c r="K6" s="2">
        <v>7</v>
      </c>
      <c r="L6" s="2">
        <v>5</v>
      </c>
      <c r="M6" s="3">
        <v>3</v>
      </c>
      <c r="N6" s="3">
        <v>11</v>
      </c>
      <c r="O6" s="3">
        <v>21</v>
      </c>
      <c r="P6" s="3">
        <v>0</v>
      </c>
      <c r="Q6" s="3">
        <v>0</v>
      </c>
      <c r="R6" s="3">
        <v>0</v>
      </c>
      <c r="S6" s="1">
        <v>53</v>
      </c>
      <c r="V6" s="1">
        <v>3.125E-2</v>
      </c>
      <c r="W6" s="2">
        <f>D5</f>
        <v>0</v>
      </c>
      <c r="X6" s="2">
        <f>D6</f>
        <v>0</v>
      </c>
      <c r="Y6" s="2">
        <f>D7</f>
        <v>0</v>
      </c>
      <c r="Z6" s="2">
        <f>D8</f>
        <v>0</v>
      </c>
      <c r="AA6" s="2">
        <f>D9</f>
        <v>0</v>
      </c>
      <c r="AB6" s="2">
        <f>D10</f>
        <v>5</v>
      </c>
      <c r="AC6" s="2">
        <f>D11</f>
        <v>0</v>
      </c>
      <c r="AD6" s="41">
        <f>D12</f>
        <v>0</v>
      </c>
      <c r="AE6" s="2">
        <f>D13</f>
        <v>0</v>
      </c>
      <c r="AF6" s="2">
        <f>D14</f>
        <v>0</v>
      </c>
      <c r="AG6" s="2">
        <f>D15</f>
        <v>0</v>
      </c>
      <c r="AH6" s="2">
        <f>D16</f>
        <v>0</v>
      </c>
      <c r="AI6" s="2">
        <f>D17</f>
        <v>0</v>
      </c>
      <c r="AJ6" s="2">
        <f>D18</f>
        <v>0</v>
      </c>
      <c r="AK6" s="2">
        <f>D19</f>
        <v>0</v>
      </c>
      <c r="AL6" s="2">
        <f>D20</f>
        <v>0</v>
      </c>
      <c r="AM6" s="2">
        <f>D21</f>
        <v>32</v>
      </c>
      <c r="AN6" s="2">
        <f>D22</f>
        <v>42</v>
      </c>
      <c r="AO6" s="2">
        <f>D23</f>
        <v>0</v>
      </c>
      <c r="AP6" s="1">
        <f>D24</f>
        <v>0</v>
      </c>
      <c r="AQ6" s="43">
        <f>D25</f>
        <v>0</v>
      </c>
      <c r="AT6" s="1">
        <v>3.1E-2</v>
      </c>
      <c r="AU6" s="25">
        <f t="shared" ref="AU6:BO6" si="4">PRODUCT(W6*100*1/W21)</f>
        <v>0</v>
      </c>
      <c r="AV6" s="25">
        <f t="shared" si="4"/>
        <v>0</v>
      </c>
      <c r="AW6" s="25">
        <f t="shared" si="4"/>
        <v>0</v>
      </c>
      <c r="AX6" s="25">
        <f t="shared" si="4"/>
        <v>0</v>
      </c>
      <c r="AY6" s="25">
        <f t="shared" si="4"/>
        <v>0</v>
      </c>
      <c r="AZ6" s="25">
        <f t="shared" si="4"/>
        <v>9.433962264150944</v>
      </c>
      <c r="BA6" s="25">
        <f t="shared" si="4"/>
        <v>0</v>
      </c>
      <c r="BB6" s="39">
        <f t="shared" si="4"/>
        <v>0</v>
      </c>
      <c r="BC6" s="25">
        <f t="shared" si="4"/>
        <v>0</v>
      </c>
      <c r="BD6" s="25">
        <f t="shared" si="4"/>
        <v>0</v>
      </c>
      <c r="BE6" s="25">
        <f t="shared" si="4"/>
        <v>0</v>
      </c>
      <c r="BF6" s="25">
        <f t="shared" si="4"/>
        <v>0</v>
      </c>
      <c r="BG6" s="25">
        <f t="shared" si="4"/>
        <v>0</v>
      </c>
      <c r="BH6" s="25">
        <f t="shared" si="4"/>
        <v>0</v>
      </c>
      <c r="BI6" s="25">
        <f t="shared" si="4"/>
        <v>0</v>
      </c>
      <c r="BJ6" s="25">
        <f t="shared" si="4"/>
        <v>0</v>
      </c>
      <c r="BK6" s="25">
        <f t="shared" si="4"/>
        <v>60.377358490566039</v>
      </c>
      <c r="BL6" s="25">
        <f t="shared" si="4"/>
        <v>79.245283018867923</v>
      </c>
      <c r="BM6" s="25">
        <f t="shared" si="4"/>
        <v>0</v>
      </c>
      <c r="BN6" s="24">
        <f t="shared" si="4"/>
        <v>0</v>
      </c>
      <c r="BO6" s="39">
        <f t="shared" si="4"/>
        <v>0</v>
      </c>
      <c r="BR6" s="1">
        <v>3.1E-2</v>
      </c>
      <c r="BS6" s="25">
        <f t="shared" ref="BS6:CM6" si="5">AU5+AU6</f>
        <v>0</v>
      </c>
      <c r="BT6" s="25">
        <f t="shared" si="5"/>
        <v>0</v>
      </c>
      <c r="BU6" s="25">
        <f t="shared" si="5"/>
        <v>0</v>
      </c>
      <c r="BV6" s="25">
        <f t="shared" si="5"/>
        <v>0</v>
      </c>
      <c r="BW6" s="25">
        <f t="shared" si="5"/>
        <v>0</v>
      </c>
      <c r="BX6" s="25">
        <f t="shared" si="5"/>
        <v>9.433962264150944</v>
      </c>
      <c r="BY6" s="25">
        <f t="shared" si="5"/>
        <v>0</v>
      </c>
      <c r="BZ6" s="39">
        <f t="shared" si="5"/>
        <v>0</v>
      </c>
      <c r="CA6" s="25">
        <f t="shared" si="5"/>
        <v>0</v>
      </c>
      <c r="CB6" s="25">
        <f t="shared" si="5"/>
        <v>0</v>
      </c>
      <c r="CC6" s="25">
        <f t="shared" si="5"/>
        <v>0</v>
      </c>
      <c r="CD6" s="25">
        <f t="shared" si="5"/>
        <v>0</v>
      </c>
      <c r="CE6" s="25">
        <f t="shared" si="5"/>
        <v>0</v>
      </c>
      <c r="CF6" s="25">
        <f t="shared" si="5"/>
        <v>0</v>
      </c>
      <c r="CG6" s="25">
        <f t="shared" si="5"/>
        <v>0</v>
      </c>
      <c r="CH6" s="25">
        <f t="shared" si="5"/>
        <v>0</v>
      </c>
      <c r="CI6" s="25">
        <f t="shared" si="5"/>
        <v>60.377358490566039</v>
      </c>
      <c r="CJ6" s="25">
        <f t="shared" si="5"/>
        <v>79.245283018867923</v>
      </c>
      <c r="CK6" s="25">
        <f t="shared" si="5"/>
        <v>0</v>
      </c>
      <c r="CL6" s="24">
        <f t="shared" si="5"/>
        <v>0</v>
      </c>
      <c r="CM6" s="39">
        <f t="shared" si="5"/>
        <v>0</v>
      </c>
      <c r="CN6" s="5"/>
      <c r="CQ6" s="11" t="s">
        <v>41</v>
      </c>
      <c r="CR6" s="12">
        <f>BS14</f>
        <v>11.320754716981131</v>
      </c>
      <c r="CS6" s="12">
        <f>BT14</f>
        <v>33.962264150943398</v>
      </c>
      <c r="CT6" s="12">
        <f>BU14</f>
        <v>62.264150943396231</v>
      </c>
      <c r="CU6" s="12">
        <f>BV14</f>
        <v>69.811320754716974</v>
      </c>
      <c r="CV6" s="12">
        <f>BW11</f>
        <v>66.037735849056602</v>
      </c>
      <c r="CW6" s="12">
        <f>BX11</f>
        <v>66.037735849056602</v>
      </c>
      <c r="CX6" s="12">
        <f>BY11</f>
        <v>69.230769230769226</v>
      </c>
      <c r="CY6" s="12"/>
      <c r="CZ6" s="12">
        <f>CA12</f>
        <v>100</v>
      </c>
      <c r="DA6" s="12">
        <f>CB12</f>
        <v>100</v>
      </c>
      <c r="DB6" s="12">
        <f>CC12</f>
        <v>88.461538461538453</v>
      </c>
      <c r="DC6" s="12">
        <f>CD14</f>
        <v>98.07692307692308</v>
      </c>
      <c r="DD6" s="12">
        <f>CE12</f>
        <v>90.384615384615373</v>
      </c>
      <c r="DE6" s="12">
        <f>CF12</f>
        <v>92.307692307692292</v>
      </c>
      <c r="DF6" s="12">
        <f>CG16</f>
        <v>60.377358490566039</v>
      </c>
      <c r="DG6" s="12">
        <f>CH12</f>
        <v>86.79245283018868</v>
      </c>
      <c r="DH6" s="12">
        <f>CI9</f>
        <v>90.566037735849051</v>
      </c>
      <c r="DI6" s="12">
        <f>CJ10</f>
        <v>96.226415094339615</v>
      </c>
      <c r="DJ6" s="12">
        <f>CK9</f>
        <v>84.905660377358501</v>
      </c>
      <c r="DK6" s="12"/>
      <c r="DL6" s="12"/>
      <c r="DM6" s="9"/>
      <c r="DN6" s="9"/>
    </row>
    <row r="7" spans="1:118" s="1" customFormat="1" ht="18.75" x14ac:dyDescent="0.25">
      <c r="B7" s="1" t="s">
        <v>4</v>
      </c>
      <c r="C7" s="2">
        <v>0</v>
      </c>
      <c r="D7" s="2">
        <v>0</v>
      </c>
      <c r="E7" s="2">
        <v>0</v>
      </c>
      <c r="F7" s="2">
        <v>0</v>
      </c>
      <c r="G7" s="2">
        <v>2</v>
      </c>
      <c r="H7" s="2">
        <v>0</v>
      </c>
      <c r="I7" s="2">
        <v>9</v>
      </c>
      <c r="J7" s="2">
        <v>18</v>
      </c>
      <c r="K7" s="2">
        <v>2</v>
      </c>
      <c r="L7" s="2">
        <v>2</v>
      </c>
      <c r="M7" s="3">
        <v>2</v>
      </c>
      <c r="N7" s="3">
        <v>3</v>
      </c>
      <c r="O7" s="3">
        <v>0</v>
      </c>
      <c r="P7" s="3">
        <v>15</v>
      </c>
      <c r="Q7" s="3">
        <v>0</v>
      </c>
      <c r="R7" s="3">
        <v>0</v>
      </c>
      <c r="S7" s="1">
        <v>53</v>
      </c>
      <c r="V7" s="1">
        <v>6.25E-2</v>
      </c>
      <c r="W7" s="2">
        <f>E5</f>
        <v>0</v>
      </c>
      <c r="X7" s="2">
        <f>E6</f>
        <v>0</v>
      </c>
      <c r="Y7" s="2">
        <f>E7</f>
        <v>0</v>
      </c>
      <c r="Z7" s="2">
        <f>E8</f>
        <v>0</v>
      </c>
      <c r="AA7" s="2">
        <f>E9</f>
        <v>0</v>
      </c>
      <c r="AB7" s="2">
        <f>E10</f>
        <v>0</v>
      </c>
      <c r="AC7" s="2">
        <f>E11</f>
        <v>0</v>
      </c>
      <c r="AD7" s="41">
        <f>E12</f>
        <v>0</v>
      </c>
      <c r="AE7" s="2">
        <f>E13</f>
        <v>10</v>
      </c>
      <c r="AF7" s="2">
        <f>E14</f>
        <v>50</v>
      </c>
      <c r="AG7" s="2">
        <f>E15</f>
        <v>0</v>
      </c>
      <c r="AH7" s="2">
        <f>E16</f>
        <v>0</v>
      </c>
      <c r="AI7" s="2">
        <f>E17</f>
        <v>6</v>
      </c>
      <c r="AJ7" s="2">
        <f>E18</f>
        <v>3</v>
      </c>
      <c r="AK7" s="2">
        <f>E19</f>
        <v>0</v>
      </c>
      <c r="AL7" s="2">
        <f>E20</f>
        <v>39</v>
      </c>
      <c r="AM7" s="2">
        <f>E21</f>
        <v>13</v>
      </c>
      <c r="AN7" s="2">
        <f>E22</f>
        <v>0</v>
      </c>
      <c r="AO7" s="2">
        <f>E23</f>
        <v>5</v>
      </c>
      <c r="AP7" s="1">
        <f>E24</f>
        <v>0</v>
      </c>
      <c r="AQ7" s="43">
        <f>E25</f>
        <v>0</v>
      </c>
      <c r="AT7" s="1">
        <v>6.2E-2</v>
      </c>
      <c r="AU7" s="25">
        <f t="shared" ref="AU7:BO7" si="6">PRODUCT(W7*100*1/W21)</f>
        <v>0</v>
      </c>
      <c r="AV7" s="25">
        <f t="shared" si="6"/>
        <v>0</v>
      </c>
      <c r="AW7" s="25">
        <f t="shared" si="6"/>
        <v>0</v>
      </c>
      <c r="AX7" s="25">
        <f t="shared" si="6"/>
        <v>0</v>
      </c>
      <c r="AY7" s="25">
        <f t="shared" si="6"/>
        <v>0</v>
      </c>
      <c r="AZ7" s="25">
        <f t="shared" si="6"/>
        <v>0</v>
      </c>
      <c r="BA7" s="25">
        <f t="shared" si="6"/>
        <v>0</v>
      </c>
      <c r="BB7" s="39">
        <f t="shared" si="6"/>
        <v>0</v>
      </c>
      <c r="BC7" s="25">
        <f t="shared" si="6"/>
        <v>18.867924528301888</v>
      </c>
      <c r="BD7" s="25">
        <f t="shared" si="6"/>
        <v>94.339622641509436</v>
      </c>
      <c r="BE7" s="25">
        <f t="shared" si="6"/>
        <v>0</v>
      </c>
      <c r="BF7" s="25">
        <f t="shared" si="6"/>
        <v>0</v>
      </c>
      <c r="BG7" s="25">
        <f t="shared" si="6"/>
        <v>11.538461538461538</v>
      </c>
      <c r="BH7" s="25">
        <f t="shared" si="6"/>
        <v>5.7692307692307692</v>
      </c>
      <c r="BI7" s="25">
        <f t="shared" si="6"/>
        <v>0</v>
      </c>
      <c r="BJ7" s="25">
        <f t="shared" si="6"/>
        <v>73.584905660377359</v>
      </c>
      <c r="BK7" s="25">
        <f t="shared" si="6"/>
        <v>24.528301886792452</v>
      </c>
      <c r="BL7" s="25">
        <f t="shared" si="6"/>
        <v>0</v>
      </c>
      <c r="BM7" s="25">
        <f t="shared" si="6"/>
        <v>9.433962264150944</v>
      </c>
      <c r="BN7" s="24">
        <f t="shared" si="6"/>
        <v>0</v>
      </c>
      <c r="BO7" s="39">
        <f t="shared" si="6"/>
        <v>0</v>
      </c>
      <c r="BR7" s="1">
        <v>6.2E-2</v>
      </c>
      <c r="BS7" s="25">
        <f t="shared" ref="BS7:CM7" si="7">AU5+AU6+AU7</f>
        <v>0</v>
      </c>
      <c r="BT7" s="25">
        <f t="shared" si="7"/>
        <v>0</v>
      </c>
      <c r="BU7" s="25">
        <f t="shared" si="7"/>
        <v>0</v>
      </c>
      <c r="BV7" s="25">
        <f t="shared" si="7"/>
        <v>0</v>
      </c>
      <c r="BW7" s="25">
        <f t="shared" si="7"/>
        <v>0</v>
      </c>
      <c r="BX7" s="25">
        <f t="shared" si="7"/>
        <v>9.433962264150944</v>
      </c>
      <c r="BY7" s="25">
        <f t="shared" si="7"/>
        <v>0</v>
      </c>
      <c r="BZ7" s="39">
        <f t="shared" si="7"/>
        <v>0</v>
      </c>
      <c r="CA7" s="25">
        <f t="shared" si="7"/>
        <v>18.867924528301888</v>
      </c>
      <c r="CB7" s="25">
        <f t="shared" si="7"/>
        <v>94.339622641509436</v>
      </c>
      <c r="CC7" s="25">
        <f t="shared" si="7"/>
        <v>0</v>
      </c>
      <c r="CD7" s="25">
        <f t="shared" si="7"/>
        <v>0</v>
      </c>
      <c r="CE7" s="25">
        <f t="shared" si="7"/>
        <v>11.538461538461538</v>
      </c>
      <c r="CF7" s="25">
        <f t="shared" si="7"/>
        <v>5.7692307692307692</v>
      </c>
      <c r="CG7" s="25">
        <f t="shared" si="7"/>
        <v>0</v>
      </c>
      <c r="CH7" s="25">
        <f t="shared" si="7"/>
        <v>73.584905660377359</v>
      </c>
      <c r="CI7" s="25">
        <f t="shared" si="7"/>
        <v>84.905660377358487</v>
      </c>
      <c r="CJ7" s="25">
        <f t="shared" si="7"/>
        <v>79.245283018867923</v>
      </c>
      <c r="CK7" s="25">
        <f t="shared" si="7"/>
        <v>9.433962264150944</v>
      </c>
      <c r="CL7" s="24">
        <f t="shared" si="7"/>
        <v>0</v>
      </c>
      <c r="CM7" s="39">
        <f t="shared" si="7"/>
        <v>0</v>
      </c>
      <c r="CN7" s="5"/>
      <c r="CQ7" s="11" t="s">
        <v>42</v>
      </c>
      <c r="CR7" s="12"/>
      <c r="CS7" s="12"/>
      <c r="CT7" s="12"/>
      <c r="CU7" s="12"/>
      <c r="CV7" s="12">
        <f>BW13-BW11</f>
        <v>1.8867924528301927</v>
      </c>
      <c r="CW7" s="12">
        <f>SUM(BX12,-BX11)</f>
        <v>1.8867924528301927</v>
      </c>
      <c r="CX7" s="13">
        <f>SUM(BY12-BY11)</f>
        <v>0</v>
      </c>
      <c r="CY7" s="12"/>
      <c r="CZ7" s="12">
        <f>CA13-CA12</f>
        <v>0</v>
      </c>
      <c r="DA7" s="12">
        <f>CB14-CB12</f>
        <v>0</v>
      </c>
      <c r="DB7" s="12"/>
      <c r="DC7" s="12"/>
      <c r="DD7" s="12"/>
      <c r="DE7" s="12"/>
      <c r="DF7" s="12"/>
      <c r="DG7" s="12">
        <f>CH13-CH12</f>
        <v>3.7735849056603712</v>
      </c>
      <c r="DH7" s="12">
        <f>CI10-CI9</f>
        <v>3.7735849056603712</v>
      </c>
      <c r="DI7" s="12">
        <f>CJ11-CJ10</f>
        <v>1.8867924528301927</v>
      </c>
      <c r="DJ7" s="12"/>
      <c r="DK7" s="12"/>
      <c r="DL7" s="12"/>
      <c r="DM7" s="9"/>
      <c r="DN7" s="9"/>
    </row>
    <row r="8" spans="1:118" s="1" customFormat="1" ht="18.75" x14ac:dyDescent="0.25">
      <c r="B8" s="1" t="s">
        <v>5</v>
      </c>
      <c r="C8" s="2">
        <v>0</v>
      </c>
      <c r="D8" s="2">
        <v>0</v>
      </c>
      <c r="E8" s="2">
        <v>0</v>
      </c>
      <c r="F8" s="2">
        <v>0</v>
      </c>
      <c r="G8" s="2">
        <v>5</v>
      </c>
      <c r="H8" s="2">
        <v>0</v>
      </c>
      <c r="I8" s="2">
        <v>16</v>
      </c>
      <c r="J8" s="2">
        <v>11</v>
      </c>
      <c r="K8" s="2">
        <v>1</v>
      </c>
      <c r="L8" s="2">
        <v>4</v>
      </c>
      <c r="M8" s="3">
        <v>5</v>
      </c>
      <c r="N8" s="3">
        <v>2</v>
      </c>
      <c r="O8" s="3">
        <v>6</v>
      </c>
      <c r="P8" s="3">
        <v>3</v>
      </c>
      <c r="Q8" s="3">
        <v>0</v>
      </c>
      <c r="R8" s="3">
        <v>0</v>
      </c>
      <c r="S8" s="1">
        <v>53</v>
      </c>
      <c r="V8" s="1">
        <v>0.125</v>
      </c>
      <c r="W8" s="2">
        <f>F5</f>
        <v>0</v>
      </c>
      <c r="X8" s="2">
        <f>F6</f>
        <v>0</v>
      </c>
      <c r="Y8" s="2">
        <f>F7</f>
        <v>0</v>
      </c>
      <c r="Z8" s="2">
        <f>F8</f>
        <v>0</v>
      </c>
      <c r="AA8" s="2">
        <f>F9</f>
        <v>31</v>
      </c>
      <c r="AB8" s="2">
        <f>F10</f>
        <v>12</v>
      </c>
      <c r="AC8" s="2">
        <f>F11</f>
        <v>24</v>
      </c>
      <c r="AD8" s="41">
        <f>F12</f>
        <v>1</v>
      </c>
      <c r="AE8" s="2">
        <f>F13</f>
        <v>0</v>
      </c>
      <c r="AF8" s="2">
        <f>F14</f>
        <v>0</v>
      </c>
      <c r="AG8" s="2">
        <f>F15</f>
        <v>1</v>
      </c>
      <c r="AH8" s="2">
        <f>F16</f>
        <v>0</v>
      </c>
      <c r="AI8" s="2">
        <f>F17</f>
        <v>0</v>
      </c>
      <c r="AJ8" s="2">
        <f>F18</f>
        <v>0</v>
      </c>
      <c r="AK8" s="2">
        <f>F19</f>
        <v>0</v>
      </c>
      <c r="AL8" s="2">
        <f>F20</f>
        <v>0</v>
      </c>
      <c r="AM8" s="2">
        <f>F21</f>
        <v>3</v>
      </c>
      <c r="AN8" s="2">
        <f>F22</f>
        <v>4</v>
      </c>
      <c r="AO8" s="2">
        <f>F23</f>
        <v>37</v>
      </c>
      <c r="AP8" s="1">
        <f>F24</f>
        <v>0</v>
      </c>
      <c r="AQ8" s="43">
        <f>F25</f>
        <v>15</v>
      </c>
      <c r="AT8" s="1">
        <v>0.125</v>
      </c>
      <c r="AU8" s="25">
        <f t="shared" ref="AU8:BO8" si="8">PRODUCT(W8*100*1/W21)</f>
        <v>0</v>
      </c>
      <c r="AV8" s="25">
        <f t="shared" si="8"/>
        <v>0</v>
      </c>
      <c r="AW8" s="25">
        <f t="shared" si="8"/>
        <v>0</v>
      </c>
      <c r="AX8" s="25">
        <f t="shared" si="8"/>
        <v>0</v>
      </c>
      <c r="AY8" s="25">
        <f t="shared" si="8"/>
        <v>58.490566037735846</v>
      </c>
      <c r="AZ8" s="25">
        <f t="shared" si="8"/>
        <v>22.641509433962263</v>
      </c>
      <c r="BA8" s="25">
        <f t="shared" si="8"/>
        <v>46.153846153846153</v>
      </c>
      <c r="BB8" s="39">
        <f t="shared" si="8"/>
        <v>1.8867924528301887</v>
      </c>
      <c r="BC8" s="25">
        <f t="shared" si="8"/>
        <v>0</v>
      </c>
      <c r="BD8" s="25">
        <f t="shared" si="8"/>
        <v>0</v>
      </c>
      <c r="BE8" s="25">
        <f t="shared" si="8"/>
        <v>1.9230769230769231</v>
      </c>
      <c r="BF8" s="25">
        <f t="shared" si="8"/>
        <v>0</v>
      </c>
      <c r="BG8" s="25">
        <f t="shared" si="8"/>
        <v>0</v>
      </c>
      <c r="BH8" s="25">
        <f t="shared" si="8"/>
        <v>0</v>
      </c>
      <c r="BI8" s="25">
        <f t="shared" si="8"/>
        <v>0</v>
      </c>
      <c r="BJ8" s="25">
        <f t="shared" si="8"/>
        <v>0</v>
      </c>
      <c r="BK8" s="25">
        <f t="shared" si="8"/>
        <v>5.6603773584905657</v>
      </c>
      <c r="BL8" s="25">
        <f t="shared" si="8"/>
        <v>7.5471698113207548</v>
      </c>
      <c r="BM8" s="25">
        <f t="shared" si="8"/>
        <v>69.811320754716988</v>
      </c>
      <c r="BN8" s="24">
        <f t="shared" si="8"/>
        <v>0</v>
      </c>
      <c r="BO8" s="39">
        <f t="shared" si="8"/>
        <v>28.30188679245283</v>
      </c>
      <c r="BR8" s="1">
        <v>0.125</v>
      </c>
      <c r="BS8" s="25">
        <f t="shared" ref="BS8:CM8" si="9">AU5+AU6+AU7+AU8</f>
        <v>0</v>
      </c>
      <c r="BT8" s="25">
        <f t="shared" si="9"/>
        <v>0</v>
      </c>
      <c r="BU8" s="25">
        <f t="shared" si="9"/>
        <v>0</v>
      </c>
      <c r="BV8" s="25">
        <f t="shared" si="9"/>
        <v>0</v>
      </c>
      <c r="BW8" s="25">
        <f t="shared" si="9"/>
        <v>58.490566037735846</v>
      </c>
      <c r="BX8" s="25">
        <f t="shared" si="9"/>
        <v>32.075471698113205</v>
      </c>
      <c r="BY8" s="25">
        <f t="shared" si="9"/>
        <v>46.153846153846153</v>
      </c>
      <c r="BZ8" s="39">
        <f t="shared" si="9"/>
        <v>1.8867924528301887</v>
      </c>
      <c r="CA8" s="25">
        <f t="shared" si="9"/>
        <v>18.867924528301888</v>
      </c>
      <c r="CB8" s="25">
        <f t="shared" si="9"/>
        <v>94.339622641509436</v>
      </c>
      <c r="CC8" s="25">
        <f t="shared" si="9"/>
        <v>1.9230769230769231</v>
      </c>
      <c r="CD8" s="25">
        <f t="shared" si="9"/>
        <v>0</v>
      </c>
      <c r="CE8" s="25">
        <f t="shared" si="9"/>
        <v>11.538461538461538</v>
      </c>
      <c r="CF8" s="25">
        <f t="shared" si="9"/>
        <v>5.7692307692307692</v>
      </c>
      <c r="CG8" s="25">
        <f t="shared" si="9"/>
        <v>0</v>
      </c>
      <c r="CH8" s="25">
        <f t="shared" si="9"/>
        <v>73.584905660377359</v>
      </c>
      <c r="CI8" s="25">
        <f t="shared" si="9"/>
        <v>90.566037735849051</v>
      </c>
      <c r="CJ8" s="25">
        <f t="shared" si="9"/>
        <v>86.79245283018868</v>
      </c>
      <c r="CK8" s="25">
        <f t="shared" si="9"/>
        <v>79.245283018867937</v>
      </c>
      <c r="CL8" s="24">
        <f t="shared" si="9"/>
        <v>0</v>
      </c>
      <c r="CM8" s="39">
        <f t="shared" si="9"/>
        <v>28.30188679245283</v>
      </c>
      <c r="CN8" s="5"/>
      <c r="CQ8" s="11" t="s">
        <v>43</v>
      </c>
      <c r="CR8" s="12">
        <f>BS20-CR6</f>
        <v>88.679245283018872</v>
      </c>
      <c r="CS8" s="12">
        <f>BT20-CS6</f>
        <v>66.037735849056602</v>
      </c>
      <c r="CT8" s="12">
        <f>BU20-BU14</f>
        <v>37.735849056603769</v>
      </c>
      <c r="CU8" s="12">
        <f>BV20-BV14</f>
        <v>30.188679245283012</v>
      </c>
      <c r="CV8" s="12">
        <f>BW20-CV7-CV6</f>
        <v>32.075471698113205</v>
      </c>
      <c r="CW8" s="12">
        <f>BX20-BX12</f>
        <v>32.075471698113205</v>
      </c>
      <c r="CX8" s="12">
        <f>BY20-BY12</f>
        <v>30.769230769230759</v>
      </c>
      <c r="CY8" s="12"/>
      <c r="CZ8" s="12">
        <f>CA20-CA13</f>
        <v>0</v>
      </c>
      <c r="DA8" s="12">
        <f>CB20-CB14</f>
        <v>0</v>
      </c>
      <c r="DB8" s="12">
        <f>CC20-CC12</f>
        <v>11.538461538461533</v>
      </c>
      <c r="DC8" s="12">
        <f>CD20-CD14</f>
        <v>1.9230769230769198</v>
      </c>
      <c r="DD8" s="12">
        <f>CE20-CE12</f>
        <v>9.6153846153846132</v>
      </c>
      <c r="DE8" s="12">
        <f>CF20-CF12</f>
        <v>7.6923076923076792</v>
      </c>
      <c r="DF8" s="12">
        <f>CG20-CG16</f>
        <v>39.622641509433976</v>
      </c>
      <c r="DG8" s="12">
        <f>CH20-CH13</f>
        <v>9.4339622641509493</v>
      </c>
      <c r="DH8" s="12">
        <f>CI20-CI10</f>
        <v>5.6603773584905639</v>
      </c>
      <c r="DI8" s="12">
        <f>CJ20-CJ11</f>
        <v>1.8867924528301927</v>
      </c>
      <c r="DJ8" s="12">
        <f>CK20-CK9</f>
        <v>15.094339622641513</v>
      </c>
      <c r="DK8" s="12"/>
      <c r="DL8" s="12"/>
      <c r="DM8" s="9"/>
      <c r="DN8" s="9"/>
    </row>
    <row r="9" spans="1:118" s="1" customFormat="1" x14ac:dyDescent="0.25">
      <c r="B9" s="1" t="s">
        <v>6</v>
      </c>
      <c r="C9" s="2">
        <v>0</v>
      </c>
      <c r="D9" s="2">
        <v>0</v>
      </c>
      <c r="E9" s="2">
        <v>0</v>
      </c>
      <c r="F9" s="2">
        <v>31</v>
      </c>
      <c r="G9" s="2">
        <v>0</v>
      </c>
      <c r="H9" s="2">
        <v>3</v>
      </c>
      <c r="I9" s="2">
        <v>1</v>
      </c>
      <c r="J9" s="4">
        <v>0</v>
      </c>
      <c r="K9" s="4">
        <v>1</v>
      </c>
      <c r="L9" s="3">
        <v>0</v>
      </c>
      <c r="M9" s="3">
        <v>5</v>
      </c>
      <c r="N9" s="3">
        <v>12</v>
      </c>
      <c r="O9" s="3">
        <v>0</v>
      </c>
      <c r="P9" s="3">
        <v>0</v>
      </c>
      <c r="Q9" s="3">
        <v>0</v>
      </c>
      <c r="R9" s="3">
        <v>0</v>
      </c>
      <c r="S9" s="1">
        <v>53</v>
      </c>
      <c r="V9" s="1">
        <v>0.25</v>
      </c>
      <c r="W9" s="2">
        <f>G5</f>
        <v>0</v>
      </c>
      <c r="X9" s="2">
        <f>G6</f>
        <v>0</v>
      </c>
      <c r="Y9" s="2">
        <f>G7</f>
        <v>2</v>
      </c>
      <c r="Z9" s="2">
        <f>G8</f>
        <v>5</v>
      </c>
      <c r="AA9" s="2">
        <f>G9</f>
        <v>0</v>
      </c>
      <c r="AB9" s="2">
        <f>G10</f>
        <v>11</v>
      </c>
      <c r="AC9" s="2">
        <f>G11</f>
        <v>0</v>
      </c>
      <c r="AD9" s="41">
        <f>G12</f>
        <v>0</v>
      </c>
      <c r="AE9" s="2">
        <f>G13</f>
        <v>12</v>
      </c>
      <c r="AF9" s="2">
        <f>G14</f>
        <v>2</v>
      </c>
      <c r="AG9" s="2">
        <f>G15</f>
        <v>25</v>
      </c>
      <c r="AH9" s="2">
        <f>G16</f>
        <v>9</v>
      </c>
      <c r="AI9" s="2">
        <f>G17</f>
        <v>36</v>
      </c>
      <c r="AJ9" s="2">
        <f>G18</f>
        <v>30</v>
      </c>
      <c r="AK9" s="2">
        <f>G19</f>
        <v>0</v>
      </c>
      <c r="AL9" s="2">
        <f>G20</f>
        <v>2</v>
      </c>
      <c r="AM9" s="2">
        <f>G21</f>
        <v>0</v>
      </c>
      <c r="AN9" s="2">
        <f>G22</f>
        <v>2</v>
      </c>
      <c r="AO9" s="2">
        <f>G23</f>
        <v>3</v>
      </c>
      <c r="AP9" s="1">
        <f>G24</f>
        <v>0</v>
      </c>
      <c r="AQ9" s="43">
        <f>G25</f>
        <v>32</v>
      </c>
      <c r="AT9" s="1">
        <v>0.25</v>
      </c>
      <c r="AU9" s="25">
        <f t="shared" ref="AU9:BO9" si="10">PRODUCT(W9*100*1/W21)</f>
        <v>0</v>
      </c>
      <c r="AV9" s="25">
        <f t="shared" si="10"/>
        <v>0</v>
      </c>
      <c r="AW9" s="25">
        <f t="shared" si="10"/>
        <v>3.7735849056603774</v>
      </c>
      <c r="AX9" s="25">
        <f t="shared" si="10"/>
        <v>9.433962264150944</v>
      </c>
      <c r="AY9" s="25">
        <f t="shared" si="10"/>
        <v>0</v>
      </c>
      <c r="AZ9" s="25">
        <f t="shared" si="10"/>
        <v>20.754716981132077</v>
      </c>
      <c r="BA9" s="25">
        <f t="shared" si="10"/>
        <v>0</v>
      </c>
      <c r="BB9" s="39">
        <f t="shared" si="10"/>
        <v>0</v>
      </c>
      <c r="BC9" s="25">
        <f t="shared" si="10"/>
        <v>22.641509433962263</v>
      </c>
      <c r="BD9" s="25">
        <f t="shared" si="10"/>
        <v>3.7735849056603774</v>
      </c>
      <c r="BE9" s="25">
        <f t="shared" si="10"/>
        <v>48.07692307692308</v>
      </c>
      <c r="BF9" s="25">
        <f t="shared" si="10"/>
        <v>17.307692307692307</v>
      </c>
      <c r="BG9" s="25">
        <f t="shared" si="10"/>
        <v>69.230769230769226</v>
      </c>
      <c r="BH9" s="25">
        <f t="shared" si="10"/>
        <v>57.692307692307693</v>
      </c>
      <c r="BI9" s="25">
        <f t="shared" si="10"/>
        <v>0</v>
      </c>
      <c r="BJ9" s="25">
        <f t="shared" si="10"/>
        <v>3.7735849056603774</v>
      </c>
      <c r="BK9" s="25">
        <f t="shared" si="10"/>
        <v>0</v>
      </c>
      <c r="BL9" s="25">
        <f t="shared" si="10"/>
        <v>3.7735849056603774</v>
      </c>
      <c r="BM9" s="25">
        <f t="shared" si="10"/>
        <v>5.6603773584905657</v>
      </c>
      <c r="BN9" s="24">
        <f t="shared" si="10"/>
        <v>0</v>
      </c>
      <c r="BO9" s="39">
        <f t="shared" si="10"/>
        <v>60.377358490566039</v>
      </c>
      <c r="BR9" s="1">
        <v>0.25</v>
      </c>
      <c r="BS9" s="25">
        <f t="shared" ref="BS9:CM9" si="11">AU5+AU6+AU7+AU8+AU9</f>
        <v>0</v>
      </c>
      <c r="BT9" s="25">
        <f t="shared" si="11"/>
        <v>0</v>
      </c>
      <c r="BU9" s="25">
        <f t="shared" si="11"/>
        <v>3.7735849056603774</v>
      </c>
      <c r="BV9" s="25">
        <f t="shared" si="11"/>
        <v>9.433962264150944</v>
      </c>
      <c r="BW9" s="25">
        <f t="shared" si="11"/>
        <v>58.490566037735846</v>
      </c>
      <c r="BX9" s="25">
        <f t="shared" si="11"/>
        <v>52.830188679245282</v>
      </c>
      <c r="BY9" s="25">
        <f t="shared" si="11"/>
        <v>46.153846153846153</v>
      </c>
      <c r="BZ9" s="39">
        <f t="shared" si="11"/>
        <v>1.8867924528301887</v>
      </c>
      <c r="CA9" s="25">
        <f t="shared" si="11"/>
        <v>41.509433962264154</v>
      </c>
      <c r="CB9" s="25">
        <f t="shared" si="11"/>
        <v>98.113207547169807</v>
      </c>
      <c r="CC9" s="25">
        <f t="shared" si="11"/>
        <v>50</v>
      </c>
      <c r="CD9" s="25">
        <f t="shared" si="11"/>
        <v>17.307692307692307</v>
      </c>
      <c r="CE9" s="25">
        <f t="shared" si="11"/>
        <v>80.769230769230759</v>
      </c>
      <c r="CF9" s="25">
        <f t="shared" si="11"/>
        <v>63.46153846153846</v>
      </c>
      <c r="CG9" s="25">
        <f t="shared" si="11"/>
        <v>0</v>
      </c>
      <c r="CH9" s="25">
        <f t="shared" si="11"/>
        <v>77.35849056603773</v>
      </c>
      <c r="CI9" s="25">
        <f t="shared" si="11"/>
        <v>90.566037735849051</v>
      </c>
      <c r="CJ9" s="25">
        <f t="shared" si="11"/>
        <v>90.566037735849051</v>
      </c>
      <c r="CK9" s="25">
        <f t="shared" si="11"/>
        <v>84.905660377358501</v>
      </c>
      <c r="CL9" s="24">
        <f t="shared" si="11"/>
        <v>0</v>
      </c>
      <c r="CM9" s="39">
        <f t="shared" si="11"/>
        <v>88.679245283018872</v>
      </c>
      <c r="CN9" s="5"/>
      <c r="CQ9" s="9"/>
      <c r="CR9" s="9"/>
      <c r="CS9" s="9"/>
      <c r="CT9" s="9"/>
      <c r="CU9" s="9"/>
      <c r="CV9" s="9"/>
      <c r="CW9" s="9"/>
      <c r="CX9" s="9"/>
      <c r="CY9" s="9"/>
      <c r="CZ9" s="9"/>
      <c r="DA9" s="9"/>
      <c r="DB9" s="9"/>
      <c r="DC9" s="9"/>
      <c r="DD9" s="9"/>
      <c r="DE9" s="9"/>
      <c r="DF9" s="9"/>
      <c r="DG9" s="9"/>
      <c r="DH9" s="9"/>
      <c r="DI9" s="9"/>
      <c r="DJ9" s="9"/>
      <c r="DK9" s="9"/>
      <c r="DL9" s="9"/>
      <c r="DM9" s="9"/>
      <c r="DN9" s="9"/>
    </row>
    <row r="10" spans="1:118" s="1" customFormat="1" x14ac:dyDescent="0.25">
      <c r="B10" s="1" t="s">
        <v>7</v>
      </c>
      <c r="C10" s="2">
        <v>0</v>
      </c>
      <c r="D10" s="2">
        <v>5</v>
      </c>
      <c r="E10" s="2">
        <v>0</v>
      </c>
      <c r="F10" s="2">
        <v>12</v>
      </c>
      <c r="G10" s="2">
        <v>11</v>
      </c>
      <c r="H10" s="2">
        <v>4</v>
      </c>
      <c r="I10" s="2">
        <v>3</v>
      </c>
      <c r="J10" s="4">
        <v>1</v>
      </c>
      <c r="K10" s="3">
        <v>0</v>
      </c>
      <c r="L10" s="3">
        <v>0</v>
      </c>
      <c r="M10" s="3">
        <v>17</v>
      </c>
      <c r="N10" s="3">
        <v>0</v>
      </c>
      <c r="O10" s="3">
        <v>0</v>
      </c>
      <c r="P10" s="3">
        <v>0</v>
      </c>
      <c r="Q10" s="3">
        <v>0</v>
      </c>
      <c r="R10" s="3">
        <v>0</v>
      </c>
      <c r="S10" s="1">
        <v>53</v>
      </c>
      <c r="V10" s="1">
        <v>0.5</v>
      </c>
      <c r="W10" s="2">
        <f>H5</f>
        <v>0</v>
      </c>
      <c r="X10" s="2">
        <f>H6</f>
        <v>0</v>
      </c>
      <c r="Y10" s="2">
        <f>H7</f>
        <v>0</v>
      </c>
      <c r="Z10" s="2">
        <f>H8</f>
        <v>0</v>
      </c>
      <c r="AA10" s="2">
        <f>H9</f>
        <v>3</v>
      </c>
      <c r="AB10" s="2">
        <f>H10</f>
        <v>4</v>
      </c>
      <c r="AC10" s="2">
        <f>H11</f>
        <v>9</v>
      </c>
      <c r="AD10" s="41">
        <f>H12</f>
        <v>0</v>
      </c>
      <c r="AE10" s="2">
        <f>H13</f>
        <v>18</v>
      </c>
      <c r="AF10" s="2">
        <f>H14</f>
        <v>1</v>
      </c>
      <c r="AG10" s="2">
        <f>H15</f>
        <v>18</v>
      </c>
      <c r="AH10" s="2">
        <f>H16</f>
        <v>0</v>
      </c>
      <c r="AI10" s="2">
        <f>H17</f>
        <v>5</v>
      </c>
      <c r="AJ10" s="2">
        <f>H18</f>
        <v>13</v>
      </c>
      <c r="AK10" s="2">
        <f>H19</f>
        <v>2</v>
      </c>
      <c r="AL10" s="2">
        <f>H20</f>
        <v>4</v>
      </c>
      <c r="AM10" s="4">
        <f>H21</f>
        <v>2</v>
      </c>
      <c r="AN10" s="2">
        <f>H22</f>
        <v>3</v>
      </c>
      <c r="AO10" s="3">
        <f>H23</f>
        <v>3</v>
      </c>
      <c r="AP10" s="1">
        <f>H24</f>
        <v>0</v>
      </c>
      <c r="AQ10" s="43">
        <f>H25</f>
        <v>2</v>
      </c>
      <c r="AT10" s="1">
        <v>0.5</v>
      </c>
      <c r="AU10" s="25">
        <f t="shared" ref="AU10:BO10" si="12">PRODUCT(W10*100*1/W21)</f>
        <v>0</v>
      </c>
      <c r="AV10" s="25">
        <f t="shared" si="12"/>
        <v>0</v>
      </c>
      <c r="AW10" s="25">
        <f t="shared" si="12"/>
        <v>0</v>
      </c>
      <c r="AX10" s="25">
        <f t="shared" si="12"/>
        <v>0</v>
      </c>
      <c r="AY10" s="25">
        <f t="shared" si="12"/>
        <v>5.6603773584905657</v>
      </c>
      <c r="AZ10" s="25">
        <f t="shared" si="12"/>
        <v>7.5471698113207548</v>
      </c>
      <c r="BA10" s="25">
        <f t="shared" si="12"/>
        <v>17.307692307692307</v>
      </c>
      <c r="BB10" s="39">
        <f t="shared" si="12"/>
        <v>0</v>
      </c>
      <c r="BC10" s="25">
        <f t="shared" si="12"/>
        <v>33.962264150943398</v>
      </c>
      <c r="BD10" s="25">
        <f t="shared" si="12"/>
        <v>1.8867924528301887</v>
      </c>
      <c r="BE10" s="25">
        <f t="shared" si="12"/>
        <v>34.615384615384613</v>
      </c>
      <c r="BF10" s="25">
        <f t="shared" si="12"/>
        <v>0</v>
      </c>
      <c r="BG10" s="25">
        <f t="shared" si="12"/>
        <v>9.615384615384615</v>
      </c>
      <c r="BH10" s="25">
        <f t="shared" si="12"/>
        <v>25</v>
      </c>
      <c r="BI10" s="25">
        <f t="shared" si="12"/>
        <v>3.7735849056603774</v>
      </c>
      <c r="BJ10" s="25">
        <f t="shared" si="12"/>
        <v>7.5471698113207548</v>
      </c>
      <c r="BK10" s="26">
        <f t="shared" si="12"/>
        <v>3.7735849056603774</v>
      </c>
      <c r="BL10" s="25">
        <f t="shared" si="12"/>
        <v>5.6603773584905657</v>
      </c>
      <c r="BM10" s="27">
        <f t="shared" si="12"/>
        <v>5.6603773584905657</v>
      </c>
      <c r="BN10" s="24">
        <f t="shared" si="12"/>
        <v>0</v>
      </c>
      <c r="BO10" s="39">
        <f t="shared" si="12"/>
        <v>3.7735849056603774</v>
      </c>
      <c r="BR10" s="1">
        <v>0.5</v>
      </c>
      <c r="BS10" s="25">
        <f t="shared" ref="BS10:CM10" si="13">AU5+AU6+AU7+AU8+AU9+AU10</f>
        <v>0</v>
      </c>
      <c r="BT10" s="25">
        <f t="shared" si="13"/>
        <v>0</v>
      </c>
      <c r="BU10" s="25">
        <f t="shared" si="13"/>
        <v>3.7735849056603774</v>
      </c>
      <c r="BV10" s="25">
        <f t="shared" si="13"/>
        <v>9.433962264150944</v>
      </c>
      <c r="BW10" s="25">
        <f t="shared" si="13"/>
        <v>64.15094339622641</v>
      </c>
      <c r="BX10" s="25">
        <f t="shared" si="13"/>
        <v>60.377358490566039</v>
      </c>
      <c r="BY10" s="25">
        <f t="shared" si="13"/>
        <v>63.46153846153846</v>
      </c>
      <c r="BZ10" s="39">
        <f t="shared" si="13"/>
        <v>1.8867924528301887</v>
      </c>
      <c r="CA10" s="25">
        <f t="shared" si="13"/>
        <v>75.471698113207552</v>
      </c>
      <c r="CB10" s="25">
        <f t="shared" si="13"/>
        <v>100</v>
      </c>
      <c r="CC10" s="25">
        <f t="shared" si="13"/>
        <v>84.615384615384613</v>
      </c>
      <c r="CD10" s="25">
        <f t="shared" si="13"/>
        <v>17.307692307692307</v>
      </c>
      <c r="CE10" s="25">
        <f t="shared" si="13"/>
        <v>90.384615384615373</v>
      </c>
      <c r="CF10" s="25">
        <f t="shared" si="13"/>
        <v>88.461538461538453</v>
      </c>
      <c r="CG10" s="25">
        <f t="shared" si="13"/>
        <v>3.7735849056603774</v>
      </c>
      <c r="CH10" s="25">
        <f t="shared" si="13"/>
        <v>84.905660377358487</v>
      </c>
      <c r="CI10" s="26">
        <f t="shared" si="13"/>
        <v>94.339622641509422</v>
      </c>
      <c r="CJ10" s="25">
        <f t="shared" si="13"/>
        <v>96.226415094339615</v>
      </c>
      <c r="CK10" s="27">
        <f t="shared" si="13"/>
        <v>90.566037735849065</v>
      </c>
      <c r="CL10" s="24">
        <f t="shared" si="13"/>
        <v>0</v>
      </c>
      <c r="CM10" s="39">
        <f t="shared" si="13"/>
        <v>92.452830188679243</v>
      </c>
      <c r="CN10" s="5"/>
      <c r="CQ10" s="9"/>
      <c r="CR10" s="9" t="str">
        <f>A4</f>
        <v>Enterobacter cloacae-complex</v>
      </c>
      <c r="CS10" s="9"/>
      <c r="CT10" s="9"/>
      <c r="CU10" s="9"/>
      <c r="CV10" s="9"/>
      <c r="CW10" s="9"/>
      <c r="CX10" s="9"/>
      <c r="CY10" s="9"/>
      <c r="CZ10" s="9"/>
      <c r="DA10" s="9"/>
      <c r="DB10" s="9"/>
      <c r="DC10" s="9"/>
      <c r="DD10" s="9"/>
      <c r="DE10" s="9"/>
      <c r="DF10" s="9"/>
      <c r="DG10" s="9"/>
      <c r="DH10" s="9"/>
      <c r="DI10" s="9"/>
      <c r="DJ10" s="9"/>
      <c r="DK10" s="9"/>
      <c r="DL10" s="9"/>
      <c r="DM10" s="9"/>
      <c r="DN10" s="9"/>
    </row>
    <row r="11" spans="1:118" s="1" customFormat="1" x14ac:dyDescent="0.25">
      <c r="B11" s="1" t="s">
        <v>8</v>
      </c>
      <c r="C11" s="2">
        <v>0</v>
      </c>
      <c r="D11" s="2">
        <v>0</v>
      </c>
      <c r="E11" s="2">
        <v>0</v>
      </c>
      <c r="F11" s="2">
        <v>24</v>
      </c>
      <c r="G11" s="2">
        <v>0</v>
      </c>
      <c r="H11" s="2">
        <v>9</v>
      </c>
      <c r="I11" s="2">
        <v>3</v>
      </c>
      <c r="J11" s="4">
        <v>0</v>
      </c>
      <c r="K11" s="4">
        <v>0</v>
      </c>
      <c r="L11" s="3">
        <v>1</v>
      </c>
      <c r="M11" s="3">
        <v>2</v>
      </c>
      <c r="N11" s="3">
        <v>4</v>
      </c>
      <c r="O11" s="3">
        <v>9</v>
      </c>
      <c r="P11" s="3">
        <v>0</v>
      </c>
      <c r="Q11" s="3">
        <v>0</v>
      </c>
      <c r="R11" s="3">
        <v>0</v>
      </c>
      <c r="S11" s="1">
        <v>52</v>
      </c>
      <c r="V11" s="1">
        <v>1</v>
      </c>
      <c r="W11" s="2">
        <f>I5</f>
        <v>0</v>
      </c>
      <c r="X11" s="2">
        <f>I6</f>
        <v>1</v>
      </c>
      <c r="Y11" s="2">
        <f>I7</f>
        <v>9</v>
      </c>
      <c r="Z11" s="2">
        <f>I8</f>
        <v>16</v>
      </c>
      <c r="AA11" s="2">
        <f>I9</f>
        <v>1</v>
      </c>
      <c r="AB11" s="2">
        <f>I10</f>
        <v>3</v>
      </c>
      <c r="AC11" s="2">
        <f>I11</f>
        <v>3</v>
      </c>
      <c r="AD11" s="41">
        <f>I12</f>
        <v>0</v>
      </c>
      <c r="AE11" s="2">
        <f>I13</f>
        <v>10</v>
      </c>
      <c r="AF11" s="2">
        <f>I14</f>
        <v>0</v>
      </c>
      <c r="AG11" s="2">
        <f>I15</f>
        <v>2</v>
      </c>
      <c r="AH11" s="2">
        <f>I16</f>
        <v>26</v>
      </c>
      <c r="AI11" s="2">
        <f>I17</f>
        <v>0</v>
      </c>
      <c r="AJ11" s="2">
        <f>I18</f>
        <v>2</v>
      </c>
      <c r="AK11" s="2">
        <f>I19</f>
        <v>0</v>
      </c>
      <c r="AL11" s="2">
        <f>I20</f>
        <v>1</v>
      </c>
      <c r="AM11" s="3">
        <f>I21</f>
        <v>0</v>
      </c>
      <c r="AN11" s="4">
        <f>I22</f>
        <v>1</v>
      </c>
      <c r="AO11" s="3">
        <f>I23</f>
        <v>4</v>
      </c>
      <c r="AP11" s="1">
        <f>I24</f>
        <v>7</v>
      </c>
      <c r="AQ11" s="43">
        <f>I25</f>
        <v>1</v>
      </c>
      <c r="AT11" s="1">
        <v>1</v>
      </c>
      <c r="AU11" s="25">
        <f t="shared" ref="AU11:BO11" si="14">PRODUCT(W11*100*1/W21)</f>
        <v>0</v>
      </c>
      <c r="AV11" s="25">
        <f t="shared" si="14"/>
        <v>1.8867924528301887</v>
      </c>
      <c r="AW11" s="25">
        <f t="shared" si="14"/>
        <v>16.981132075471699</v>
      </c>
      <c r="AX11" s="25">
        <f t="shared" si="14"/>
        <v>30.188679245283019</v>
      </c>
      <c r="AY11" s="25">
        <f t="shared" si="14"/>
        <v>1.8867924528301887</v>
      </c>
      <c r="AZ11" s="25">
        <f t="shared" si="14"/>
        <v>5.6603773584905657</v>
      </c>
      <c r="BA11" s="25">
        <f t="shared" si="14"/>
        <v>5.7692307692307692</v>
      </c>
      <c r="BB11" s="39">
        <f t="shared" si="14"/>
        <v>0</v>
      </c>
      <c r="BC11" s="25">
        <f t="shared" si="14"/>
        <v>18.867924528301888</v>
      </c>
      <c r="BD11" s="25">
        <f t="shared" si="14"/>
        <v>0</v>
      </c>
      <c r="BE11" s="25">
        <f t="shared" si="14"/>
        <v>3.8461538461538463</v>
      </c>
      <c r="BF11" s="25">
        <f t="shared" si="14"/>
        <v>50</v>
      </c>
      <c r="BG11" s="25">
        <f t="shared" si="14"/>
        <v>0</v>
      </c>
      <c r="BH11" s="25">
        <f t="shared" si="14"/>
        <v>3.8461538461538463</v>
      </c>
      <c r="BI11" s="25">
        <f t="shared" si="14"/>
        <v>0</v>
      </c>
      <c r="BJ11" s="25">
        <f t="shared" si="14"/>
        <v>1.8867924528301887</v>
      </c>
      <c r="BK11" s="27">
        <f t="shared" si="14"/>
        <v>0</v>
      </c>
      <c r="BL11" s="26">
        <f t="shared" si="14"/>
        <v>1.8867924528301887</v>
      </c>
      <c r="BM11" s="27">
        <f t="shared" si="14"/>
        <v>7.5471698113207548</v>
      </c>
      <c r="BN11" s="24">
        <f t="shared" si="14"/>
        <v>13.20754716981132</v>
      </c>
      <c r="BO11" s="39">
        <f t="shared" si="14"/>
        <v>1.8867924528301887</v>
      </c>
      <c r="BR11" s="1">
        <v>1</v>
      </c>
      <c r="BS11" s="25">
        <f t="shared" ref="BS11:CM11" si="15">AU5+AU6+AU7+AU8+AU9+AU10+AU11</f>
        <v>0</v>
      </c>
      <c r="BT11" s="25">
        <f t="shared" si="15"/>
        <v>1.8867924528301887</v>
      </c>
      <c r="BU11" s="25">
        <f t="shared" si="15"/>
        <v>20.754716981132077</v>
      </c>
      <c r="BV11" s="25">
        <f t="shared" si="15"/>
        <v>39.622641509433961</v>
      </c>
      <c r="BW11" s="25">
        <f t="shared" si="15"/>
        <v>66.037735849056602</v>
      </c>
      <c r="BX11" s="25">
        <f t="shared" si="15"/>
        <v>66.037735849056602</v>
      </c>
      <c r="BY11" s="25">
        <f t="shared" si="15"/>
        <v>69.230769230769226</v>
      </c>
      <c r="BZ11" s="39">
        <f t="shared" si="15"/>
        <v>1.8867924528301887</v>
      </c>
      <c r="CA11" s="25">
        <f t="shared" si="15"/>
        <v>94.339622641509436</v>
      </c>
      <c r="CB11" s="25">
        <f t="shared" si="15"/>
        <v>100</v>
      </c>
      <c r="CC11" s="25">
        <f t="shared" si="15"/>
        <v>88.461538461538453</v>
      </c>
      <c r="CD11" s="25">
        <f t="shared" si="15"/>
        <v>67.307692307692307</v>
      </c>
      <c r="CE11" s="25">
        <f t="shared" si="15"/>
        <v>90.384615384615373</v>
      </c>
      <c r="CF11" s="25">
        <f t="shared" si="15"/>
        <v>92.307692307692292</v>
      </c>
      <c r="CG11" s="25">
        <f t="shared" si="15"/>
        <v>3.7735849056603774</v>
      </c>
      <c r="CH11" s="25">
        <f t="shared" si="15"/>
        <v>86.79245283018868</v>
      </c>
      <c r="CI11" s="27">
        <f t="shared" si="15"/>
        <v>94.339622641509422</v>
      </c>
      <c r="CJ11" s="26">
        <f t="shared" si="15"/>
        <v>98.113207547169807</v>
      </c>
      <c r="CK11" s="27">
        <f t="shared" si="15"/>
        <v>98.113207547169822</v>
      </c>
      <c r="CL11" s="24">
        <f t="shared" si="15"/>
        <v>13.20754716981132</v>
      </c>
      <c r="CM11" s="39">
        <f t="shared" si="15"/>
        <v>94.339622641509436</v>
      </c>
      <c r="CN11" s="5"/>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s="1" customFormat="1" x14ac:dyDescent="0.25">
      <c r="B12" s="1" t="s">
        <v>9</v>
      </c>
      <c r="C12" s="41">
        <v>0</v>
      </c>
      <c r="D12" s="41">
        <v>0</v>
      </c>
      <c r="E12" s="41">
        <v>0</v>
      </c>
      <c r="F12" s="41">
        <v>1</v>
      </c>
      <c r="G12" s="41">
        <v>0</v>
      </c>
      <c r="H12" s="41">
        <v>0</v>
      </c>
      <c r="I12" s="41">
        <v>0</v>
      </c>
      <c r="J12" s="41">
        <v>2</v>
      </c>
      <c r="K12" s="41">
        <v>10</v>
      </c>
      <c r="L12" s="41">
        <v>9</v>
      </c>
      <c r="M12" s="42">
        <v>2</v>
      </c>
      <c r="N12" s="42">
        <v>5</v>
      </c>
      <c r="O12" s="42">
        <v>24</v>
      </c>
      <c r="P12" s="42">
        <v>0</v>
      </c>
      <c r="Q12" s="42">
        <v>0</v>
      </c>
      <c r="R12" s="42">
        <v>0</v>
      </c>
      <c r="S12" s="1">
        <v>53</v>
      </c>
      <c r="V12" s="1">
        <v>2</v>
      </c>
      <c r="W12" s="2">
        <f>J5</f>
        <v>0</v>
      </c>
      <c r="X12" s="2">
        <f>J6</f>
        <v>5</v>
      </c>
      <c r="Y12" s="2">
        <f>J7</f>
        <v>18</v>
      </c>
      <c r="Z12" s="2">
        <f>J8</f>
        <v>11</v>
      </c>
      <c r="AA12" s="4">
        <f>J9</f>
        <v>0</v>
      </c>
      <c r="AB12" s="4">
        <f>J10</f>
        <v>1</v>
      </c>
      <c r="AC12" s="4">
        <f>J11</f>
        <v>0</v>
      </c>
      <c r="AD12" s="41">
        <f>J12</f>
        <v>2</v>
      </c>
      <c r="AE12" s="2">
        <f>J13</f>
        <v>3</v>
      </c>
      <c r="AF12" s="2">
        <f>J14</f>
        <v>0</v>
      </c>
      <c r="AG12" s="2">
        <f>J15</f>
        <v>0</v>
      </c>
      <c r="AH12" s="2">
        <f>J16</f>
        <v>13</v>
      </c>
      <c r="AI12" s="2">
        <f>J17</f>
        <v>0</v>
      </c>
      <c r="AJ12" s="2">
        <f>J18</f>
        <v>0</v>
      </c>
      <c r="AK12" s="2">
        <f>J19</f>
        <v>3</v>
      </c>
      <c r="AL12" s="2">
        <f>J20</f>
        <v>0</v>
      </c>
      <c r="AM12" s="3">
        <f>J21</f>
        <v>2</v>
      </c>
      <c r="AN12" s="3">
        <f>J22</f>
        <v>0</v>
      </c>
      <c r="AO12" s="3">
        <f>J23</f>
        <v>0</v>
      </c>
      <c r="AP12" s="1">
        <f>J24</f>
        <v>33</v>
      </c>
      <c r="AQ12" s="41">
        <f>J25</f>
        <v>2</v>
      </c>
      <c r="AT12" s="1">
        <v>2</v>
      </c>
      <c r="AU12" s="25">
        <f t="shared" ref="AU12:BO12" si="16">PRODUCT(W12*100*1/W21)</f>
        <v>0</v>
      </c>
      <c r="AV12" s="25">
        <f t="shared" si="16"/>
        <v>9.433962264150944</v>
      </c>
      <c r="AW12" s="25">
        <f t="shared" si="16"/>
        <v>33.962264150943398</v>
      </c>
      <c r="AX12" s="25">
        <f t="shared" si="16"/>
        <v>20.754716981132077</v>
      </c>
      <c r="AY12" s="26">
        <f t="shared" si="16"/>
        <v>0</v>
      </c>
      <c r="AZ12" s="26">
        <f t="shared" si="16"/>
        <v>1.8867924528301887</v>
      </c>
      <c r="BA12" s="26">
        <f t="shared" si="16"/>
        <v>0</v>
      </c>
      <c r="BB12" s="39">
        <f t="shared" si="16"/>
        <v>3.7735849056603774</v>
      </c>
      <c r="BC12" s="25">
        <f t="shared" si="16"/>
        <v>5.6603773584905657</v>
      </c>
      <c r="BD12" s="25">
        <f t="shared" si="16"/>
        <v>0</v>
      </c>
      <c r="BE12" s="25">
        <f t="shared" si="16"/>
        <v>0</v>
      </c>
      <c r="BF12" s="25">
        <f t="shared" si="16"/>
        <v>25</v>
      </c>
      <c r="BG12" s="25">
        <f t="shared" si="16"/>
        <v>0</v>
      </c>
      <c r="BH12" s="25">
        <f t="shared" si="16"/>
        <v>0</v>
      </c>
      <c r="BI12" s="25">
        <f t="shared" si="16"/>
        <v>5.6603773584905657</v>
      </c>
      <c r="BJ12" s="25">
        <f t="shared" si="16"/>
        <v>0</v>
      </c>
      <c r="BK12" s="27">
        <f t="shared" si="16"/>
        <v>3.7735849056603774</v>
      </c>
      <c r="BL12" s="27">
        <f t="shared" si="16"/>
        <v>0</v>
      </c>
      <c r="BM12" s="27">
        <f t="shared" si="16"/>
        <v>0</v>
      </c>
      <c r="BN12" s="24">
        <f t="shared" si="16"/>
        <v>62.264150943396224</v>
      </c>
      <c r="BO12" s="44">
        <f t="shared" si="16"/>
        <v>3.7735849056603774</v>
      </c>
      <c r="BR12" s="1">
        <v>2</v>
      </c>
      <c r="BS12" s="25">
        <f t="shared" ref="BS12:CM12" si="17">AU5+AU6+AU7+AU8+AU9+AU10+AU11+AU12</f>
        <v>0</v>
      </c>
      <c r="BT12" s="25">
        <f t="shared" si="17"/>
        <v>11.320754716981133</v>
      </c>
      <c r="BU12" s="25">
        <f t="shared" si="17"/>
        <v>54.716981132075475</v>
      </c>
      <c r="BV12" s="25">
        <f t="shared" si="17"/>
        <v>60.377358490566039</v>
      </c>
      <c r="BW12" s="26">
        <f t="shared" si="17"/>
        <v>66.037735849056602</v>
      </c>
      <c r="BX12" s="26">
        <f t="shared" si="17"/>
        <v>67.924528301886795</v>
      </c>
      <c r="BY12" s="26">
        <f t="shared" si="17"/>
        <v>69.230769230769226</v>
      </c>
      <c r="BZ12" s="39">
        <f t="shared" si="17"/>
        <v>5.6603773584905657</v>
      </c>
      <c r="CA12" s="25">
        <f t="shared" si="17"/>
        <v>100</v>
      </c>
      <c r="CB12" s="25">
        <f t="shared" si="17"/>
        <v>100</v>
      </c>
      <c r="CC12" s="25">
        <f t="shared" si="17"/>
        <v>88.461538461538453</v>
      </c>
      <c r="CD12" s="25">
        <f t="shared" si="17"/>
        <v>92.307692307692307</v>
      </c>
      <c r="CE12" s="25">
        <f t="shared" si="17"/>
        <v>90.384615384615373</v>
      </c>
      <c r="CF12" s="25">
        <f t="shared" si="17"/>
        <v>92.307692307692292</v>
      </c>
      <c r="CG12" s="25">
        <f t="shared" si="17"/>
        <v>9.4339622641509422</v>
      </c>
      <c r="CH12" s="25">
        <f t="shared" si="17"/>
        <v>86.79245283018868</v>
      </c>
      <c r="CI12" s="27">
        <f t="shared" si="17"/>
        <v>98.113207547169793</v>
      </c>
      <c r="CJ12" s="27">
        <f t="shared" si="17"/>
        <v>98.113207547169807</v>
      </c>
      <c r="CK12" s="27">
        <f t="shared" si="17"/>
        <v>98.113207547169822</v>
      </c>
      <c r="CL12" s="24">
        <f t="shared" si="17"/>
        <v>75.471698113207538</v>
      </c>
      <c r="CM12" s="44">
        <f t="shared" si="17"/>
        <v>98.113207547169807</v>
      </c>
      <c r="CN12" s="28"/>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s="1" customFormat="1" x14ac:dyDescent="0.25">
      <c r="B13" s="1" t="s">
        <v>10</v>
      </c>
      <c r="C13" s="2">
        <v>0</v>
      </c>
      <c r="D13" s="2">
        <v>0</v>
      </c>
      <c r="E13" s="2">
        <v>10</v>
      </c>
      <c r="F13" s="2">
        <v>0</v>
      </c>
      <c r="G13" s="2">
        <v>12</v>
      </c>
      <c r="H13" s="2">
        <v>18</v>
      </c>
      <c r="I13" s="2">
        <v>10</v>
      </c>
      <c r="J13" s="2">
        <v>3</v>
      </c>
      <c r="K13" s="4">
        <v>0</v>
      </c>
      <c r="L13" s="3">
        <v>0</v>
      </c>
      <c r="M13" s="3">
        <v>0</v>
      </c>
      <c r="N13" s="3">
        <v>0</v>
      </c>
      <c r="O13" s="3">
        <v>0</v>
      </c>
      <c r="P13" s="3">
        <v>0</v>
      </c>
      <c r="Q13" s="3">
        <v>0</v>
      </c>
      <c r="R13" s="3">
        <v>0</v>
      </c>
      <c r="S13" s="1">
        <v>53</v>
      </c>
      <c r="V13" s="1">
        <v>4</v>
      </c>
      <c r="W13" s="2">
        <f>K5</f>
        <v>2</v>
      </c>
      <c r="X13" s="2">
        <f>K6</f>
        <v>7</v>
      </c>
      <c r="Y13" s="2">
        <f>K7</f>
        <v>2</v>
      </c>
      <c r="Z13" s="2">
        <f>K8</f>
        <v>1</v>
      </c>
      <c r="AA13" s="4">
        <f>K9</f>
        <v>1</v>
      </c>
      <c r="AB13" s="3">
        <f>K10</f>
        <v>0</v>
      </c>
      <c r="AC13" s="4">
        <f>K11</f>
        <v>0</v>
      </c>
      <c r="AD13" s="41">
        <f>K12</f>
        <v>10</v>
      </c>
      <c r="AE13" s="4">
        <f>K13</f>
        <v>0</v>
      </c>
      <c r="AF13" s="4">
        <f>K14</f>
        <v>0</v>
      </c>
      <c r="AG13" s="3">
        <f>K15</f>
        <v>0</v>
      </c>
      <c r="AH13" s="2">
        <f>K16</f>
        <v>3</v>
      </c>
      <c r="AI13" s="3">
        <f>K17</f>
        <v>0</v>
      </c>
      <c r="AJ13" s="3">
        <f>K18</f>
        <v>0</v>
      </c>
      <c r="AK13" s="2">
        <f>K19</f>
        <v>1</v>
      </c>
      <c r="AL13" s="4">
        <f>K20</f>
        <v>2</v>
      </c>
      <c r="AM13" s="3">
        <f>K21</f>
        <v>0</v>
      </c>
      <c r="AN13" s="3">
        <f>K22</f>
        <v>0</v>
      </c>
      <c r="AO13" s="3">
        <f>K23</f>
        <v>0</v>
      </c>
      <c r="AP13" s="1">
        <f>K24</f>
        <v>7</v>
      </c>
      <c r="AQ13" s="42">
        <f>K25</f>
        <v>1</v>
      </c>
      <c r="AT13" s="1">
        <v>4</v>
      </c>
      <c r="AU13" s="25">
        <f t="shared" ref="AU13:BO13" si="18">PRODUCT(W13*100*1/W21)</f>
        <v>3.7735849056603774</v>
      </c>
      <c r="AV13" s="25">
        <f t="shared" si="18"/>
        <v>13.20754716981132</v>
      </c>
      <c r="AW13" s="25">
        <f t="shared" si="18"/>
        <v>3.7735849056603774</v>
      </c>
      <c r="AX13" s="25">
        <f t="shared" si="18"/>
        <v>1.8867924528301887</v>
      </c>
      <c r="AY13" s="26">
        <f t="shared" si="18"/>
        <v>1.8867924528301887</v>
      </c>
      <c r="AZ13" s="27">
        <f t="shared" si="18"/>
        <v>0</v>
      </c>
      <c r="BA13" s="26">
        <f t="shared" si="18"/>
        <v>0</v>
      </c>
      <c r="BB13" s="39">
        <f t="shared" si="18"/>
        <v>18.867924528301888</v>
      </c>
      <c r="BC13" s="26">
        <f t="shared" si="18"/>
        <v>0</v>
      </c>
      <c r="BD13" s="26">
        <f t="shared" si="18"/>
        <v>0</v>
      </c>
      <c r="BE13" s="27">
        <f t="shared" si="18"/>
        <v>0</v>
      </c>
      <c r="BF13" s="2">
        <f t="shared" si="18"/>
        <v>5.7692307692307692</v>
      </c>
      <c r="BG13" s="27">
        <f t="shared" si="18"/>
        <v>0</v>
      </c>
      <c r="BH13" s="27">
        <f t="shared" si="18"/>
        <v>0</v>
      </c>
      <c r="BI13" s="25">
        <f t="shared" si="18"/>
        <v>1.8867924528301887</v>
      </c>
      <c r="BJ13" s="26">
        <f t="shared" si="18"/>
        <v>3.7735849056603774</v>
      </c>
      <c r="BK13" s="27">
        <f t="shared" si="18"/>
        <v>0</v>
      </c>
      <c r="BL13" s="27">
        <f t="shared" si="18"/>
        <v>0</v>
      </c>
      <c r="BM13" s="27">
        <f t="shared" si="18"/>
        <v>0</v>
      </c>
      <c r="BN13" s="24">
        <f t="shared" si="18"/>
        <v>13.20754716981132</v>
      </c>
      <c r="BO13" s="40">
        <f t="shared" si="18"/>
        <v>1.8867924528301887</v>
      </c>
      <c r="BR13" s="1">
        <v>4</v>
      </c>
      <c r="BS13" s="25">
        <f t="shared" ref="BS13:CM13" si="19">AU5+AU6+AU7+AU8+AU9+AU10+AU11+AU12+AU13</f>
        <v>3.7735849056603774</v>
      </c>
      <c r="BT13" s="25">
        <f t="shared" si="19"/>
        <v>24.528301886792455</v>
      </c>
      <c r="BU13" s="25">
        <f t="shared" si="19"/>
        <v>58.490566037735853</v>
      </c>
      <c r="BV13" s="25">
        <f t="shared" si="19"/>
        <v>62.264150943396224</v>
      </c>
      <c r="BW13" s="26">
        <f t="shared" si="19"/>
        <v>67.924528301886795</v>
      </c>
      <c r="BX13" s="27">
        <f t="shared" si="19"/>
        <v>67.924528301886795</v>
      </c>
      <c r="BY13" s="26">
        <f t="shared" si="19"/>
        <v>69.230769230769226</v>
      </c>
      <c r="BZ13" s="39">
        <f t="shared" si="19"/>
        <v>24.528301886792455</v>
      </c>
      <c r="CA13" s="26">
        <f t="shared" si="19"/>
        <v>100</v>
      </c>
      <c r="CB13" s="26">
        <f t="shared" si="19"/>
        <v>100</v>
      </c>
      <c r="CC13" s="27">
        <f t="shared" si="19"/>
        <v>88.461538461538453</v>
      </c>
      <c r="CD13" s="25">
        <f t="shared" si="19"/>
        <v>98.07692307692308</v>
      </c>
      <c r="CE13" s="27">
        <f t="shared" si="19"/>
        <v>90.384615384615373</v>
      </c>
      <c r="CF13" s="27">
        <f t="shared" si="19"/>
        <v>92.307692307692292</v>
      </c>
      <c r="CG13" s="25">
        <f t="shared" si="19"/>
        <v>11.320754716981131</v>
      </c>
      <c r="CH13" s="26">
        <f t="shared" si="19"/>
        <v>90.566037735849051</v>
      </c>
      <c r="CI13" s="27">
        <f t="shared" si="19"/>
        <v>98.113207547169793</v>
      </c>
      <c r="CJ13" s="27">
        <f t="shared" si="19"/>
        <v>98.113207547169807</v>
      </c>
      <c r="CK13" s="27">
        <f t="shared" si="19"/>
        <v>98.113207547169822</v>
      </c>
      <c r="CL13" s="24">
        <f t="shared" si="19"/>
        <v>88.679245283018858</v>
      </c>
      <c r="CM13" s="40">
        <f t="shared" si="19"/>
        <v>100</v>
      </c>
      <c r="CN13" s="7"/>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s="1" customFormat="1" x14ac:dyDescent="0.25">
      <c r="B14" s="1" t="s">
        <v>11</v>
      </c>
      <c r="C14" s="2">
        <v>0</v>
      </c>
      <c r="D14" s="2">
        <v>0</v>
      </c>
      <c r="E14" s="2">
        <v>50</v>
      </c>
      <c r="F14" s="2">
        <v>0</v>
      </c>
      <c r="G14" s="2">
        <v>2</v>
      </c>
      <c r="H14" s="2">
        <v>1</v>
      </c>
      <c r="I14" s="2">
        <v>0</v>
      </c>
      <c r="J14" s="2">
        <v>0</v>
      </c>
      <c r="K14" s="4">
        <v>0</v>
      </c>
      <c r="L14" s="4">
        <v>0</v>
      </c>
      <c r="M14" s="3">
        <v>0</v>
      </c>
      <c r="N14" s="3">
        <v>0</v>
      </c>
      <c r="O14" s="3">
        <v>0</v>
      </c>
      <c r="P14" s="3">
        <v>0</v>
      </c>
      <c r="Q14" s="3">
        <v>0</v>
      </c>
      <c r="R14" s="3">
        <v>0</v>
      </c>
      <c r="S14" s="1">
        <v>53</v>
      </c>
      <c r="V14" s="1">
        <v>8</v>
      </c>
      <c r="W14" s="2">
        <f>L5</f>
        <v>4</v>
      </c>
      <c r="X14" s="2">
        <f>L6</f>
        <v>5</v>
      </c>
      <c r="Y14" s="2">
        <f>L7</f>
        <v>2</v>
      </c>
      <c r="Z14" s="2">
        <f>L8</f>
        <v>4</v>
      </c>
      <c r="AA14" s="3">
        <f>L9</f>
        <v>0</v>
      </c>
      <c r="AB14" s="3">
        <f>L10</f>
        <v>0</v>
      </c>
      <c r="AC14" s="3">
        <f>L11</f>
        <v>1</v>
      </c>
      <c r="AD14" s="41">
        <f>L12</f>
        <v>9</v>
      </c>
      <c r="AE14" s="3">
        <f>L13</f>
        <v>0</v>
      </c>
      <c r="AF14" s="4">
        <f>L14</f>
        <v>0</v>
      </c>
      <c r="AG14" s="3">
        <f>L15</f>
        <v>0</v>
      </c>
      <c r="AH14" s="2">
        <f>L16</f>
        <v>0</v>
      </c>
      <c r="AI14" s="3">
        <f>L17</f>
        <v>1</v>
      </c>
      <c r="AJ14" s="3">
        <f>L18</f>
        <v>1</v>
      </c>
      <c r="AK14" s="2">
        <f>L19</f>
        <v>4</v>
      </c>
      <c r="AL14" s="3">
        <f>L20</f>
        <v>0</v>
      </c>
      <c r="AM14" s="3">
        <f>L21</f>
        <v>1</v>
      </c>
      <c r="AN14" s="3">
        <f>L22</f>
        <v>1</v>
      </c>
      <c r="AO14" s="3">
        <f>L23</f>
        <v>1</v>
      </c>
      <c r="AP14" s="1">
        <f>L24</f>
        <v>1</v>
      </c>
      <c r="AQ14" s="42">
        <f>L25</f>
        <v>0</v>
      </c>
      <c r="AT14" s="1">
        <v>8</v>
      </c>
      <c r="AU14" s="25">
        <f t="shared" ref="AU14:BO14" si="20">PRODUCT(W14*100*1/W21)</f>
        <v>7.5471698113207548</v>
      </c>
      <c r="AV14" s="25">
        <f t="shared" si="20"/>
        <v>9.433962264150944</v>
      </c>
      <c r="AW14" s="25">
        <f t="shared" si="20"/>
        <v>3.7735849056603774</v>
      </c>
      <c r="AX14" s="25">
        <f t="shared" si="20"/>
        <v>7.5471698113207548</v>
      </c>
      <c r="AY14" s="27">
        <f t="shared" si="20"/>
        <v>0</v>
      </c>
      <c r="AZ14" s="27">
        <f t="shared" si="20"/>
        <v>0</v>
      </c>
      <c r="BA14" s="27">
        <f t="shared" si="20"/>
        <v>1.9230769230769231</v>
      </c>
      <c r="BB14" s="39">
        <f t="shared" si="20"/>
        <v>16.981132075471699</v>
      </c>
      <c r="BC14" s="27">
        <f t="shared" si="20"/>
        <v>0</v>
      </c>
      <c r="BD14" s="26">
        <f t="shared" si="20"/>
        <v>0</v>
      </c>
      <c r="BE14" s="27">
        <f t="shared" si="20"/>
        <v>0</v>
      </c>
      <c r="BF14" s="2">
        <f t="shared" si="20"/>
        <v>0</v>
      </c>
      <c r="BG14" s="3">
        <f t="shared" si="20"/>
        <v>1.9230769230769231</v>
      </c>
      <c r="BH14" s="27">
        <f t="shared" si="20"/>
        <v>1.9230769230769231</v>
      </c>
      <c r="BI14" s="25">
        <f t="shared" si="20"/>
        <v>7.5471698113207548</v>
      </c>
      <c r="BJ14" s="27">
        <f t="shared" si="20"/>
        <v>0</v>
      </c>
      <c r="BK14" s="27">
        <f t="shared" si="20"/>
        <v>1.8867924528301887</v>
      </c>
      <c r="BL14" s="27">
        <f t="shared" si="20"/>
        <v>1.8867924528301887</v>
      </c>
      <c r="BM14" s="27">
        <f t="shared" si="20"/>
        <v>1.8867924528301887</v>
      </c>
      <c r="BN14" s="24">
        <f t="shared" si="20"/>
        <v>1.8867924528301887</v>
      </c>
      <c r="BO14" s="40">
        <f t="shared" si="20"/>
        <v>0</v>
      </c>
      <c r="BR14" s="1">
        <v>8</v>
      </c>
      <c r="BS14" s="25">
        <f t="shared" ref="BS14:CM14" si="21">AU5+AU6+AU7+AU8+AU9+AU10+AU11+AU12+AU13+AU14</f>
        <v>11.320754716981131</v>
      </c>
      <c r="BT14" s="25">
        <f t="shared" si="21"/>
        <v>33.962264150943398</v>
      </c>
      <c r="BU14" s="25">
        <f t="shared" si="21"/>
        <v>62.264150943396231</v>
      </c>
      <c r="BV14" s="25">
        <f t="shared" si="21"/>
        <v>69.811320754716974</v>
      </c>
      <c r="BW14" s="27">
        <f t="shared" si="21"/>
        <v>67.924528301886795</v>
      </c>
      <c r="BX14" s="27">
        <f t="shared" si="21"/>
        <v>67.924528301886795</v>
      </c>
      <c r="BY14" s="27">
        <f t="shared" si="21"/>
        <v>71.153846153846146</v>
      </c>
      <c r="BZ14" s="39">
        <f t="shared" si="21"/>
        <v>41.509433962264154</v>
      </c>
      <c r="CA14" s="27">
        <f t="shared" si="21"/>
        <v>100</v>
      </c>
      <c r="CB14" s="26">
        <f t="shared" si="21"/>
        <v>100</v>
      </c>
      <c r="CC14" s="27">
        <f t="shared" si="21"/>
        <v>88.461538461538453</v>
      </c>
      <c r="CD14" s="25">
        <f t="shared" si="21"/>
        <v>98.07692307692308</v>
      </c>
      <c r="CE14" s="27">
        <f t="shared" si="21"/>
        <v>92.307692307692292</v>
      </c>
      <c r="CF14" s="27">
        <f t="shared" si="21"/>
        <v>94.230769230769212</v>
      </c>
      <c r="CG14" s="25">
        <f t="shared" si="21"/>
        <v>18.867924528301884</v>
      </c>
      <c r="CH14" s="27">
        <f t="shared" si="21"/>
        <v>90.566037735849051</v>
      </c>
      <c r="CI14" s="27">
        <f t="shared" si="21"/>
        <v>99.999999999999986</v>
      </c>
      <c r="CJ14" s="27">
        <f t="shared" si="21"/>
        <v>100</v>
      </c>
      <c r="CK14" s="27">
        <f t="shared" si="21"/>
        <v>100.00000000000001</v>
      </c>
      <c r="CL14" s="24">
        <f t="shared" si="21"/>
        <v>90.566037735849051</v>
      </c>
      <c r="CM14" s="40">
        <f t="shared" si="21"/>
        <v>100</v>
      </c>
      <c r="CN14" s="7"/>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s="1" customFormat="1" x14ac:dyDescent="0.25">
      <c r="B15" s="1" t="s">
        <v>12</v>
      </c>
      <c r="C15" s="2">
        <v>0</v>
      </c>
      <c r="D15" s="2">
        <v>0</v>
      </c>
      <c r="E15" s="2">
        <v>0</v>
      </c>
      <c r="F15" s="2">
        <v>1</v>
      </c>
      <c r="G15" s="2">
        <v>25</v>
      </c>
      <c r="H15" s="2">
        <v>18</v>
      </c>
      <c r="I15" s="2">
        <v>2</v>
      </c>
      <c r="J15" s="2">
        <v>0</v>
      </c>
      <c r="K15" s="3">
        <v>0</v>
      </c>
      <c r="L15" s="3">
        <v>0</v>
      </c>
      <c r="M15" s="3">
        <v>6</v>
      </c>
      <c r="N15" s="3">
        <v>0</v>
      </c>
      <c r="O15" s="3">
        <v>0</v>
      </c>
      <c r="P15" s="3">
        <v>0</v>
      </c>
      <c r="Q15" s="3">
        <v>0</v>
      </c>
      <c r="R15" s="3">
        <v>0</v>
      </c>
      <c r="S15" s="1">
        <v>52</v>
      </c>
      <c r="V15" s="1">
        <v>16</v>
      </c>
      <c r="W15" s="3">
        <f>M5</f>
        <v>6</v>
      </c>
      <c r="X15" s="3">
        <f>M6</f>
        <v>3</v>
      </c>
      <c r="Y15" s="3">
        <f>M7</f>
        <v>2</v>
      </c>
      <c r="Z15" s="3">
        <f>M8</f>
        <v>5</v>
      </c>
      <c r="AA15" s="3">
        <f>M9</f>
        <v>5</v>
      </c>
      <c r="AB15" s="3">
        <f>M10</f>
        <v>17</v>
      </c>
      <c r="AC15" s="3">
        <f>M11</f>
        <v>2</v>
      </c>
      <c r="AD15" s="42">
        <f>M12</f>
        <v>2</v>
      </c>
      <c r="AE15" s="3">
        <f>M13</f>
        <v>0</v>
      </c>
      <c r="AF15" s="3">
        <f>M14</f>
        <v>0</v>
      </c>
      <c r="AG15" s="3">
        <f>M15</f>
        <v>6</v>
      </c>
      <c r="AH15" s="3">
        <f>M16</f>
        <v>0</v>
      </c>
      <c r="AI15" s="3">
        <f>M17</f>
        <v>4</v>
      </c>
      <c r="AJ15" s="3">
        <f>M18</f>
        <v>2</v>
      </c>
      <c r="AK15" s="2">
        <f>M19</f>
        <v>11</v>
      </c>
      <c r="AL15" s="3">
        <f>M20</f>
        <v>0</v>
      </c>
      <c r="AM15" s="3">
        <f>M21</f>
        <v>0</v>
      </c>
      <c r="AN15" s="3">
        <f>M22</f>
        <v>0</v>
      </c>
      <c r="AO15" s="3">
        <f>M23</f>
        <v>0</v>
      </c>
      <c r="AP15" s="1">
        <f>M24</f>
        <v>5</v>
      </c>
      <c r="AQ15" s="42">
        <f>M25</f>
        <v>0</v>
      </c>
      <c r="AT15" s="1">
        <v>16</v>
      </c>
      <c r="AU15" s="27">
        <f t="shared" ref="AU15:BO15" si="22">PRODUCT(W15*100*1/W21)</f>
        <v>11.320754716981131</v>
      </c>
      <c r="AV15" s="27">
        <f t="shared" si="22"/>
        <v>5.6603773584905657</v>
      </c>
      <c r="AW15" s="27">
        <f t="shared" si="22"/>
        <v>3.7735849056603774</v>
      </c>
      <c r="AX15" s="27">
        <f t="shared" si="22"/>
        <v>9.433962264150944</v>
      </c>
      <c r="AY15" s="27">
        <f t="shared" si="22"/>
        <v>9.433962264150944</v>
      </c>
      <c r="AZ15" s="27">
        <f t="shared" si="22"/>
        <v>32.075471698113205</v>
      </c>
      <c r="BA15" s="27">
        <f t="shared" si="22"/>
        <v>3.8461538461538463</v>
      </c>
      <c r="BB15" s="40">
        <f t="shared" si="22"/>
        <v>3.7735849056603774</v>
      </c>
      <c r="BC15" s="27">
        <f t="shared" si="22"/>
        <v>0</v>
      </c>
      <c r="BD15" s="27">
        <f t="shared" si="22"/>
        <v>0</v>
      </c>
      <c r="BE15" s="27">
        <f t="shared" si="22"/>
        <v>11.538461538461538</v>
      </c>
      <c r="BF15" s="27">
        <f t="shared" si="22"/>
        <v>0</v>
      </c>
      <c r="BG15" s="3">
        <f t="shared" si="22"/>
        <v>7.6923076923076925</v>
      </c>
      <c r="BH15" s="27">
        <f t="shared" si="22"/>
        <v>3.8461538461538463</v>
      </c>
      <c r="BI15" s="25">
        <f t="shared" si="22"/>
        <v>20.754716981132077</v>
      </c>
      <c r="BJ15" s="27">
        <f t="shared" si="22"/>
        <v>0</v>
      </c>
      <c r="BK15" s="27">
        <f t="shared" si="22"/>
        <v>0</v>
      </c>
      <c r="BL15" s="27">
        <f t="shared" si="22"/>
        <v>0</v>
      </c>
      <c r="BM15" s="27">
        <f t="shared" si="22"/>
        <v>0</v>
      </c>
      <c r="BN15" s="24">
        <f t="shared" si="22"/>
        <v>9.433962264150944</v>
      </c>
      <c r="BO15" s="40">
        <f t="shared" si="22"/>
        <v>0</v>
      </c>
      <c r="BR15" s="1">
        <v>16</v>
      </c>
      <c r="BS15" s="27">
        <f t="shared" ref="BS15:CM15" si="23">AU5+AU6+AU7+AU8+AU9+AU10+AU11+AU12+AU13+AU14+AU15</f>
        <v>22.641509433962263</v>
      </c>
      <c r="BT15" s="27">
        <f t="shared" si="23"/>
        <v>39.622641509433961</v>
      </c>
      <c r="BU15" s="27">
        <f t="shared" si="23"/>
        <v>66.037735849056602</v>
      </c>
      <c r="BV15" s="27">
        <f t="shared" si="23"/>
        <v>79.245283018867923</v>
      </c>
      <c r="BW15" s="27">
        <f t="shared" si="23"/>
        <v>77.358490566037744</v>
      </c>
      <c r="BX15" s="27">
        <f t="shared" si="23"/>
        <v>100</v>
      </c>
      <c r="BY15" s="27">
        <f t="shared" si="23"/>
        <v>74.999999999999986</v>
      </c>
      <c r="BZ15" s="40">
        <f t="shared" si="23"/>
        <v>45.283018867924532</v>
      </c>
      <c r="CA15" s="27">
        <f t="shared" si="23"/>
        <v>100</v>
      </c>
      <c r="CB15" s="27">
        <f t="shared" si="23"/>
        <v>100</v>
      </c>
      <c r="CC15" s="27">
        <f t="shared" si="23"/>
        <v>99.999999999999986</v>
      </c>
      <c r="CD15" s="27">
        <f t="shared" si="23"/>
        <v>98.07692307692308</v>
      </c>
      <c r="CE15" s="27">
        <f t="shared" si="23"/>
        <v>99.999999999999986</v>
      </c>
      <c r="CF15" s="27">
        <f t="shared" si="23"/>
        <v>98.076923076923052</v>
      </c>
      <c r="CG15" s="25">
        <f t="shared" si="23"/>
        <v>39.622641509433961</v>
      </c>
      <c r="CH15" s="27">
        <f t="shared" si="23"/>
        <v>90.566037735849051</v>
      </c>
      <c r="CI15" s="27">
        <f t="shared" si="23"/>
        <v>99.999999999999986</v>
      </c>
      <c r="CJ15" s="27">
        <f t="shared" si="23"/>
        <v>100</v>
      </c>
      <c r="CK15" s="27">
        <f t="shared" si="23"/>
        <v>100.00000000000001</v>
      </c>
      <c r="CL15" s="24">
        <f t="shared" si="23"/>
        <v>100</v>
      </c>
      <c r="CM15" s="40">
        <f t="shared" si="23"/>
        <v>100</v>
      </c>
      <c r="CN15" s="7"/>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s="1" customFormat="1" x14ac:dyDescent="0.25">
      <c r="B16" s="1" t="s">
        <v>13</v>
      </c>
      <c r="C16" s="2">
        <v>0</v>
      </c>
      <c r="D16" s="2">
        <v>0</v>
      </c>
      <c r="E16" s="2">
        <v>0</v>
      </c>
      <c r="F16" s="2">
        <v>0</v>
      </c>
      <c r="G16" s="2">
        <v>9</v>
      </c>
      <c r="H16" s="2">
        <v>0</v>
      </c>
      <c r="I16" s="2">
        <v>26</v>
      </c>
      <c r="J16" s="2">
        <v>13</v>
      </c>
      <c r="K16" s="2">
        <v>3</v>
      </c>
      <c r="L16" s="2">
        <v>0</v>
      </c>
      <c r="M16" s="3">
        <v>0</v>
      </c>
      <c r="N16" s="3">
        <v>0</v>
      </c>
      <c r="O16" s="3">
        <v>1</v>
      </c>
      <c r="P16" s="3">
        <v>0</v>
      </c>
      <c r="Q16" s="3">
        <v>0</v>
      </c>
      <c r="R16" s="3">
        <v>0</v>
      </c>
      <c r="S16" s="1">
        <v>52</v>
      </c>
      <c r="V16" s="1">
        <v>32</v>
      </c>
      <c r="W16" s="3">
        <f>N5</f>
        <v>6</v>
      </c>
      <c r="X16" s="3">
        <f>N6</f>
        <v>11</v>
      </c>
      <c r="Y16" s="3">
        <f>N7</f>
        <v>3</v>
      </c>
      <c r="Z16" s="3">
        <f>N8</f>
        <v>2</v>
      </c>
      <c r="AA16" s="3">
        <f>N9</f>
        <v>12</v>
      </c>
      <c r="AB16" s="3">
        <f>N10</f>
        <v>0</v>
      </c>
      <c r="AC16" s="3">
        <f>N11</f>
        <v>4</v>
      </c>
      <c r="AD16" s="42">
        <f>N12</f>
        <v>5</v>
      </c>
      <c r="AE16" s="3">
        <f>N13</f>
        <v>0</v>
      </c>
      <c r="AF16" s="3">
        <f>N14</f>
        <v>0</v>
      </c>
      <c r="AG16" s="3">
        <f>N15</f>
        <v>0</v>
      </c>
      <c r="AH16" s="3">
        <f>N16</f>
        <v>0</v>
      </c>
      <c r="AI16" s="3">
        <f>N17</f>
        <v>0</v>
      </c>
      <c r="AJ16" s="3">
        <f>N18</f>
        <v>1</v>
      </c>
      <c r="AK16" s="2">
        <f>N19</f>
        <v>11</v>
      </c>
      <c r="AL16" s="3">
        <f>N20</f>
        <v>5</v>
      </c>
      <c r="AM16" s="3">
        <f>N21</f>
        <v>0</v>
      </c>
      <c r="AN16" s="3">
        <f>N22</f>
        <v>0</v>
      </c>
      <c r="AO16" s="3">
        <f>N23</f>
        <v>0</v>
      </c>
      <c r="AP16" s="1">
        <f>N24</f>
        <v>0</v>
      </c>
      <c r="AQ16" s="42">
        <f>N25</f>
        <v>0</v>
      </c>
      <c r="AT16" s="1">
        <v>32</v>
      </c>
      <c r="AU16" s="27">
        <f t="shared" ref="AU16:BO16" si="24">PRODUCT(W16*100*1/W21)</f>
        <v>11.320754716981131</v>
      </c>
      <c r="AV16" s="27">
        <f t="shared" si="24"/>
        <v>20.754716981132077</v>
      </c>
      <c r="AW16" s="27">
        <f t="shared" si="24"/>
        <v>5.6603773584905657</v>
      </c>
      <c r="AX16" s="27">
        <f t="shared" si="24"/>
        <v>3.7735849056603774</v>
      </c>
      <c r="AY16" s="27">
        <f t="shared" si="24"/>
        <v>22.641509433962263</v>
      </c>
      <c r="AZ16" s="27">
        <f t="shared" si="24"/>
        <v>0</v>
      </c>
      <c r="BA16" s="27">
        <f t="shared" si="24"/>
        <v>7.6923076923076925</v>
      </c>
      <c r="BB16" s="40">
        <f t="shared" si="24"/>
        <v>9.433962264150944</v>
      </c>
      <c r="BC16" s="27">
        <f t="shared" si="24"/>
        <v>0</v>
      </c>
      <c r="BD16" s="27">
        <f t="shared" si="24"/>
        <v>0</v>
      </c>
      <c r="BE16" s="27">
        <f t="shared" si="24"/>
        <v>0</v>
      </c>
      <c r="BF16" s="27">
        <f t="shared" si="24"/>
        <v>0</v>
      </c>
      <c r="BG16" s="27">
        <f t="shared" si="24"/>
        <v>0</v>
      </c>
      <c r="BH16" s="27">
        <f t="shared" si="24"/>
        <v>1.9230769230769231</v>
      </c>
      <c r="BI16" s="25">
        <f t="shared" si="24"/>
        <v>20.754716981132077</v>
      </c>
      <c r="BJ16" s="27">
        <f t="shared" si="24"/>
        <v>9.433962264150944</v>
      </c>
      <c r="BK16" s="27">
        <f t="shared" si="24"/>
        <v>0</v>
      </c>
      <c r="BL16" s="27">
        <f t="shared" si="24"/>
        <v>0</v>
      </c>
      <c r="BM16" s="27">
        <f t="shared" si="24"/>
        <v>0</v>
      </c>
      <c r="BN16" s="24">
        <f t="shared" si="24"/>
        <v>0</v>
      </c>
      <c r="BO16" s="40">
        <f t="shared" si="24"/>
        <v>0</v>
      </c>
      <c r="BR16" s="1">
        <v>32</v>
      </c>
      <c r="BS16" s="27">
        <f t="shared" ref="BS16:CM16" si="25">AU5+AU6+AU7+AU8+AU9+AU10+AU11+AU12+AU13+AU14+AU15+AU16</f>
        <v>33.962264150943398</v>
      </c>
      <c r="BT16" s="27">
        <f t="shared" si="25"/>
        <v>60.377358490566039</v>
      </c>
      <c r="BU16" s="27">
        <f t="shared" si="25"/>
        <v>71.698113207547166</v>
      </c>
      <c r="BV16" s="27">
        <f t="shared" si="25"/>
        <v>83.018867924528294</v>
      </c>
      <c r="BW16" s="27">
        <f t="shared" si="25"/>
        <v>100</v>
      </c>
      <c r="BX16" s="27">
        <f t="shared" si="25"/>
        <v>100</v>
      </c>
      <c r="BY16" s="27">
        <f t="shared" si="25"/>
        <v>82.692307692307679</v>
      </c>
      <c r="BZ16" s="40">
        <f t="shared" si="25"/>
        <v>54.716981132075475</v>
      </c>
      <c r="CA16" s="27">
        <f t="shared" si="25"/>
        <v>100</v>
      </c>
      <c r="CB16" s="27">
        <f t="shared" si="25"/>
        <v>100</v>
      </c>
      <c r="CC16" s="27">
        <f t="shared" si="25"/>
        <v>99.999999999999986</v>
      </c>
      <c r="CD16" s="27">
        <f t="shared" si="25"/>
        <v>98.07692307692308</v>
      </c>
      <c r="CE16" s="27">
        <f t="shared" si="25"/>
        <v>99.999999999999986</v>
      </c>
      <c r="CF16" s="27">
        <f t="shared" si="25"/>
        <v>99.999999999999972</v>
      </c>
      <c r="CG16" s="25">
        <f t="shared" si="25"/>
        <v>60.377358490566039</v>
      </c>
      <c r="CH16" s="27">
        <f t="shared" si="25"/>
        <v>100</v>
      </c>
      <c r="CI16" s="27">
        <f t="shared" si="25"/>
        <v>99.999999999999986</v>
      </c>
      <c r="CJ16" s="27">
        <f t="shared" si="25"/>
        <v>100</v>
      </c>
      <c r="CK16" s="27">
        <f t="shared" si="25"/>
        <v>100.00000000000001</v>
      </c>
      <c r="CL16" s="24">
        <f t="shared" si="25"/>
        <v>100</v>
      </c>
      <c r="CM16" s="40">
        <f t="shared" si="25"/>
        <v>100</v>
      </c>
      <c r="CN16" s="7"/>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s="1" customFormat="1" x14ac:dyDescent="0.25">
      <c r="B17" s="1" t="s">
        <v>14</v>
      </c>
      <c r="C17" s="2">
        <v>0</v>
      </c>
      <c r="D17" s="2">
        <v>0</v>
      </c>
      <c r="E17" s="2">
        <v>6</v>
      </c>
      <c r="F17" s="2">
        <v>0</v>
      </c>
      <c r="G17" s="2">
        <v>36</v>
      </c>
      <c r="H17" s="2">
        <v>5</v>
      </c>
      <c r="I17" s="2">
        <v>0</v>
      </c>
      <c r="J17" s="2">
        <v>0</v>
      </c>
      <c r="K17" s="3">
        <v>0</v>
      </c>
      <c r="L17" s="3">
        <v>1</v>
      </c>
      <c r="M17" s="3">
        <v>4</v>
      </c>
      <c r="N17" s="3">
        <v>0</v>
      </c>
      <c r="O17" s="3">
        <v>0</v>
      </c>
      <c r="P17" s="3">
        <v>0</v>
      </c>
      <c r="Q17" s="3">
        <v>0</v>
      </c>
      <c r="R17" s="3">
        <v>0</v>
      </c>
      <c r="S17" s="1">
        <v>52</v>
      </c>
      <c r="V17" s="1">
        <v>64</v>
      </c>
      <c r="W17" s="3">
        <f>O5</f>
        <v>35</v>
      </c>
      <c r="X17" s="3">
        <f>O6</f>
        <v>21</v>
      </c>
      <c r="Y17" s="3">
        <f>O7</f>
        <v>0</v>
      </c>
      <c r="Z17" s="3">
        <f>O8</f>
        <v>6</v>
      </c>
      <c r="AA17" s="3">
        <f>O9</f>
        <v>0</v>
      </c>
      <c r="AB17" s="3">
        <f>O10</f>
        <v>0</v>
      </c>
      <c r="AC17" s="3">
        <f>O11</f>
        <v>9</v>
      </c>
      <c r="AD17" s="42">
        <f>O12</f>
        <v>24</v>
      </c>
      <c r="AE17" s="3">
        <f>O13</f>
        <v>0</v>
      </c>
      <c r="AF17" s="3">
        <f>O14</f>
        <v>0</v>
      </c>
      <c r="AG17" s="3">
        <f>O15</f>
        <v>0</v>
      </c>
      <c r="AH17" s="3">
        <f>O16</f>
        <v>1</v>
      </c>
      <c r="AI17" s="3">
        <f>O17</f>
        <v>0</v>
      </c>
      <c r="AJ17" s="3">
        <f>O18</f>
        <v>0</v>
      </c>
      <c r="AK17" s="3">
        <f>O19</f>
        <v>9</v>
      </c>
      <c r="AL17" s="3">
        <f>O20</f>
        <v>0</v>
      </c>
      <c r="AM17" s="3">
        <f>O21</f>
        <v>0</v>
      </c>
      <c r="AN17" s="3">
        <f>O22</f>
        <v>0</v>
      </c>
      <c r="AO17" s="3">
        <f>O23</f>
        <v>0</v>
      </c>
      <c r="AP17" s="1">
        <f>O24</f>
        <v>0</v>
      </c>
      <c r="AQ17" s="42">
        <f>O25</f>
        <v>0</v>
      </c>
      <c r="AT17" s="1">
        <v>64</v>
      </c>
      <c r="AU17" s="27">
        <f t="shared" ref="AU17:BO17" si="26">PRODUCT(W17*100*1/W21)</f>
        <v>66.037735849056602</v>
      </c>
      <c r="AV17" s="27">
        <f t="shared" si="26"/>
        <v>39.622641509433961</v>
      </c>
      <c r="AW17" s="27">
        <f t="shared" si="26"/>
        <v>0</v>
      </c>
      <c r="AX17" s="27">
        <f t="shared" si="26"/>
        <v>11.320754716981131</v>
      </c>
      <c r="AY17" s="27">
        <f t="shared" si="26"/>
        <v>0</v>
      </c>
      <c r="AZ17" s="27">
        <f t="shared" si="26"/>
        <v>0</v>
      </c>
      <c r="BA17" s="27">
        <f t="shared" si="26"/>
        <v>17.307692307692307</v>
      </c>
      <c r="BB17" s="40">
        <f t="shared" si="26"/>
        <v>45.283018867924525</v>
      </c>
      <c r="BC17" s="27">
        <f t="shared" si="26"/>
        <v>0</v>
      </c>
      <c r="BD17" s="27">
        <f t="shared" si="26"/>
        <v>0</v>
      </c>
      <c r="BE17" s="27">
        <f t="shared" si="26"/>
        <v>0</v>
      </c>
      <c r="BF17" s="27">
        <f t="shared" si="26"/>
        <v>1.9230769230769231</v>
      </c>
      <c r="BG17" s="27">
        <f t="shared" si="26"/>
        <v>0</v>
      </c>
      <c r="BH17" s="27">
        <f t="shared" si="26"/>
        <v>0</v>
      </c>
      <c r="BI17" s="27">
        <f t="shared" si="26"/>
        <v>16.981132075471699</v>
      </c>
      <c r="BJ17" s="27">
        <f t="shared" si="26"/>
        <v>0</v>
      </c>
      <c r="BK17" s="27">
        <f t="shared" si="26"/>
        <v>0</v>
      </c>
      <c r="BL17" s="27">
        <f t="shared" si="26"/>
        <v>0</v>
      </c>
      <c r="BM17" s="27">
        <f t="shared" si="26"/>
        <v>0</v>
      </c>
      <c r="BN17" s="24">
        <f t="shared" si="26"/>
        <v>0</v>
      </c>
      <c r="BO17" s="40">
        <f t="shared" si="26"/>
        <v>0</v>
      </c>
      <c r="BR17" s="1">
        <v>64</v>
      </c>
      <c r="BS17" s="27">
        <f t="shared" ref="BS17:CM17" si="27">AU5+AU6+AU7+AU8+AU9+AU10+AU11+AU12+AU13+AU14+AU15+AU16+AU17</f>
        <v>100</v>
      </c>
      <c r="BT17" s="27">
        <f t="shared" si="27"/>
        <v>100</v>
      </c>
      <c r="BU17" s="27">
        <f t="shared" si="27"/>
        <v>71.698113207547166</v>
      </c>
      <c r="BV17" s="27">
        <f t="shared" si="27"/>
        <v>94.339622641509422</v>
      </c>
      <c r="BW17" s="27">
        <f t="shared" si="27"/>
        <v>100</v>
      </c>
      <c r="BX17" s="27">
        <f t="shared" si="27"/>
        <v>100</v>
      </c>
      <c r="BY17" s="27">
        <f t="shared" si="27"/>
        <v>99.999999999999986</v>
      </c>
      <c r="BZ17" s="40">
        <f t="shared" si="27"/>
        <v>100</v>
      </c>
      <c r="CA17" s="27">
        <f t="shared" si="27"/>
        <v>100</v>
      </c>
      <c r="CB17" s="27">
        <f t="shared" si="27"/>
        <v>100</v>
      </c>
      <c r="CC17" s="27">
        <f t="shared" si="27"/>
        <v>99.999999999999986</v>
      </c>
      <c r="CD17" s="27">
        <f t="shared" si="27"/>
        <v>100</v>
      </c>
      <c r="CE17" s="27">
        <f t="shared" si="27"/>
        <v>99.999999999999986</v>
      </c>
      <c r="CF17" s="27">
        <f t="shared" si="27"/>
        <v>99.999999999999972</v>
      </c>
      <c r="CG17" s="27">
        <f t="shared" si="27"/>
        <v>77.358490566037744</v>
      </c>
      <c r="CH17" s="27">
        <f t="shared" si="27"/>
        <v>100</v>
      </c>
      <c r="CI17" s="27">
        <f t="shared" si="27"/>
        <v>99.999999999999986</v>
      </c>
      <c r="CJ17" s="27">
        <f t="shared" si="27"/>
        <v>100</v>
      </c>
      <c r="CK17" s="27">
        <f t="shared" si="27"/>
        <v>100.00000000000001</v>
      </c>
      <c r="CL17" s="24">
        <f t="shared" si="27"/>
        <v>100</v>
      </c>
      <c r="CM17" s="40">
        <f t="shared" si="27"/>
        <v>100</v>
      </c>
      <c r="CN17" s="7"/>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s="1" customFormat="1" x14ac:dyDescent="0.25">
      <c r="B18" s="1" t="s">
        <v>15</v>
      </c>
      <c r="C18" s="2">
        <v>0</v>
      </c>
      <c r="D18" s="2">
        <v>0</v>
      </c>
      <c r="E18" s="2">
        <v>3</v>
      </c>
      <c r="F18" s="2">
        <v>0</v>
      </c>
      <c r="G18" s="2">
        <v>30</v>
      </c>
      <c r="H18" s="2">
        <v>13</v>
      </c>
      <c r="I18" s="2">
        <v>2</v>
      </c>
      <c r="J18" s="2">
        <v>0</v>
      </c>
      <c r="K18" s="3">
        <v>0</v>
      </c>
      <c r="L18" s="3">
        <v>1</v>
      </c>
      <c r="M18" s="3">
        <v>2</v>
      </c>
      <c r="N18" s="3">
        <v>1</v>
      </c>
      <c r="O18" s="3">
        <v>0</v>
      </c>
      <c r="P18" s="3">
        <v>0</v>
      </c>
      <c r="Q18" s="3">
        <v>0</v>
      </c>
      <c r="R18" s="3">
        <v>0</v>
      </c>
      <c r="S18" s="1">
        <v>52</v>
      </c>
      <c r="V18" s="1">
        <v>128</v>
      </c>
      <c r="W18" s="3">
        <f>P5</f>
        <v>0</v>
      </c>
      <c r="X18" s="3">
        <f>P6</f>
        <v>0</v>
      </c>
      <c r="Y18" s="3">
        <f>P7</f>
        <v>15</v>
      </c>
      <c r="Z18" s="3">
        <f>P8</f>
        <v>3</v>
      </c>
      <c r="AA18" s="3">
        <f>P9</f>
        <v>0</v>
      </c>
      <c r="AB18" s="3">
        <f>P10</f>
        <v>0</v>
      </c>
      <c r="AC18" s="3">
        <f>P11</f>
        <v>0</v>
      </c>
      <c r="AD18" s="42">
        <f>P12</f>
        <v>0</v>
      </c>
      <c r="AE18" s="3">
        <f>P13</f>
        <v>0</v>
      </c>
      <c r="AF18" s="3">
        <f>P14</f>
        <v>0</v>
      </c>
      <c r="AG18" s="3">
        <f>P15</f>
        <v>0</v>
      </c>
      <c r="AH18" s="3">
        <f>P16</f>
        <v>0</v>
      </c>
      <c r="AI18" s="3">
        <f>P17</f>
        <v>0</v>
      </c>
      <c r="AJ18" s="3">
        <f>P18</f>
        <v>0</v>
      </c>
      <c r="AK18" s="3">
        <f>P19</f>
        <v>8</v>
      </c>
      <c r="AL18" s="3">
        <f>P20</f>
        <v>0</v>
      </c>
      <c r="AM18" s="3">
        <f>P21</f>
        <v>0</v>
      </c>
      <c r="AN18" s="3">
        <f>P22</f>
        <v>0</v>
      </c>
      <c r="AO18" s="3">
        <f>P23</f>
        <v>0</v>
      </c>
      <c r="AP18" s="1">
        <f>P24</f>
        <v>0</v>
      </c>
      <c r="AQ18" s="42">
        <f>P25</f>
        <v>0</v>
      </c>
      <c r="AT18" s="1">
        <v>128</v>
      </c>
      <c r="AU18" s="27">
        <f t="shared" ref="AU18:BO18" si="28">PRODUCT(W18*100*1/W21)</f>
        <v>0</v>
      </c>
      <c r="AV18" s="27">
        <f t="shared" si="28"/>
        <v>0</v>
      </c>
      <c r="AW18" s="27">
        <f t="shared" si="28"/>
        <v>28.30188679245283</v>
      </c>
      <c r="AX18" s="27">
        <f t="shared" si="28"/>
        <v>5.6603773584905657</v>
      </c>
      <c r="AY18" s="27">
        <f t="shared" si="28"/>
        <v>0</v>
      </c>
      <c r="AZ18" s="27">
        <f t="shared" si="28"/>
        <v>0</v>
      </c>
      <c r="BA18" s="27">
        <f t="shared" si="28"/>
        <v>0</v>
      </c>
      <c r="BB18" s="40">
        <f t="shared" si="28"/>
        <v>0</v>
      </c>
      <c r="BC18" s="27">
        <f t="shared" si="28"/>
        <v>0</v>
      </c>
      <c r="BD18" s="27">
        <f t="shared" si="28"/>
        <v>0</v>
      </c>
      <c r="BE18" s="27">
        <f t="shared" si="28"/>
        <v>0</v>
      </c>
      <c r="BF18" s="27">
        <f t="shared" si="28"/>
        <v>0</v>
      </c>
      <c r="BG18" s="27">
        <f t="shared" si="28"/>
        <v>0</v>
      </c>
      <c r="BH18" s="27">
        <f t="shared" si="28"/>
        <v>0</v>
      </c>
      <c r="BI18" s="27">
        <f t="shared" si="28"/>
        <v>15.09433962264151</v>
      </c>
      <c r="BJ18" s="27">
        <f t="shared" si="28"/>
        <v>0</v>
      </c>
      <c r="BK18" s="27">
        <f t="shared" si="28"/>
        <v>0</v>
      </c>
      <c r="BL18" s="27">
        <f t="shared" si="28"/>
        <v>0</v>
      </c>
      <c r="BM18" s="27">
        <f t="shared" si="28"/>
        <v>0</v>
      </c>
      <c r="BN18" s="24">
        <f t="shared" si="28"/>
        <v>0</v>
      </c>
      <c r="BO18" s="40">
        <f t="shared" si="28"/>
        <v>0</v>
      </c>
      <c r="BR18" s="1">
        <v>128</v>
      </c>
      <c r="BS18" s="27">
        <f t="shared" ref="BS18:CM18" si="29">AU5+AU6+AU7+AU8+AU9+AU10+AU11+AU12+AU13+AU14+AU15+AU16+AU17+AU18</f>
        <v>100</v>
      </c>
      <c r="BT18" s="27">
        <f t="shared" si="29"/>
        <v>100</v>
      </c>
      <c r="BU18" s="27">
        <f t="shared" si="29"/>
        <v>100</v>
      </c>
      <c r="BV18" s="27">
        <f t="shared" si="29"/>
        <v>99.999999999999986</v>
      </c>
      <c r="BW18" s="27">
        <f t="shared" si="29"/>
        <v>100</v>
      </c>
      <c r="BX18" s="27">
        <f t="shared" si="29"/>
        <v>100</v>
      </c>
      <c r="BY18" s="27">
        <f t="shared" si="29"/>
        <v>99.999999999999986</v>
      </c>
      <c r="BZ18" s="40">
        <f t="shared" si="29"/>
        <v>100</v>
      </c>
      <c r="CA18" s="27">
        <f t="shared" si="29"/>
        <v>100</v>
      </c>
      <c r="CB18" s="27">
        <f t="shared" si="29"/>
        <v>100</v>
      </c>
      <c r="CC18" s="27">
        <f t="shared" si="29"/>
        <v>99.999999999999986</v>
      </c>
      <c r="CD18" s="27">
        <f t="shared" si="29"/>
        <v>100</v>
      </c>
      <c r="CE18" s="27">
        <f t="shared" si="29"/>
        <v>99.999999999999986</v>
      </c>
      <c r="CF18" s="27">
        <f t="shared" si="29"/>
        <v>99.999999999999972</v>
      </c>
      <c r="CG18" s="27">
        <f t="shared" si="29"/>
        <v>92.452830188679258</v>
      </c>
      <c r="CH18" s="27">
        <f t="shared" si="29"/>
        <v>100</v>
      </c>
      <c r="CI18" s="27">
        <f t="shared" si="29"/>
        <v>99.999999999999986</v>
      </c>
      <c r="CJ18" s="27">
        <f t="shared" si="29"/>
        <v>100</v>
      </c>
      <c r="CK18" s="27">
        <f t="shared" si="29"/>
        <v>100.00000000000001</v>
      </c>
      <c r="CL18" s="24">
        <f t="shared" si="29"/>
        <v>100</v>
      </c>
      <c r="CM18" s="40">
        <f t="shared" si="29"/>
        <v>100</v>
      </c>
      <c r="CN18" s="7"/>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s="1" customFormat="1" x14ac:dyDescent="0.25">
      <c r="B19" s="1" t="s">
        <v>16</v>
      </c>
      <c r="C19" s="2">
        <v>0</v>
      </c>
      <c r="D19" s="2">
        <v>0</v>
      </c>
      <c r="E19" s="2">
        <v>0</v>
      </c>
      <c r="F19" s="2">
        <v>0</v>
      </c>
      <c r="G19" s="2">
        <v>0</v>
      </c>
      <c r="H19" s="2">
        <v>2</v>
      </c>
      <c r="I19" s="2">
        <v>0</v>
      </c>
      <c r="J19" s="2">
        <v>3</v>
      </c>
      <c r="K19" s="2">
        <v>1</v>
      </c>
      <c r="L19" s="2">
        <v>4</v>
      </c>
      <c r="M19" s="2">
        <v>11</v>
      </c>
      <c r="N19" s="2">
        <v>11</v>
      </c>
      <c r="O19" s="3">
        <v>9</v>
      </c>
      <c r="P19" s="3">
        <v>8</v>
      </c>
      <c r="Q19" s="3">
        <v>4</v>
      </c>
      <c r="R19" s="3">
        <v>0</v>
      </c>
      <c r="S19" s="1">
        <v>53</v>
      </c>
      <c r="V19" s="1">
        <v>256</v>
      </c>
      <c r="W19" s="3">
        <f>Q5</f>
        <v>0</v>
      </c>
      <c r="X19" s="3">
        <f>Q6</f>
        <v>0</v>
      </c>
      <c r="Y19" s="3">
        <f>Q7</f>
        <v>0</v>
      </c>
      <c r="Z19" s="3">
        <f>Q8</f>
        <v>0</v>
      </c>
      <c r="AA19" s="3">
        <f>Q9</f>
        <v>0</v>
      </c>
      <c r="AB19" s="3">
        <f>Q10</f>
        <v>0</v>
      </c>
      <c r="AC19" s="3">
        <f>Q11</f>
        <v>0</v>
      </c>
      <c r="AD19" s="42">
        <f>Q12</f>
        <v>0</v>
      </c>
      <c r="AE19" s="3">
        <f>Q13</f>
        <v>0</v>
      </c>
      <c r="AF19" s="3">
        <f>Q14</f>
        <v>0</v>
      </c>
      <c r="AG19" s="3">
        <f>Q15</f>
        <v>0</v>
      </c>
      <c r="AH19" s="3">
        <f>Q16</f>
        <v>0</v>
      </c>
      <c r="AI19" s="3">
        <f>Q17</f>
        <v>0</v>
      </c>
      <c r="AJ19" s="3">
        <f>Q18</f>
        <v>0</v>
      </c>
      <c r="AK19" s="3">
        <f>Q19</f>
        <v>4</v>
      </c>
      <c r="AL19" s="3">
        <f>Q20</f>
        <v>0</v>
      </c>
      <c r="AM19" s="3">
        <f>Q21</f>
        <v>0</v>
      </c>
      <c r="AN19" s="3">
        <f>Q22</f>
        <v>0</v>
      </c>
      <c r="AO19" s="3">
        <f>Q23</f>
        <v>0</v>
      </c>
      <c r="AP19" s="1">
        <f>Q24</f>
        <v>0</v>
      </c>
      <c r="AQ19" s="42">
        <f>Q25</f>
        <v>0</v>
      </c>
      <c r="AT19" s="1">
        <v>256</v>
      </c>
      <c r="AU19" s="27">
        <f t="shared" ref="AU19:BO19" si="30">PRODUCT(W19*100*1/W21)</f>
        <v>0</v>
      </c>
      <c r="AV19" s="27">
        <f t="shared" si="30"/>
        <v>0</v>
      </c>
      <c r="AW19" s="27">
        <f t="shared" si="30"/>
        <v>0</v>
      </c>
      <c r="AX19" s="27">
        <f t="shared" si="30"/>
        <v>0</v>
      </c>
      <c r="AY19" s="27">
        <f t="shared" si="30"/>
        <v>0</v>
      </c>
      <c r="AZ19" s="27">
        <f t="shared" si="30"/>
        <v>0</v>
      </c>
      <c r="BA19" s="27">
        <f t="shared" si="30"/>
        <v>0</v>
      </c>
      <c r="BB19" s="40">
        <f t="shared" si="30"/>
        <v>0</v>
      </c>
      <c r="BC19" s="27">
        <f t="shared" si="30"/>
        <v>0</v>
      </c>
      <c r="BD19" s="27">
        <f t="shared" si="30"/>
        <v>0</v>
      </c>
      <c r="BE19" s="27">
        <f t="shared" si="30"/>
        <v>0</v>
      </c>
      <c r="BF19" s="27">
        <f t="shared" si="30"/>
        <v>0</v>
      </c>
      <c r="BG19" s="27">
        <f t="shared" si="30"/>
        <v>0</v>
      </c>
      <c r="BH19" s="27">
        <f t="shared" si="30"/>
        <v>0</v>
      </c>
      <c r="BI19" s="27">
        <f t="shared" si="30"/>
        <v>7.5471698113207548</v>
      </c>
      <c r="BJ19" s="27">
        <f t="shared" si="30"/>
        <v>0</v>
      </c>
      <c r="BK19" s="27">
        <f t="shared" si="30"/>
        <v>0</v>
      </c>
      <c r="BL19" s="27">
        <f t="shared" si="30"/>
        <v>0</v>
      </c>
      <c r="BM19" s="27">
        <f t="shared" si="30"/>
        <v>0</v>
      </c>
      <c r="BN19" s="24">
        <f t="shared" si="30"/>
        <v>0</v>
      </c>
      <c r="BO19" s="40">
        <f t="shared" si="30"/>
        <v>0</v>
      </c>
      <c r="BR19" s="1">
        <v>256</v>
      </c>
      <c r="BS19" s="27">
        <f t="shared" ref="BS19:CM19" si="31">AU5+AU6+AU7+AU8+AU9+AU10+AU11+AU12+AU13+AU14+AU15+AU16+AU17+AU18+AU19</f>
        <v>100</v>
      </c>
      <c r="BT19" s="27">
        <f t="shared" si="31"/>
        <v>100</v>
      </c>
      <c r="BU19" s="27">
        <f t="shared" si="31"/>
        <v>100</v>
      </c>
      <c r="BV19" s="27">
        <f t="shared" si="31"/>
        <v>99.999999999999986</v>
      </c>
      <c r="BW19" s="27">
        <f t="shared" si="31"/>
        <v>100</v>
      </c>
      <c r="BX19" s="27">
        <f t="shared" si="31"/>
        <v>100</v>
      </c>
      <c r="BY19" s="27">
        <f t="shared" si="31"/>
        <v>99.999999999999986</v>
      </c>
      <c r="BZ19" s="40">
        <f t="shared" si="31"/>
        <v>100</v>
      </c>
      <c r="CA19" s="27">
        <f t="shared" si="31"/>
        <v>100</v>
      </c>
      <c r="CB19" s="27">
        <f t="shared" si="31"/>
        <v>100</v>
      </c>
      <c r="CC19" s="27">
        <f t="shared" si="31"/>
        <v>99.999999999999986</v>
      </c>
      <c r="CD19" s="27">
        <f t="shared" si="31"/>
        <v>100</v>
      </c>
      <c r="CE19" s="27">
        <f t="shared" si="31"/>
        <v>99.999999999999986</v>
      </c>
      <c r="CF19" s="27">
        <f t="shared" si="31"/>
        <v>99.999999999999972</v>
      </c>
      <c r="CG19" s="27">
        <f t="shared" si="31"/>
        <v>100.00000000000001</v>
      </c>
      <c r="CH19" s="27">
        <f t="shared" si="31"/>
        <v>100</v>
      </c>
      <c r="CI19" s="27">
        <f t="shared" si="31"/>
        <v>99.999999999999986</v>
      </c>
      <c r="CJ19" s="27">
        <f t="shared" si="31"/>
        <v>100</v>
      </c>
      <c r="CK19" s="27">
        <f t="shared" si="31"/>
        <v>100.00000000000001</v>
      </c>
      <c r="CL19" s="24">
        <f t="shared" si="31"/>
        <v>100</v>
      </c>
      <c r="CM19" s="40">
        <f t="shared" si="31"/>
        <v>100</v>
      </c>
      <c r="CN19" s="7"/>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s="1" customFormat="1" x14ac:dyDescent="0.25">
      <c r="B20" s="1" t="s">
        <v>17</v>
      </c>
      <c r="C20" s="2">
        <v>0</v>
      </c>
      <c r="D20" s="2">
        <v>0</v>
      </c>
      <c r="E20" s="2">
        <v>39</v>
      </c>
      <c r="F20" s="2">
        <v>0</v>
      </c>
      <c r="G20" s="2">
        <v>2</v>
      </c>
      <c r="H20" s="2">
        <v>4</v>
      </c>
      <c r="I20" s="2">
        <v>1</v>
      </c>
      <c r="J20" s="2">
        <v>0</v>
      </c>
      <c r="K20" s="4">
        <v>2</v>
      </c>
      <c r="L20" s="3">
        <v>0</v>
      </c>
      <c r="M20" s="3">
        <v>0</v>
      </c>
      <c r="N20" s="3">
        <v>5</v>
      </c>
      <c r="O20" s="3">
        <v>0</v>
      </c>
      <c r="P20" s="3">
        <v>0</v>
      </c>
      <c r="Q20" s="3">
        <v>0</v>
      </c>
      <c r="R20" s="3">
        <v>0</v>
      </c>
      <c r="S20" s="1">
        <v>53</v>
      </c>
      <c r="V20" s="1">
        <v>512</v>
      </c>
      <c r="W20" s="3">
        <f>R5</f>
        <v>0</v>
      </c>
      <c r="X20" s="3">
        <f>R6</f>
        <v>0</v>
      </c>
      <c r="Y20" s="3">
        <f>R7</f>
        <v>0</v>
      </c>
      <c r="Z20" s="3">
        <f>R8</f>
        <v>0</v>
      </c>
      <c r="AA20" s="3">
        <f>R9</f>
        <v>0</v>
      </c>
      <c r="AB20" s="3">
        <f>R10</f>
        <v>0</v>
      </c>
      <c r="AC20" s="3">
        <f>R11</f>
        <v>0</v>
      </c>
      <c r="AD20" s="42">
        <f>R12</f>
        <v>0</v>
      </c>
      <c r="AE20" s="3">
        <f>R13</f>
        <v>0</v>
      </c>
      <c r="AF20" s="3">
        <f>R14</f>
        <v>0</v>
      </c>
      <c r="AG20" s="3">
        <f>R15</f>
        <v>0</v>
      </c>
      <c r="AH20" s="3">
        <f>R16</f>
        <v>0</v>
      </c>
      <c r="AI20" s="3">
        <f>R17</f>
        <v>0</v>
      </c>
      <c r="AJ20" s="3">
        <f>R18</f>
        <v>0</v>
      </c>
      <c r="AK20" s="3">
        <f>R19</f>
        <v>0</v>
      </c>
      <c r="AL20" s="3">
        <f>R20</f>
        <v>0</v>
      </c>
      <c r="AM20" s="3">
        <f>R21</f>
        <v>0</v>
      </c>
      <c r="AN20" s="3">
        <f>R22</f>
        <v>0</v>
      </c>
      <c r="AO20" s="3">
        <f>R23</f>
        <v>0</v>
      </c>
      <c r="AP20" s="1">
        <f>R24</f>
        <v>0</v>
      </c>
      <c r="AQ20" s="42">
        <f>R25</f>
        <v>0</v>
      </c>
      <c r="AT20" s="1">
        <v>512</v>
      </c>
      <c r="AU20" s="27">
        <f t="shared" ref="AU20:BO20" si="32">PRODUCT(W20*100*1/W21)</f>
        <v>0</v>
      </c>
      <c r="AV20" s="27">
        <f t="shared" si="32"/>
        <v>0</v>
      </c>
      <c r="AW20" s="27">
        <f t="shared" si="32"/>
        <v>0</v>
      </c>
      <c r="AX20" s="27">
        <f t="shared" si="32"/>
        <v>0</v>
      </c>
      <c r="AY20" s="27">
        <f t="shared" si="32"/>
        <v>0</v>
      </c>
      <c r="AZ20" s="27">
        <f t="shared" si="32"/>
        <v>0</v>
      </c>
      <c r="BA20" s="27">
        <f t="shared" si="32"/>
        <v>0</v>
      </c>
      <c r="BB20" s="40">
        <f t="shared" si="32"/>
        <v>0</v>
      </c>
      <c r="BC20" s="27">
        <f t="shared" si="32"/>
        <v>0</v>
      </c>
      <c r="BD20" s="27">
        <f t="shared" si="32"/>
        <v>0</v>
      </c>
      <c r="BE20" s="27">
        <f t="shared" si="32"/>
        <v>0</v>
      </c>
      <c r="BF20" s="27">
        <f t="shared" si="32"/>
        <v>0</v>
      </c>
      <c r="BG20" s="27">
        <f t="shared" si="32"/>
        <v>0</v>
      </c>
      <c r="BH20" s="27">
        <f t="shared" si="32"/>
        <v>0</v>
      </c>
      <c r="BI20" s="27">
        <f t="shared" si="32"/>
        <v>0</v>
      </c>
      <c r="BJ20" s="27">
        <f t="shared" si="32"/>
        <v>0</v>
      </c>
      <c r="BK20" s="27">
        <f t="shared" si="32"/>
        <v>0</v>
      </c>
      <c r="BL20" s="27">
        <f t="shared" si="32"/>
        <v>0</v>
      </c>
      <c r="BM20" s="27">
        <f t="shared" si="32"/>
        <v>0</v>
      </c>
      <c r="BN20" s="24">
        <f t="shared" si="32"/>
        <v>0</v>
      </c>
      <c r="BO20" s="40">
        <f t="shared" si="32"/>
        <v>0</v>
      </c>
      <c r="BR20" s="1">
        <v>512</v>
      </c>
      <c r="BS20" s="27">
        <f t="shared" ref="BS20:CM20" si="33">AU5+AU6+AU7+AU8+AU9+AU10+AU11+AU12+AU13+AU14+AU15+AU16+AU17+AU18+AU19+AU20</f>
        <v>100</v>
      </c>
      <c r="BT20" s="27">
        <f t="shared" si="33"/>
        <v>100</v>
      </c>
      <c r="BU20" s="27">
        <f t="shared" si="33"/>
        <v>100</v>
      </c>
      <c r="BV20" s="27">
        <f t="shared" si="33"/>
        <v>99.999999999999986</v>
      </c>
      <c r="BW20" s="27">
        <f t="shared" si="33"/>
        <v>100</v>
      </c>
      <c r="BX20" s="27">
        <f t="shared" si="33"/>
        <v>100</v>
      </c>
      <c r="BY20" s="27">
        <f t="shared" si="33"/>
        <v>99.999999999999986</v>
      </c>
      <c r="BZ20" s="40">
        <f t="shared" si="33"/>
        <v>100</v>
      </c>
      <c r="CA20" s="27">
        <f t="shared" si="33"/>
        <v>100</v>
      </c>
      <c r="CB20" s="27">
        <f t="shared" si="33"/>
        <v>100</v>
      </c>
      <c r="CC20" s="27">
        <f t="shared" si="33"/>
        <v>99.999999999999986</v>
      </c>
      <c r="CD20" s="27">
        <f t="shared" si="33"/>
        <v>100</v>
      </c>
      <c r="CE20" s="27">
        <f t="shared" si="33"/>
        <v>99.999999999999986</v>
      </c>
      <c r="CF20" s="27">
        <f t="shared" si="33"/>
        <v>99.999999999999972</v>
      </c>
      <c r="CG20" s="27">
        <f t="shared" si="33"/>
        <v>100.00000000000001</v>
      </c>
      <c r="CH20" s="27">
        <f t="shared" si="33"/>
        <v>100</v>
      </c>
      <c r="CI20" s="27">
        <f t="shared" si="33"/>
        <v>99.999999999999986</v>
      </c>
      <c r="CJ20" s="27">
        <f t="shared" si="33"/>
        <v>100</v>
      </c>
      <c r="CK20" s="27">
        <f t="shared" si="33"/>
        <v>100.00000000000001</v>
      </c>
      <c r="CL20" s="24">
        <f t="shared" si="33"/>
        <v>100</v>
      </c>
      <c r="CM20" s="40">
        <f t="shared" si="33"/>
        <v>100</v>
      </c>
      <c r="CN20" s="7"/>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s="1" customFormat="1" x14ac:dyDescent="0.25">
      <c r="B21" s="1" t="s">
        <v>18</v>
      </c>
      <c r="C21" s="2">
        <v>0</v>
      </c>
      <c r="D21" s="2">
        <v>32</v>
      </c>
      <c r="E21" s="2">
        <v>13</v>
      </c>
      <c r="F21" s="2">
        <v>3</v>
      </c>
      <c r="G21" s="2">
        <v>0</v>
      </c>
      <c r="H21" s="4">
        <v>2</v>
      </c>
      <c r="I21" s="3">
        <v>0</v>
      </c>
      <c r="J21" s="3">
        <v>2</v>
      </c>
      <c r="K21" s="3">
        <v>0</v>
      </c>
      <c r="L21" s="3">
        <v>1</v>
      </c>
      <c r="M21" s="3">
        <v>0</v>
      </c>
      <c r="N21" s="3">
        <v>0</v>
      </c>
      <c r="O21" s="3">
        <v>0</v>
      </c>
      <c r="P21" s="3">
        <v>0</v>
      </c>
      <c r="Q21" s="3">
        <v>0</v>
      </c>
      <c r="R21" s="3">
        <v>0</v>
      </c>
      <c r="S21" s="1">
        <v>53</v>
      </c>
      <c r="V21" s="1" t="s">
        <v>1</v>
      </c>
      <c r="W21" s="1">
        <f>S5</f>
        <v>53</v>
      </c>
      <c r="X21" s="1">
        <f>S6</f>
        <v>53</v>
      </c>
      <c r="Y21" s="1">
        <f>S7</f>
        <v>53</v>
      </c>
      <c r="Z21" s="1">
        <f>S8</f>
        <v>53</v>
      </c>
      <c r="AA21" s="1">
        <f>S9</f>
        <v>53</v>
      </c>
      <c r="AB21" s="1">
        <f>S10</f>
        <v>53</v>
      </c>
      <c r="AC21" s="1">
        <f>S11</f>
        <v>52</v>
      </c>
      <c r="AD21" s="1">
        <f>S12</f>
        <v>53</v>
      </c>
      <c r="AE21" s="1">
        <f>S13</f>
        <v>53</v>
      </c>
      <c r="AF21" s="1">
        <f>S14</f>
        <v>53</v>
      </c>
      <c r="AG21" s="1">
        <f>S15</f>
        <v>52</v>
      </c>
      <c r="AH21" s="1">
        <f>S16</f>
        <v>52</v>
      </c>
      <c r="AI21" s="1">
        <f>S17</f>
        <v>52</v>
      </c>
      <c r="AJ21" s="1">
        <f>S18</f>
        <v>52</v>
      </c>
      <c r="AK21" s="1">
        <f>S19</f>
        <v>53</v>
      </c>
      <c r="AL21" s="1">
        <f>S20</f>
        <v>53</v>
      </c>
      <c r="AM21" s="1">
        <f>S21</f>
        <v>53</v>
      </c>
      <c r="AN21" s="1">
        <f>S22</f>
        <v>53</v>
      </c>
      <c r="AO21" s="1">
        <f>S23</f>
        <v>53</v>
      </c>
      <c r="AP21" s="1">
        <f>S24</f>
        <v>53</v>
      </c>
      <c r="AQ21" s="1">
        <f>S25</f>
        <v>53</v>
      </c>
      <c r="AT21" s="1" t="s">
        <v>38</v>
      </c>
      <c r="AU21" s="24">
        <f t="shared" ref="AU21:BO21" si="34">SUM(AU5:AU20)</f>
        <v>100</v>
      </c>
      <c r="AV21" s="24">
        <f t="shared" si="34"/>
        <v>100</v>
      </c>
      <c r="AW21" s="24">
        <f t="shared" si="34"/>
        <v>100</v>
      </c>
      <c r="AX21" s="24">
        <f t="shared" si="34"/>
        <v>99.999999999999986</v>
      </c>
      <c r="AY21" s="24">
        <f t="shared" si="34"/>
        <v>100</v>
      </c>
      <c r="AZ21" s="24">
        <f t="shared" si="34"/>
        <v>100</v>
      </c>
      <c r="BA21" s="24">
        <f t="shared" si="34"/>
        <v>99.999999999999986</v>
      </c>
      <c r="BB21" s="24">
        <f t="shared" si="34"/>
        <v>100</v>
      </c>
      <c r="BC21" s="24">
        <f t="shared" si="34"/>
        <v>100</v>
      </c>
      <c r="BD21" s="24">
        <f t="shared" si="34"/>
        <v>100</v>
      </c>
      <c r="BE21" s="24">
        <f t="shared" si="34"/>
        <v>99.999999999999986</v>
      </c>
      <c r="BF21" s="24">
        <f t="shared" si="34"/>
        <v>100</v>
      </c>
      <c r="BG21" s="24">
        <f t="shared" si="34"/>
        <v>99.999999999999986</v>
      </c>
      <c r="BH21" s="24">
        <f t="shared" si="34"/>
        <v>99.999999999999972</v>
      </c>
      <c r="BI21" s="24">
        <f t="shared" si="34"/>
        <v>100.00000000000001</v>
      </c>
      <c r="BJ21" s="24">
        <f t="shared" si="34"/>
        <v>100</v>
      </c>
      <c r="BK21" s="24">
        <f t="shared" si="34"/>
        <v>99.999999999999986</v>
      </c>
      <c r="BL21" s="24">
        <f t="shared" si="34"/>
        <v>100</v>
      </c>
      <c r="BM21" s="24">
        <f t="shared" si="34"/>
        <v>100.00000000000001</v>
      </c>
      <c r="BN21" s="24">
        <f t="shared" si="34"/>
        <v>100</v>
      </c>
      <c r="BO21" s="24">
        <f t="shared" si="34"/>
        <v>100</v>
      </c>
      <c r="BS21" s="24"/>
      <c r="BT21" s="24"/>
      <c r="BU21" s="24"/>
      <c r="BV21" s="24"/>
      <c r="BW21" s="24"/>
      <c r="BX21" s="24"/>
      <c r="BY21" s="24"/>
      <c r="BZ21" s="24"/>
      <c r="CA21" s="24"/>
      <c r="CB21" s="24"/>
      <c r="CC21" s="24"/>
      <c r="CD21" s="24"/>
      <c r="CE21" s="24"/>
      <c r="CF21" s="24"/>
      <c r="CG21" s="24"/>
      <c r="CH21" s="24"/>
      <c r="CI21" s="24"/>
      <c r="CJ21" s="24"/>
      <c r="CK21" s="24"/>
      <c r="CL21" s="24"/>
      <c r="CM21" s="24"/>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s="1" customFormat="1" x14ac:dyDescent="0.25">
      <c r="B22" s="1" t="s">
        <v>19</v>
      </c>
      <c r="C22" s="2">
        <v>0</v>
      </c>
      <c r="D22" s="2">
        <v>42</v>
      </c>
      <c r="E22" s="2">
        <v>0</v>
      </c>
      <c r="F22" s="2">
        <v>4</v>
      </c>
      <c r="G22" s="2">
        <v>2</v>
      </c>
      <c r="H22" s="2">
        <v>3</v>
      </c>
      <c r="I22" s="4">
        <v>1</v>
      </c>
      <c r="J22" s="3">
        <v>0</v>
      </c>
      <c r="K22" s="3">
        <v>0</v>
      </c>
      <c r="L22" s="3">
        <v>1</v>
      </c>
      <c r="M22" s="3">
        <v>0</v>
      </c>
      <c r="N22" s="3">
        <v>0</v>
      </c>
      <c r="O22" s="3">
        <v>0</v>
      </c>
      <c r="P22" s="3">
        <v>0</v>
      </c>
      <c r="Q22" s="3">
        <v>0</v>
      </c>
      <c r="R22" s="3">
        <v>0</v>
      </c>
      <c r="S22" s="1">
        <v>53</v>
      </c>
      <c r="AU22" s="24"/>
      <c r="AV22" s="24"/>
      <c r="AW22" s="24"/>
      <c r="AX22" s="24"/>
      <c r="AY22" s="24"/>
      <c r="AZ22" s="24"/>
      <c r="BA22" s="24"/>
      <c r="BB22" s="24"/>
      <c r="BC22" s="24"/>
      <c r="BD22" s="24"/>
      <c r="BE22" s="24"/>
      <c r="BF22" s="24"/>
      <c r="BG22" s="24"/>
      <c r="BH22" s="24"/>
      <c r="BI22" s="24"/>
      <c r="BJ22" s="24"/>
      <c r="BK22" s="24"/>
      <c r="BL22" s="24"/>
      <c r="BM22" s="24"/>
      <c r="BN22" s="24"/>
      <c r="BO22" s="24"/>
      <c r="BS22" s="24"/>
      <c r="BT22" s="24"/>
      <c r="BU22" s="24"/>
      <c r="BV22" s="24"/>
      <c r="BW22" s="24"/>
      <c r="BX22" s="24"/>
      <c r="BY22" s="24"/>
      <c r="BZ22" s="24"/>
      <c r="CA22" s="24"/>
      <c r="CB22" s="24"/>
      <c r="CC22" s="24"/>
      <c r="CD22" s="24"/>
      <c r="CE22" s="24"/>
      <c r="CF22" s="24"/>
      <c r="CG22" s="24"/>
      <c r="CH22" s="24"/>
      <c r="CI22" s="24"/>
      <c r="CJ22" s="24"/>
      <c r="CK22" s="24"/>
      <c r="CL22" s="24"/>
      <c r="CM22" s="24"/>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s="1" customFormat="1" x14ac:dyDescent="0.25">
      <c r="B23" s="1" t="s">
        <v>20</v>
      </c>
      <c r="C23" s="2">
        <v>0</v>
      </c>
      <c r="D23" s="2">
        <v>0</v>
      </c>
      <c r="E23" s="2">
        <v>5</v>
      </c>
      <c r="F23" s="2">
        <v>37</v>
      </c>
      <c r="G23" s="2">
        <v>3</v>
      </c>
      <c r="H23" s="3">
        <v>3</v>
      </c>
      <c r="I23" s="3">
        <v>4</v>
      </c>
      <c r="J23" s="3">
        <v>0</v>
      </c>
      <c r="K23" s="3">
        <v>0</v>
      </c>
      <c r="L23" s="3">
        <v>1</v>
      </c>
      <c r="M23" s="3">
        <v>0</v>
      </c>
      <c r="N23" s="3">
        <v>0</v>
      </c>
      <c r="O23" s="3">
        <v>0</v>
      </c>
      <c r="P23" s="3">
        <v>0</v>
      </c>
      <c r="Q23" s="3">
        <v>0</v>
      </c>
      <c r="R23" s="3">
        <v>0</v>
      </c>
      <c r="S23" s="1">
        <v>53</v>
      </c>
      <c r="AU23" s="24"/>
      <c r="AV23" s="24"/>
      <c r="AW23" s="24"/>
      <c r="AX23" s="24"/>
      <c r="AY23" s="24"/>
      <c r="AZ23" s="24"/>
      <c r="BA23" s="24"/>
      <c r="BB23" s="24"/>
      <c r="BC23" s="24"/>
      <c r="BD23" s="24"/>
      <c r="BE23" s="24"/>
      <c r="BF23" s="24"/>
      <c r="BG23" s="24"/>
      <c r="BH23" s="24"/>
      <c r="BI23" s="24"/>
      <c r="BJ23" s="24"/>
      <c r="BK23" s="24"/>
      <c r="BL23" s="24"/>
      <c r="BM23" s="24"/>
      <c r="BN23" s="24"/>
      <c r="BO23" s="24"/>
      <c r="BS23" s="24"/>
      <c r="BT23" s="24"/>
      <c r="BU23" s="24"/>
      <c r="BV23" s="24"/>
      <c r="BW23" s="24"/>
      <c r="BX23" s="24"/>
      <c r="BY23" s="24"/>
      <c r="BZ23" s="24"/>
      <c r="CA23" s="24"/>
      <c r="CB23" s="24"/>
      <c r="CC23" s="24"/>
      <c r="CD23" s="24"/>
      <c r="CE23" s="24"/>
      <c r="CF23" s="24"/>
      <c r="CG23" s="24"/>
      <c r="CH23" s="24"/>
      <c r="CI23" s="24"/>
      <c r="CJ23" s="24"/>
      <c r="CK23" s="24"/>
      <c r="CL23" s="24"/>
      <c r="CM23" s="24"/>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s="1" customFormat="1" x14ac:dyDescent="0.25">
      <c r="B24" s="1" t="s">
        <v>21</v>
      </c>
      <c r="C24" s="38">
        <v>0</v>
      </c>
      <c r="D24" s="38">
        <v>0</v>
      </c>
      <c r="E24" s="38">
        <v>0</v>
      </c>
      <c r="F24" s="38">
        <v>0</v>
      </c>
      <c r="G24" s="38">
        <v>0</v>
      </c>
      <c r="H24" s="38">
        <v>0</v>
      </c>
      <c r="I24" s="38">
        <v>7</v>
      </c>
      <c r="J24" s="38">
        <v>33</v>
      </c>
      <c r="K24" s="38">
        <v>7</v>
      </c>
      <c r="L24" s="38">
        <v>1</v>
      </c>
      <c r="M24" s="38">
        <v>5</v>
      </c>
      <c r="N24" s="38">
        <v>0</v>
      </c>
      <c r="O24" s="38">
        <v>0</v>
      </c>
      <c r="P24" s="38">
        <v>0</v>
      </c>
      <c r="Q24" s="38">
        <v>0</v>
      </c>
      <c r="R24" s="38">
        <v>0</v>
      </c>
      <c r="S24" s="1">
        <v>53</v>
      </c>
      <c r="AU24" s="24"/>
      <c r="AV24" s="24"/>
      <c r="AW24" s="24"/>
      <c r="AX24" s="24"/>
      <c r="AY24" s="24"/>
      <c r="AZ24" s="24"/>
      <c r="BA24" s="24"/>
      <c r="BB24" s="24"/>
      <c r="BC24" s="24"/>
      <c r="BD24" s="24"/>
      <c r="BE24" s="24"/>
      <c r="BF24" s="24"/>
      <c r="BG24" s="24"/>
      <c r="BH24" s="24"/>
      <c r="BI24" s="24"/>
      <c r="BJ24" s="24"/>
      <c r="BK24" s="24"/>
      <c r="BL24" s="24"/>
      <c r="BM24" s="24"/>
      <c r="BN24" s="24"/>
      <c r="BO24" s="24"/>
      <c r="BS24" s="24"/>
      <c r="BT24" s="24"/>
      <c r="BU24" s="24"/>
      <c r="BV24" s="24"/>
      <c r="BW24" s="24"/>
      <c r="BX24" s="24"/>
      <c r="BY24" s="24"/>
      <c r="BZ24" s="24"/>
      <c r="CA24" s="24"/>
      <c r="CB24" s="24"/>
      <c r="CC24" s="24"/>
      <c r="CD24" s="24"/>
      <c r="CE24" s="24"/>
      <c r="CF24" s="24"/>
      <c r="CG24" s="24"/>
      <c r="CH24" s="24"/>
      <c r="CI24" s="24"/>
      <c r="CJ24" s="24"/>
      <c r="CK24" s="24"/>
      <c r="CL24" s="24"/>
      <c r="CM24" s="24"/>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s="1" customFormat="1" x14ac:dyDescent="0.25">
      <c r="B25" s="1" t="s">
        <v>22</v>
      </c>
      <c r="C25" s="38">
        <v>0</v>
      </c>
      <c r="D25" s="38">
        <v>0</v>
      </c>
      <c r="E25" s="38">
        <v>0</v>
      </c>
      <c r="F25" s="38">
        <v>15</v>
      </c>
      <c r="G25" s="38">
        <v>32</v>
      </c>
      <c r="H25" s="38">
        <v>2</v>
      </c>
      <c r="I25" s="38">
        <v>1</v>
      </c>
      <c r="J25" s="38">
        <v>2</v>
      </c>
      <c r="K25" s="38">
        <v>1</v>
      </c>
      <c r="L25" s="38">
        <v>0</v>
      </c>
      <c r="M25" s="38">
        <v>0</v>
      </c>
      <c r="N25" s="38">
        <v>0</v>
      </c>
      <c r="O25" s="38">
        <v>0</v>
      </c>
      <c r="P25" s="38">
        <v>0</v>
      </c>
      <c r="Q25" s="38">
        <v>0</v>
      </c>
      <c r="R25" s="38">
        <v>0</v>
      </c>
      <c r="S25" s="1">
        <v>53</v>
      </c>
      <c r="AU25" s="24"/>
      <c r="AV25" s="24"/>
      <c r="AW25" s="24"/>
      <c r="AX25" s="24"/>
      <c r="AY25" s="24"/>
      <c r="AZ25" s="24"/>
      <c r="BA25" s="24"/>
      <c r="BB25" s="24"/>
      <c r="BC25" s="24"/>
      <c r="BD25" s="24"/>
      <c r="BE25" s="24"/>
      <c r="BF25" s="24"/>
      <c r="BG25" s="24"/>
      <c r="BH25" s="24"/>
      <c r="BI25" s="24"/>
      <c r="BJ25" s="24"/>
      <c r="BK25" s="24"/>
      <c r="BL25" s="24"/>
      <c r="BM25" s="24"/>
      <c r="BN25" s="24"/>
      <c r="BO25" s="24"/>
      <c r="BS25" s="24"/>
      <c r="BT25" s="24"/>
      <c r="BU25" s="24"/>
      <c r="BV25" s="24"/>
      <c r="BW25" s="24"/>
      <c r="BX25" s="24"/>
      <c r="BY25" s="24"/>
      <c r="BZ25" s="24"/>
      <c r="CA25" s="24"/>
      <c r="CB25" s="24"/>
      <c r="CC25" s="24"/>
      <c r="CD25" s="24"/>
      <c r="CE25" s="24"/>
      <c r="CF25" s="24"/>
      <c r="CG25" s="24"/>
      <c r="CH25" s="24"/>
      <c r="CI25" s="24"/>
      <c r="CJ25" s="24"/>
      <c r="CK25" s="24"/>
      <c r="CL25" s="24"/>
      <c r="CM25" s="24"/>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s="1" customFormat="1" x14ac:dyDescent="0.25">
      <c r="B26" s="38" t="s">
        <v>75</v>
      </c>
      <c r="C26" s="38">
        <v>0</v>
      </c>
      <c r="D26" s="38">
        <v>0</v>
      </c>
      <c r="E26" s="38">
        <v>0</v>
      </c>
      <c r="F26" s="38">
        <v>0</v>
      </c>
      <c r="G26" s="38">
        <v>0</v>
      </c>
      <c r="H26" s="38">
        <v>2</v>
      </c>
      <c r="I26" s="38">
        <v>0</v>
      </c>
      <c r="J26" s="38">
        <v>0</v>
      </c>
      <c r="K26" s="38">
        <v>6</v>
      </c>
      <c r="L26" s="38">
        <v>37</v>
      </c>
      <c r="M26" s="38">
        <v>7</v>
      </c>
      <c r="N26" s="38">
        <v>1</v>
      </c>
      <c r="O26" s="38">
        <v>0</v>
      </c>
      <c r="P26" s="38">
        <v>0</v>
      </c>
      <c r="Q26" s="38">
        <v>0</v>
      </c>
      <c r="R26" s="38">
        <v>0</v>
      </c>
      <c r="S26" s="1">
        <v>53</v>
      </c>
      <c r="AU26" s="24"/>
      <c r="AV26" s="24"/>
      <c r="AW26" s="24"/>
      <c r="AX26" s="24"/>
      <c r="AY26" s="24"/>
      <c r="AZ26" s="24"/>
      <c r="BA26" s="24"/>
      <c r="BB26" s="24"/>
      <c r="BC26" s="24"/>
      <c r="BD26" s="24"/>
      <c r="BE26" s="24"/>
      <c r="BF26" s="24"/>
      <c r="BG26" s="24"/>
      <c r="BH26" s="24"/>
      <c r="BI26" s="24"/>
      <c r="BJ26" s="24"/>
      <c r="BK26" s="24"/>
      <c r="BL26" s="24"/>
      <c r="BM26" s="24"/>
      <c r="BN26" s="24"/>
      <c r="BO26" s="24"/>
      <c r="BS26" s="24"/>
      <c r="BT26" s="24"/>
      <c r="BU26" s="24"/>
      <c r="BV26" s="24"/>
      <c r="BW26" s="24"/>
      <c r="BX26" s="24"/>
      <c r="BY26" s="24"/>
      <c r="BZ26" s="24"/>
      <c r="CA26" s="24"/>
      <c r="CB26" s="24"/>
      <c r="CC26" s="24"/>
      <c r="CD26" s="24"/>
      <c r="CE26" s="24"/>
      <c r="CF26" s="24"/>
      <c r="CG26" s="24"/>
      <c r="CH26" s="24"/>
      <c r="CI26" s="24"/>
      <c r="CJ26" s="24"/>
      <c r="CK26" s="24"/>
      <c r="CL26" s="24"/>
      <c r="CM26" s="24"/>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s="1" customFormat="1" x14ac:dyDescent="0.25">
      <c r="B27" s="38" t="s">
        <v>83</v>
      </c>
      <c r="C27" s="38">
        <v>0</v>
      </c>
      <c r="D27" s="38">
        <v>1</v>
      </c>
      <c r="E27" s="38">
        <v>0</v>
      </c>
      <c r="F27" s="38">
        <v>7</v>
      </c>
      <c r="G27" s="38">
        <v>13</v>
      </c>
      <c r="H27" s="38">
        <v>12</v>
      </c>
      <c r="I27" s="38">
        <v>5</v>
      </c>
      <c r="J27" s="38">
        <v>2</v>
      </c>
      <c r="K27" s="38">
        <v>2</v>
      </c>
      <c r="L27" s="38">
        <v>2</v>
      </c>
      <c r="M27" s="38">
        <v>9</v>
      </c>
      <c r="N27" s="38">
        <v>0</v>
      </c>
      <c r="O27" s="38">
        <v>0</v>
      </c>
      <c r="P27" s="38">
        <v>0</v>
      </c>
      <c r="Q27" s="38">
        <v>0</v>
      </c>
      <c r="R27" s="38">
        <v>0</v>
      </c>
      <c r="S27" s="1">
        <v>53</v>
      </c>
      <c r="AU27" s="24"/>
      <c r="AV27" s="24"/>
      <c r="AW27" s="24"/>
      <c r="AX27" s="24"/>
      <c r="AY27" s="24"/>
      <c r="AZ27" s="24"/>
      <c r="BA27" s="24"/>
      <c r="BB27" s="24"/>
      <c r="BC27" s="24"/>
      <c r="BD27" s="24"/>
      <c r="BE27" s="24"/>
      <c r="BF27" s="24"/>
      <c r="BG27" s="24"/>
      <c r="BH27" s="24"/>
      <c r="BI27" s="24"/>
      <c r="BJ27" s="24"/>
      <c r="BK27" s="24"/>
      <c r="BL27" s="24"/>
      <c r="BM27" s="24"/>
      <c r="BN27" s="24"/>
      <c r="BO27" s="24"/>
      <c r="BS27" s="24"/>
      <c r="BT27" s="24"/>
      <c r="BU27" s="24"/>
      <c r="BV27" s="24"/>
      <c r="BW27" s="24"/>
      <c r="BX27" s="24"/>
      <c r="BY27" s="24"/>
      <c r="BZ27" s="24"/>
      <c r="CA27" s="24"/>
      <c r="CB27" s="24"/>
      <c r="CC27" s="24"/>
      <c r="CD27" s="24"/>
      <c r="CE27" s="24"/>
      <c r="CF27" s="24"/>
      <c r="CG27" s="24"/>
      <c r="CH27" s="24"/>
      <c r="CI27" s="24"/>
      <c r="CJ27" s="24"/>
      <c r="CK27" s="24"/>
      <c r="CL27" s="24"/>
      <c r="CM27" s="24"/>
      <c r="CQ27" s="9"/>
      <c r="CR27" s="9"/>
      <c r="CS27" s="9"/>
      <c r="CT27" s="9"/>
      <c r="CU27" s="9"/>
      <c r="CV27" s="9"/>
      <c r="CW27" s="9"/>
      <c r="CX27" s="9"/>
      <c r="CY27" s="9"/>
      <c r="CZ27" s="9"/>
      <c r="DA27" s="9"/>
      <c r="DB27" s="9"/>
      <c r="DC27" s="9"/>
      <c r="DD27" s="9"/>
      <c r="DE27" s="9"/>
      <c r="DF27" s="9"/>
      <c r="DG27" s="9"/>
      <c r="DH27" s="9"/>
      <c r="DI27" s="9"/>
      <c r="DJ27" s="9"/>
      <c r="DK27" s="9"/>
      <c r="DL27" s="9"/>
      <c r="DM27" s="9"/>
      <c r="DN27" s="9"/>
    </row>
    <row r="28" spans="2:118" s="1" customFormat="1" x14ac:dyDescent="0.25">
      <c r="B28" s="38" t="s">
        <v>84</v>
      </c>
      <c r="C28" s="1">
        <v>0</v>
      </c>
      <c r="D28" s="1">
        <v>0</v>
      </c>
      <c r="E28" s="1">
        <v>0</v>
      </c>
      <c r="F28" s="1">
        <v>38</v>
      </c>
      <c r="G28" s="1">
        <v>0</v>
      </c>
      <c r="H28" s="1">
        <v>10</v>
      </c>
      <c r="I28" s="1">
        <v>4</v>
      </c>
      <c r="J28" s="1">
        <v>1</v>
      </c>
      <c r="K28" s="1">
        <v>0</v>
      </c>
      <c r="L28" s="1">
        <v>0</v>
      </c>
      <c r="M28" s="1">
        <v>0</v>
      </c>
      <c r="N28" s="1">
        <v>0</v>
      </c>
      <c r="O28" s="1">
        <v>0</v>
      </c>
      <c r="P28" s="1">
        <v>0</v>
      </c>
      <c r="Q28" s="1">
        <v>0</v>
      </c>
      <c r="R28" s="1">
        <v>0</v>
      </c>
      <c r="S28" s="1">
        <v>53</v>
      </c>
    </row>
    <row r="29" spans="2:118" s="1" customFormat="1" x14ac:dyDescent="0.25"/>
    <row r="30" spans="2:118" s="1" customFormat="1" x14ac:dyDescent="0.25"/>
    <row r="31" spans="2:118" s="1" customFormat="1" x14ac:dyDescent="0.25"/>
    <row r="32" spans="2:118" s="1" customFormat="1" x14ac:dyDescent="0.25"/>
    <row r="33" spans="1:118" s="1" customFormat="1" x14ac:dyDescent="0.25"/>
    <row r="34" spans="1:118" s="1" customFormat="1" x14ac:dyDescent="0.25">
      <c r="V34" s="1" t="str">
        <f>A35</f>
        <v xml:space="preserve">Escherichia coli </v>
      </c>
      <c r="AT34" s="1" t="str">
        <f>A35</f>
        <v xml:space="preserve">Escherichia coli </v>
      </c>
      <c r="BR34" s="1" t="str">
        <f>A35</f>
        <v xml:space="preserve">Escherichia coli </v>
      </c>
    </row>
    <row r="35" spans="1:118" s="1" customFormat="1" ht="18.75" x14ac:dyDescent="0.25">
      <c r="A35" s="1" t="s">
        <v>79</v>
      </c>
      <c r="B35" s="1" t="s">
        <v>0</v>
      </c>
      <c r="C35" s="1">
        <v>1.5625E-2</v>
      </c>
      <c r="D35" s="1">
        <v>3.125E-2</v>
      </c>
      <c r="E35" s="1">
        <v>6.25E-2</v>
      </c>
      <c r="F35" s="1">
        <v>0.125</v>
      </c>
      <c r="G35" s="1">
        <v>0.25</v>
      </c>
      <c r="H35" s="1">
        <v>0.5</v>
      </c>
      <c r="I35" s="1">
        <v>1</v>
      </c>
      <c r="J35" s="1">
        <v>2</v>
      </c>
      <c r="K35" s="1">
        <v>4</v>
      </c>
      <c r="L35" s="1">
        <v>8</v>
      </c>
      <c r="M35" s="1">
        <v>16</v>
      </c>
      <c r="N35" s="1">
        <v>32</v>
      </c>
      <c r="O35" s="1">
        <v>64</v>
      </c>
      <c r="P35" s="1">
        <v>128</v>
      </c>
      <c r="Q35" s="1">
        <v>256</v>
      </c>
      <c r="R35" s="1">
        <v>512</v>
      </c>
      <c r="S35" s="1" t="s">
        <v>1</v>
      </c>
      <c r="V35" s="1" t="s">
        <v>0</v>
      </c>
      <c r="W35" s="1" t="str">
        <f>B36</f>
        <v>Ampicillin</v>
      </c>
      <c r="X35" s="1" t="str">
        <f>B37</f>
        <v>Ampicillin/ Sulbactam</v>
      </c>
      <c r="Y35" s="1" t="str">
        <f>B38</f>
        <v>Piperacillin</v>
      </c>
      <c r="Z35" s="1" t="str">
        <f>B39</f>
        <v>Piperacillin/ Tazobactam</v>
      </c>
      <c r="AA35" s="1" t="str">
        <f>B40</f>
        <v>Aztreonam</v>
      </c>
      <c r="AB35" s="1" t="str">
        <f>B41</f>
        <v>Cefotaxim</v>
      </c>
      <c r="AC35" s="1" t="str">
        <f>B42</f>
        <v>Ceftazidim</v>
      </c>
      <c r="AD35" s="1" t="str">
        <f>B43</f>
        <v>Cefuroxim</v>
      </c>
      <c r="AE35" s="1" t="str">
        <f>B44</f>
        <v>Imipenem</v>
      </c>
      <c r="AF35" s="1" t="str">
        <f>B45</f>
        <v>Meropenem</v>
      </c>
      <c r="AG35" s="1" t="str">
        <f>B46</f>
        <v>Colistin</v>
      </c>
      <c r="AH35" s="1" t="str">
        <f>B47</f>
        <v>Amikacin</v>
      </c>
      <c r="AI35" s="1" t="str">
        <f>B48</f>
        <v>Gentamicin</v>
      </c>
      <c r="AJ35" s="1" t="str">
        <f>B49</f>
        <v>Tobramycin</v>
      </c>
      <c r="AK35" s="1" t="str">
        <f>B50</f>
        <v>Fosfomycin</v>
      </c>
      <c r="AL35" s="1" t="str">
        <f>B51</f>
        <v>Cotrimoxazol</v>
      </c>
      <c r="AM35" s="1" t="str">
        <f>B52</f>
        <v>Ciprofloxacin</v>
      </c>
      <c r="AN35" s="1" t="str">
        <f>B53</f>
        <v>Levofloxacin</v>
      </c>
      <c r="AO35" s="1" t="str">
        <f>B54</f>
        <v>Moxifloxacin</v>
      </c>
      <c r="AP35" s="1" t="str">
        <f>B55</f>
        <v>Doxycyclin</v>
      </c>
      <c r="AQ35" s="1" t="str">
        <f>B56</f>
        <v>Tigecyclin</v>
      </c>
      <c r="AT35" s="1" t="s">
        <v>0</v>
      </c>
      <c r="AU35" s="24" t="str">
        <f t="shared" ref="AU35:BO35" si="35">W35</f>
        <v>Ampicillin</v>
      </c>
      <c r="AV35" s="24" t="str">
        <f t="shared" si="35"/>
        <v>Ampicillin/ Sulbactam</v>
      </c>
      <c r="AW35" s="24" t="str">
        <f t="shared" si="35"/>
        <v>Piperacillin</v>
      </c>
      <c r="AX35" s="24" t="str">
        <f t="shared" si="35"/>
        <v>Piperacillin/ Tazobactam</v>
      </c>
      <c r="AY35" s="24" t="str">
        <f t="shared" si="35"/>
        <v>Aztreonam</v>
      </c>
      <c r="AZ35" s="24" t="str">
        <f t="shared" si="35"/>
        <v>Cefotaxim</v>
      </c>
      <c r="BA35" s="24" t="str">
        <f t="shared" si="35"/>
        <v>Ceftazidim</v>
      </c>
      <c r="BB35" s="24" t="str">
        <f t="shared" si="35"/>
        <v>Cefuroxim</v>
      </c>
      <c r="BC35" s="24" t="str">
        <f t="shared" si="35"/>
        <v>Imipenem</v>
      </c>
      <c r="BD35" s="24" t="str">
        <f t="shared" si="35"/>
        <v>Meropenem</v>
      </c>
      <c r="BE35" s="24" t="str">
        <f t="shared" si="35"/>
        <v>Colistin</v>
      </c>
      <c r="BF35" s="24" t="str">
        <f t="shared" si="35"/>
        <v>Amikacin</v>
      </c>
      <c r="BG35" s="24" t="str">
        <f t="shared" si="35"/>
        <v>Gentamicin</v>
      </c>
      <c r="BH35" s="24" t="str">
        <f t="shared" si="35"/>
        <v>Tobramycin</v>
      </c>
      <c r="BI35" s="24" t="str">
        <f t="shared" si="35"/>
        <v>Fosfomycin</v>
      </c>
      <c r="BJ35" s="24" t="str">
        <f t="shared" si="35"/>
        <v>Cotrimoxazol</v>
      </c>
      <c r="BK35" s="24" t="str">
        <f t="shared" si="35"/>
        <v>Ciprofloxacin</v>
      </c>
      <c r="BL35" s="24" t="str">
        <f t="shared" si="35"/>
        <v>Levofloxacin</v>
      </c>
      <c r="BM35" s="24" t="str">
        <f t="shared" si="35"/>
        <v>Moxifloxacin</v>
      </c>
      <c r="BN35" s="24" t="str">
        <f t="shared" si="35"/>
        <v>Doxycyclin</v>
      </c>
      <c r="BO35" s="24" t="str">
        <f t="shared" si="35"/>
        <v>Tigecyclin</v>
      </c>
      <c r="BR35" s="1" t="s">
        <v>0</v>
      </c>
      <c r="BS35" s="1" t="str">
        <f t="shared" ref="BS35:CM35" si="36">W35</f>
        <v>Ampicillin</v>
      </c>
      <c r="BT35" s="1" t="str">
        <f t="shared" si="36"/>
        <v>Ampicillin/ Sulbactam</v>
      </c>
      <c r="BU35" s="1" t="str">
        <f t="shared" si="36"/>
        <v>Piperacillin</v>
      </c>
      <c r="BV35" s="1" t="str">
        <f t="shared" si="36"/>
        <v>Piperacillin/ Tazobactam</v>
      </c>
      <c r="BW35" s="1" t="str">
        <f t="shared" si="36"/>
        <v>Aztreonam</v>
      </c>
      <c r="BX35" s="1" t="str">
        <f t="shared" si="36"/>
        <v>Cefotaxim</v>
      </c>
      <c r="BY35" s="1" t="str">
        <f t="shared" si="36"/>
        <v>Ceftazidim</v>
      </c>
      <c r="BZ35" s="1" t="str">
        <f t="shared" si="36"/>
        <v>Cefuroxim</v>
      </c>
      <c r="CA35" s="1" t="str">
        <f t="shared" si="36"/>
        <v>Imipenem</v>
      </c>
      <c r="CB35" s="1" t="str">
        <f t="shared" si="36"/>
        <v>Meropenem</v>
      </c>
      <c r="CC35" s="1" t="str">
        <f t="shared" si="36"/>
        <v>Colistin</v>
      </c>
      <c r="CD35" s="1" t="str">
        <f t="shared" si="36"/>
        <v>Amikacin</v>
      </c>
      <c r="CE35" s="1" t="str">
        <f t="shared" si="36"/>
        <v>Gentamicin</v>
      </c>
      <c r="CF35" s="1" t="str">
        <f t="shared" si="36"/>
        <v>Tobramycin</v>
      </c>
      <c r="CG35" s="1" t="str">
        <f t="shared" si="36"/>
        <v>Fosfomycin</v>
      </c>
      <c r="CH35" s="1" t="str">
        <f t="shared" si="36"/>
        <v>Cotrimoxazol</v>
      </c>
      <c r="CI35" s="1" t="str">
        <f t="shared" si="36"/>
        <v>Ciprofloxacin</v>
      </c>
      <c r="CJ35" s="1" t="str">
        <f t="shared" si="36"/>
        <v>Levofloxacin</v>
      </c>
      <c r="CK35" s="1" t="str">
        <f t="shared" si="36"/>
        <v>Moxifloxacin</v>
      </c>
      <c r="CL35" s="1" t="str">
        <f t="shared" si="36"/>
        <v>Doxycyclin</v>
      </c>
      <c r="CM35" s="1" t="str">
        <f t="shared" si="36"/>
        <v>Tigecyclin</v>
      </c>
      <c r="CQ35" s="10"/>
      <c r="CR35" s="11" t="s">
        <v>39</v>
      </c>
      <c r="CS35" s="11" t="s">
        <v>44</v>
      </c>
      <c r="CT35" s="11" t="s">
        <v>45</v>
      </c>
      <c r="CU35" s="11" t="s">
        <v>46</v>
      </c>
      <c r="CV35" s="11" t="s">
        <v>47</v>
      </c>
      <c r="CW35" s="11" t="s">
        <v>48</v>
      </c>
      <c r="CX35" s="11" t="s">
        <v>49</v>
      </c>
      <c r="CY35" s="11" t="s">
        <v>62</v>
      </c>
      <c r="CZ35" s="11" t="s">
        <v>50</v>
      </c>
      <c r="DA35" s="11" t="s">
        <v>51</v>
      </c>
      <c r="DB35" s="11" t="s">
        <v>52</v>
      </c>
      <c r="DC35" s="11" t="s">
        <v>53</v>
      </c>
      <c r="DD35" s="11" t="s">
        <v>54</v>
      </c>
      <c r="DE35" s="11" t="s">
        <v>55</v>
      </c>
      <c r="DF35" s="11" t="s">
        <v>56</v>
      </c>
      <c r="DG35" s="11" t="s">
        <v>57</v>
      </c>
      <c r="DH35" s="11" t="s">
        <v>58</v>
      </c>
      <c r="DI35" s="11" t="s">
        <v>59</v>
      </c>
      <c r="DJ35" s="11" t="s">
        <v>60</v>
      </c>
      <c r="DK35" s="11" t="s">
        <v>61</v>
      </c>
      <c r="DL35" s="11" t="s">
        <v>63</v>
      </c>
      <c r="DM35" s="9"/>
      <c r="DN35" s="9"/>
    </row>
    <row r="36" spans="1:118" s="1" customFormat="1" ht="18.75" x14ac:dyDescent="0.25">
      <c r="B36" s="1" t="s">
        <v>2</v>
      </c>
      <c r="C36" s="2">
        <v>0</v>
      </c>
      <c r="D36" s="2">
        <v>0</v>
      </c>
      <c r="E36" s="2">
        <v>0</v>
      </c>
      <c r="F36" s="2">
        <v>5</v>
      </c>
      <c r="G36" s="2">
        <v>0</v>
      </c>
      <c r="H36" s="2">
        <v>5</v>
      </c>
      <c r="I36" s="2">
        <v>21</v>
      </c>
      <c r="J36" s="2">
        <v>135</v>
      </c>
      <c r="K36" s="2">
        <v>90</v>
      </c>
      <c r="L36" s="2">
        <v>10</v>
      </c>
      <c r="M36" s="3">
        <v>2</v>
      </c>
      <c r="N36" s="3">
        <v>2</v>
      </c>
      <c r="O36" s="3">
        <v>210</v>
      </c>
      <c r="P36" s="3">
        <v>0</v>
      </c>
      <c r="Q36" s="3">
        <v>0</v>
      </c>
      <c r="R36" s="3">
        <v>0</v>
      </c>
      <c r="S36" s="1">
        <v>480</v>
      </c>
      <c r="V36" s="1">
        <v>1.5625E-2</v>
      </c>
      <c r="W36" s="2">
        <f>C36</f>
        <v>0</v>
      </c>
      <c r="X36" s="2">
        <f>C37</f>
        <v>0</v>
      </c>
      <c r="Y36" s="2">
        <f>C38</f>
        <v>0</v>
      </c>
      <c r="Z36" s="2">
        <f>C39</f>
        <v>0</v>
      </c>
      <c r="AA36" s="2">
        <f>C40</f>
        <v>0</v>
      </c>
      <c r="AB36" s="2">
        <f>C41</f>
        <v>0</v>
      </c>
      <c r="AC36" s="2">
        <f>C42</f>
        <v>0</v>
      </c>
      <c r="AD36" s="4">
        <f>C43</f>
        <v>0</v>
      </c>
      <c r="AE36" s="2">
        <f>C44</f>
        <v>0</v>
      </c>
      <c r="AF36" s="2">
        <f>C45</f>
        <v>0</v>
      </c>
      <c r="AG36" s="2">
        <f>C46</f>
        <v>0</v>
      </c>
      <c r="AH36" s="2">
        <f>C47</f>
        <v>0</v>
      </c>
      <c r="AI36" s="2">
        <f>C48</f>
        <v>0</v>
      </c>
      <c r="AJ36" s="2">
        <f>C49</f>
        <v>0</v>
      </c>
      <c r="AK36" s="2">
        <f>C50</f>
        <v>0</v>
      </c>
      <c r="AL36" s="2">
        <f>C51</f>
        <v>0</v>
      </c>
      <c r="AM36" s="2">
        <f>C52</f>
        <v>0</v>
      </c>
      <c r="AN36" s="2">
        <f>C53</f>
        <v>0</v>
      </c>
      <c r="AO36" s="2">
        <f>C54</f>
        <v>0</v>
      </c>
      <c r="AP36" s="1">
        <f>C55</f>
        <v>0</v>
      </c>
      <c r="AQ36" s="2">
        <f>C56</f>
        <v>0</v>
      </c>
      <c r="AT36" s="1">
        <v>1.4999999999999999E-2</v>
      </c>
      <c r="AU36" s="25">
        <f t="shared" ref="AU36:BO36" si="37">PRODUCT(W36*100*1/W52)</f>
        <v>0</v>
      </c>
      <c r="AV36" s="25">
        <f t="shared" si="37"/>
        <v>0</v>
      </c>
      <c r="AW36" s="25">
        <f t="shared" si="37"/>
        <v>0</v>
      </c>
      <c r="AX36" s="25">
        <f t="shared" si="37"/>
        <v>0</v>
      </c>
      <c r="AY36" s="25">
        <f t="shared" si="37"/>
        <v>0</v>
      </c>
      <c r="AZ36" s="25">
        <f t="shared" si="37"/>
        <v>0</v>
      </c>
      <c r="BA36" s="25">
        <f t="shared" si="37"/>
        <v>0</v>
      </c>
      <c r="BB36" s="26">
        <f t="shared" si="37"/>
        <v>0</v>
      </c>
      <c r="BC36" s="25">
        <f t="shared" si="37"/>
        <v>0</v>
      </c>
      <c r="BD36" s="25">
        <f t="shared" si="37"/>
        <v>0</v>
      </c>
      <c r="BE36" s="25">
        <f t="shared" si="37"/>
        <v>0</v>
      </c>
      <c r="BF36" s="25">
        <f t="shared" si="37"/>
        <v>0</v>
      </c>
      <c r="BG36" s="25">
        <f t="shared" si="37"/>
        <v>0</v>
      </c>
      <c r="BH36" s="25">
        <f t="shared" si="37"/>
        <v>0</v>
      </c>
      <c r="BI36" s="25">
        <f t="shared" si="37"/>
        <v>0</v>
      </c>
      <c r="BJ36" s="25">
        <f t="shared" si="37"/>
        <v>0</v>
      </c>
      <c r="BK36" s="25">
        <f t="shared" si="37"/>
        <v>0</v>
      </c>
      <c r="BL36" s="25">
        <f t="shared" si="37"/>
        <v>0</v>
      </c>
      <c r="BM36" s="25">
        <f t="shared" si="37"/>
        <v>0</v>
      </c>
      <c r="BN36" s="24">
        <f t="shared" si="37"/>
        <v>0</v>
      </c>
      <c r="BO36" s="25">
        <f t="shared" si="37"/>
        <v>0</v>
      </c>
      <c r="BR36" s="1">
        <v>1.4999999999999999E-2</v>
      </c>
      <c r="BS36" s="25">
        <f t="shared" ref="BS36:CM36" si="38">AU36</f>
        <v>0</v>
      </c>
      <c r="BT36" s="25">
        <f t="shared" si="38"/>
        <v>0</v>
      </c>
      <c r="BU36" s="25">
        <f t="shared" si="38"/>
        <v>0</v>
      </c>
      <c r="BV36" s="25">
        <f t="shared" si="38"/>
        <v>0</v>
      </c>
      <c r="BW36" s="25">
        <f t="shared" si="38"/>
        <v>0</v>
      </c>
      <c r="BX36" s="25">
        <f t="shared" si="38"/>
        <v>0</v>
      </c>
      <c r="BY36" s="25">
        <f t="shared" si="38"/>
        <v>0</v>
      </c>
      <c r="BZ36" s="26">
        <f t="shared" si="38"/>
        <v>0</v>
      </c>
      <c r="CA36" s="25">
        <f t="shared" si="38"/>
        <v>0</v>
      </c>
      <c r="CB36" s="25">
        <f t="shared" si="38"/>
        <v>0</v>
      </c>
      <c r="CC36" s="25">
        <f t="shared" si="38"/>
        <v>0</v>
      </c>
      <c r="CD36" s="25">
        <f t="shared" si="38"/>
        <v>0</v>
      </c>
      <c r="CE36" s="25">
        <f t="shared" si="38"/>
        <v>0</v>
      </c>
      <c r="CF36" s="25">
        <f t="shared" si="38"/>
        <v>0</v>
      </c>
      <c r="CG36" s="25">
        <f t="shared" si="38"/>
        <v>0</v>
      </c>
      <c r="CH36" s="25">
        <f t="shared" si="38"/>
        <v>0</v>
      </c>
      <c r="CI36" s="25">
        <f t="shared" si="38"/>
        <v>0</v>
      </c>
      <c r="CJ36" s="25">
        <f t="shared" si="38"/>
        <v>0</v>
      </c>
      <c r="CK36" s="25">
        <f t="shared" si="38"/>
        <v>0</v>
      </c>
      <c r="CL36" s="24">
        <f t="shared" si="38"/>
        <v>0</v>
      </c>
      <c r="CM36" s="25">
        <f t="shared" si="38"/>
        <v>0</v>
      </c>
      <c r="CN36" s="5"/>
      <c r="CQ36" s="11" t="s">
        <v>40</v>
      </c>
      <c r="CR36" s="15">
        <f>S36</f>
        <v>480</v>
      </c>
      <c r="CS36" s="15">
        <f>S37</f>
        <v>479</v>
      </c>
      <c r="CT36" s="15">
        <f>S38</f>
        <v>480</v>
      </c>
      <c r="CU36" s="15">
        <f>S39</f>
        <v>480</v>
      </c>
      <c r="CV36" s="15">
        <f>S40</f>
        <v>480</v>
      </c>
      <c r="CW36" s="15">
        <f>S41</f>
        <v>480</v>
      </c>
      <c r="CX36" s="15">
        <f>S42</f>
        <v>480</v>
      </c>
      <c r="CY36" s="15">
        <f>S43</f>
        <v>480</v>
      </c>
      <c r="CZ36" s="15">
        <f>S44</f>
        <v>480</v>
      </c>
      <c r="DA36" s="15">
        <f>S45</f>
        <v>480</v>
      </c>
      <c r="DB36" s="15">
        <f>S46</f>
        <v>454</v>
      </c>
      <c r="DC36" s="15">
        <f>S47</f>
        <v>459</v>
      </c>
      <c r="DD36" s="15">
        <f>S48</f>
        <v>461</v>
      </c>
      <c r="DE36" s="15">
        <f>S49</f>
        <v>425</v>
      </c>
      <c r="DF36" s="15">
        <f>S50</f>
        <v>479</v>
      </c>
      <c r="DG36" s="15">
        <f>S51</f>
        <v>480</v>
      </c>
      <c r="DH36" s="15">
        <f>S52</f>
        <v>480</v>
      </c>
      <c r="DI36" s="15">
        <f>S53</f>
        <v>480</v>
      </c>
      <c r="DJ36" s="15">
        <f>S54</f>
        <v>480</v>
      </c>
      <c r="DK36" s="15">
        <f>S55</f>
        <v>480</v>
      </c>
      <c r="DL36" s="15">
        <f>S56</f>
        <v>479</v>
      </c>
      <c r="DM36" s="9"/>
      <c r="DN36" s="9"/>
    </row>
    <row r="37" spans="1:118" s="1" customFormat="1" ht="18.75" x14ac:dyDescent="0.25">
      <c r="B37" s="1" t="s">
        <v>3</v>
      </c>
      <c r="C37" s="2">
        <v>0</v>
      </c>
      <c r="D37" s="2">
        <v>0</v>
      </c>
      <c r="E37" s="2">
        <v>0</v>
      </c>
      <c r="F37" s="2">
        <v>13</v>
      </c>
      <c r="G37" s="2">
        <v>0</v>
      </c>
      <c r="H37" s="2">
        <v>28</v>
      </c>
      <c r="I37" s="2">
        <v>159</v>
      </c>
      <c r="J37" s="2">
        <v>70</v>
      </c>
      <c r="K37" s="2">
        <v>26</v>
      </c>
      <c r="L37" s="2">
        <v>33</v>
      </c>
      <c r="M37" s="3">
        <v>32</v>
      </c>
      <c r="N37" s="3">
        <v>23</v>
      </c>
      <c r="O37" s="3">
        <v>95</v>
      </c>
      <c r="P37" s="3">
        <v>0</v>
      </c>
      <c r="Q37" s="3">
        <v>0</v>
      </c>
      <c r="R37" s="3">
        <v>0</v>
      </c>
      <c r="S37" s="1">
        <v>479</v>
      </c>
      <c r="V37" s="1">
        <v>3.125E-2</v>
      </c>
      <c r="W37" s="2">
        <f>D36</f>
        <v>0</v>
      </c>
      <c r="X37" s="2">
        <f>D37</f>
        <v>0</v>
      </c>
      <c r="Y37" s="2">
        <f>D38</f>
        <v>0</v>
      </c>
      <c r="Z37" s="2">
        <f>D39</f>
        <v>0</v>
      </c>
      <c r="AA37" s="2">
        <f>D40</f>
        <v>0</v>
      </c>
      <c r="AB37" s="2">
        <f>D41</f>
        <v>355</v>
      </c>
      <c r="AC37" s="2">
        <f>D42</f>
        <v>1</v>
      </c>
      <c r="AD37" s="4">
        <f>D43</f>
        <v>0</v>
      </c>
      <c r="AE37" s="2">
        <f>D44</f>
        <v>0</v>
      </c>
      <c r="AF37" s="2">
        <f>D45</f>
        <v>0</v>
      </c>
      <c r="AG37" s="2">
        <f>D46</f>
        <v>0</v>
      </c>
      <c r="AH37" s="2">
        <f>D47</f>
        <v>0</v>
      </c>
      <c r="AI37" s="2">
        <f>D48</f>
        <v>0</v>
      </c>
      <c r="AJ37" s="2">
        <f>D49</f>
        <v>0</v>
      </c>
      <c r="AK37" s="2">
        <f>D50</f>
        <v>0</v>
      </c>
      <c r="AL37" s="2">
        <f>D51</f>
        <v>0</v>
      </c>
      <c r="AM37" s="2">
        <f>D52</f>
        <v>330</v>
      </c>
      <c r="AN37" s="2">
        <f>D53</f>
        <v>346</v>
      </c>
      <c r="AO37" s="2">
        <f>D54</f>
        <v>18</v>
      </c>
      <c r="AP37" s="1">
        <f>D55</f>
        <v>0</v>
      </c>
      <c r="AQ37" s="2">
        <f>D56</f>
        <v>307</v>
      </c>
      <c r="AT37" s="1">
        <v>3.1E-2</v>
      </c>
      <c r="AU37" s="25">
        <f t="shared" ref="AU37:BO37" si="39">PRODUCT(W37*100*1/W52)</f>
        <v>0</v>
      </c>
      <c r="AV37" s="25">
        <f t="shared" si="39"/>
        <v>0</v>
      </c>
      <c r="AW37" s="25">
        <f t="shared" si="39"/>
        <v>0</v>
      </c>
      <c r="AX37" s="25">
        <f t="shared" si="39"/>
        <v>0</v>
      </c>
      <c r="AY37" s="25">
        <f t="shared" si="39"/>
        <v>0</v>
      </c>
      <c r="AZ37" s="25">
        <f t="shared" si="39"/>
        <v>73.958333333333329</v>
      </c>
      <c r="BA37" s="25">
        <f t="shared" si="39"/>
        <v>0.20833333333333334</v>
      </c>
      <c r="BB37" s="26">
        <f t="shared" si="39"/>
        <v>0</v>
      </c>
      <c r="BC37" s="25">
        <f t="shared" si="39"/>
        <v>0</v>
      </c>
      <c r="BD37" s="25">
        <f t="shared" si="39"/>
        <v>0</v>
      </c>
      <c r="BE37" s="25">
        <f t="shared" si="39"/>
        <v>0</v>
      </c>
      <c r="BF37" s="25">
        <f t="shared" si="39"/>
        <v>0</v>
      </c>
      <c r="BG37" s="25">
        <f t="shared" si="39"/>
        <v>0</v>
      </c>
      <c r="BH37" s="25">
        <f t="shared" si="39"/>
        <v>0</v>
      </c>
      <c r="BI37" s="25">
        <f t="shared" si="39"/>
        <v>0</v>
      </c>
      <c r="BJ37" s="25">
        <f t="shared" si="39"/>
        <v>0</v>
      </c>
      <c r="BK37" s="25">
        <f t="shared" si="39"/>
        <v>68.75</v>
      </c>
      <c r="BL37" s="25">
        <f t="shared" si="39"/>
        <v>72.083333333333329</v>
      </c>
      <c r="BM37" s="25">
        <f t="shared" si="39"/>
        <v>3.75</v>
      </c>
      <c r="BN37" s="24">
        <f t="shared" si="39"/>
        <v>0</v>
      </c>
      <c r="BO37" s="25">
        <f t="shared" si="39"/>
        <v>64.091858037578291</v>
      </c>
      <c r="BR37" s="1">
        <v>3.1E-2</v>
      </c>
      <c r="BS37" s="25">
        <f t="shared" ref="BS37:CM37" si="40">AU36+AU37</f>
        <v>0</v>
      </c>
      <c r="BT37" s="25">
        <f t="shared" si="40"/>
        <v>0</v>
      </c>
      <c r="BU37" s="25">
        <f t="shared" si="40"/>
        <v>0</v>
      </c>
      <c r="BV37" s="25">
        <f t="shared" si="40"/>
        <v>0</v>
      </c>
      <c r="BW37" s="25">
        <f t="shared" si="40"/>
        <v>0</v>
      </c>
      <c r="BX37" s="25">
        <f t="shared" si="40"/>
        <v>73.958333333333329</v>
      </c>
      <c r="BY37" s="25">
        <f t="shared" si="40"/>
        <v>0.20833333333333334</v>
      </c>
      <c r="BZ37" s="26">
        <f t="shared" si="40"/>
        <v>0</v>
      </c>
      <c r="CA37" s="25">
        <f t="shared" si="40"/>
        <v>0</v>
      </c>
      <c r="CB37" s="25">
        <f t="shared" si="40"/>
        <v>0</v>
      </c>
      <c r="CC37" s="25">
        <f t="shared" si="40"/>
        <v>0</v>
      </c>
      <c r="CD37" s="25">
        <f t="shared" si="40"/>
        <v>0</v>
      </c>
      <c r="CE37" s="25">
        <f t="shared" si="40"/>
        <v>0</v>
      </c>
      <c r="CF37" s="25">
        <f t="shared" si="40"/>
        <v>0</v>
      </c>
      <c r="CG37" s="25">
        <f t="shared" si="40"/>
        <v>0</v>
      </c>
      <c r="CH37" s="25">
        <f t="shared" si="40"/>
        <v>0</v>
      </c>
      <c r="CI37" s="25">
        <f t="shared" si="40"/>
        <v>68.75</v>
      </c>
      <c r="CJ37" s="25">
        <f t="shared" si="40"/>
        <v>72.083333333333329</v>
      </c>
      <c r="CK37" s="25">
        <f t="shared" si="40"/>
        <v>3.75</v>
      </c>
      <c r="CL37" s="24">
        <f t="shared" si="40"/>
        <v>0</v>
      </c>
      <c r="CM37" s="25">
        <f t="shared" si="40"/>
        <v>64.091858037578291</v>
      </c>
      <c r="CN37" s="5"/>
      <c r="CQ37" s="11" t="s">
        <v>41</v>
      </c>
      <c r="CR37" s="12">
        <f>BS45</f>
        <v>55.416666666666671</v>
      </c>
      <c r="CS37" s="12">
        <f>BT45</f>
        <v>68.684759916492695</v>
      </c>
      <c r="CT37" s="12">
        <f>BU45</f>
        <v>57.5</v>
      </c>
      <c r="CU37" s="12">
        <f>BV45</f>
        <v>97.5</v>
      </c>
      <c r="CV37" s="12">
        <f>BW42</f>
        <v>88.333333333333329</v>
      </c>
      <c r="CW37" s="12">
        <f>BX42</f>
        <v>87.916666666666657</v>
      </c>
      <c r="CX37" s="12">
        <f>BY42</f>
        <v>88.958333333333329</v>
      </c>
      <c r="CY37" s="12">
        <f>BZ45</f>
        <v>84.583333333333329</v>
      </c>
      <c r="CZ37" s="12">
        <f>CA43</f>
        <v>100.00000000000001</v>
      </c>
      <c r="DA37" s="12">
        <f>CB43</f>
        <v>100</v>
      </c>
      <c r="DB37" s="12">
        <f>CC43</f>
        <v>99.118942731277528</v>
      </c>
      <c r="DC37" s="12">
        <f>CD45</f>
        <v>98.910675381263616</v>
      </c>
      <c r="DD37" s="12">
        <f>CE43</f>
        <v>94.143167028199557</v>
      </c>
      <c r="DE37" s="12">
        <f>CF43</f>
        <v>93.411764705882348</v>
      </c>
      <c r="DF37" s="12">
        <f>CG47</f>
        <v>98.747390396659725</v>
      </c>
      <c r="DG37" s="12">
        <f>CH43</f>
        <v>68.541666666666671</v>
      </c>
      <c r="DH37" s="12">
        <f>CI40</f>
        <v>84.791666666666671</v>
      </c>
      <c r="DI37" s="12">
        <f>CJ41</f>
        <v>86.041666666666671</v>
      </c>
      <c r="DJ37" s="12">
        <f>CK40</f>
        <v>76.041666666666671</v>
      </c>
      <c r="DK37" s="12"/>
      <c r="DL37" s="12">
        <f>CM41</f>
        <v>99.582463465553246</v>
      </c>
      <c r="DM37" s="9"/>
      <c r="DN37" s="9"/>
    </row>
    <row r="38" spans="1:118" s="1" customFormat="1" ht="18.75" x14ac:dyDescent="0.25">
      <c r="B38" s="1" t="s">
        <v>4</v>
      </c>
      <c r="C38" s="2">
        <v>0</v>
      </c>
      <c r="D38" s="2">
        <v>0</v>
      </c>
      <c r="E38" s="2">
        <v>0</v>
      </c>
      <c r="F38" s="2">
        <v>0</v>
      </c>
      <c r="G38" s="2">
        <v>24</v>
      </c>
      <c r="H38" s="2">
        <v>0</v>
      </c>
      <c r="I38" s="2">
        <v>154</v>
      </c>
      <c r="J38" s="2">
        <v>85</v>
      </c>
      <c r="K38" s="2">
        <v>8</v>
      </c>
      <c r="L38" s="2">
        <v>5</v>
      </c>
      <c r="M38" s="3">
        <v>10</v>
      </c>
      <c r="N38" s="3">
        <v>22</v>
      </c>
      <c r="O38" s="3">
        <v>21</v>
      </c>
      <c r="P38" s="3">
        <v>151</v>
      </c>
      <c r="Q38" s="3">
        <v>0</v>
      </c>
      <c r="R38" s="3">
        <v>0</v>
      </c>
      <c r="S38" s="1">
        <v>480</v>
      </c>
      <c r="V38" s="1">
        <v>6.25E-2</v>
      </c>
      <c r="W38" s="2">
        <f>E36</f>
        <v>0</v>
      </c>
      <c r="X38" s="2">
        <f>E37</f>
        <v>0</v>
      </c>
      <c r="Y38" s="2">
        <f>E38</f>
        <v>0</v>
      </c>
      <c r="Z38" s="2">
        <f>E39</f>
        <v>0</v>
      </c>
      <c r="AA38" s="2">
        <f>E40</f>
        <v>0</v>
      </c>
      <c r="AB38" s="2">
        <f>E41</f>
        <v>0</v>
      </c>
      <c r="AC38" s="2">
        <f>E42</f>
        <v>0</v>
      </c>
      <c r="AD38" s="4">
        <f>E43</f>
        <v>0</v>
      </c>
      <c r="AE38" s="2">
        <f>E44</f>
        <v>358</v>
      </c>
      <c r="AF38" s="2">
        <f>E45</f>
        <v>478</v>
      </c>
      <c r="AG38" s="2">
        <f>E46</f>
        <v>0</v>
      </c>
      <c r="AH38" s="2">
        <f>E47</f>
        <v>0</v>
      </c>
      <c r="AI38" s="2">
        <f>E48</f>
        <v>13</v>
      </c>
      <c r="AJ38" s="2">
        <f>E49</f>
        <v>4</v>
      </c>
      <c r="AK38" s="2">
        <f>E50</f>
        <v>0</v>
      </c>
      <c r="AL38" s="2">
        <f>E51</f>
        <v>281</v>
      </c>
      <c r="AM38" s="2">
        <f>E52</f>
        <v>25</v>
      </c>
      <c r="AN38" s="2">
        <f>E53</f>
        <v>0</v>
      </c>
      <c r="AO38" s="2">
        <f>E54</f>
        <v>211</v>
      </c>
      <c r="AP38" s="1">
        <f>E55</f>
        <v>2</v>
      </c>
      <c r="AQ38" s="2">
        <f>E56</f>
        <v>0</v>
      </c>
      <c r="AT38" s="1">
        <v>6.2E-2</v>
      </c>
      <c r="AU38" s="25">
        <f t="shared" ref="AU38:BO38" si="41">PRODUCT(W38*100*1/W52)</f>
        <v>0</v>
      </c>
      <c r="AV38" s="25">
        <f t="shared" si="41"/>
        <v>0</v>
      </c>
      <c r="AW38" s="25">
        <f t="shared" si="41"/>
        <v>0</v>
      </c>
      <c r="AX38" s="25">
        <f t="shared" si="41"/>
        <v>0</v>
      </c>
      <c r="AY38" s="25">
        <f t="shared" si="41"/>
        <v>0</v>
      </c>
      <c r="AZ38" s="25">
        <f t="shared" si="41"/>
        <v>0</v>
      </c>
      <c r="BA38" s="25">
        <f t="shared" si="41"/>
        <v>0</v>
      </c>
      <c r="BB38" s="26">
        <f t="shared" si="41"/>
        <v>0</v>
      </c>
      <c r="BC38" s="25">
        <f t="shared" si="41"/>
        <v>74.583333333333329</v>
      </c>
      <c r="BD38" s="25">
        <f t="shared" si="41"/>
        <v>99.583333333333329</v>
      </c>
      <c r="BE38" s="25">
        <f t="shared" si="41"/>
        <v>0</v>
      </c>
      <c r="BF38" s="25">
        <f t="shared" si="41"/>
        <v>0</v>
      </c>
      <c r="BG38" s="25">
        <f t="shared" si="41"/>
        <v>2.8199566160520608</v>
      </c>
      <c r="BH38" s="25">
        <f t="shared" si="41"/>
        <v>0.94117647058823528</v>
      </c>
      <c r="BI38" s="25">
        <f t="shared" si="41"/>
        <v>0</v>
      </c>
      <c r="BJ38" s="25">
        <f t="shared" si="41"/>
        <v>58.541666666666664</v>
      </c>
      <c r="BK38" s="25">
        <f t="shared" si="41"/>
        <v>5.208333333333333</v>
      </c>
      <c r="BL38" s="25">
        <f t="shared" si="41"/>
        <v>0</v>
      </c>
      <c r="BM38" s="25">
        <f t="shared" si="41"/>
        <v>43.958333333333336</v>
      </c>
      <c r="BN38" s="24">
        <f t="shared" si="41"/>
        <v>0.41666666666666669</v>
      </c>
      <c r="BO38" s="25">
        <f t="shared" si="41"/>
        <v>0</v>
      </c>
      <c r="BR38" s="1">
        <v>6.2E-2</v>
      </c>
      <c r="BS38" s="25">
        <f t="shared" ref="BS38:CM38" si="42">AU36+AU37+AU38</f>
        <v>0</v>
      </c>
      <c r="BT38" s="25">
        <f t="shared" si="42"/>
        <v>0</v>
      </c>
      <c r="BU38" s="25">
        <f t="shared" si="42"/>
        <v>0</v>
      </c>
      <c r="BV38" s="25">
        <f t="shared" si="42"/>
        <v>0</v>
      </c>
      <c r="BW38" s="25">
        <f t="shared" si="42"/>
        <v>0</v>
      </c>
      <c r="BX38" s="25">
        <f t="shared" si="42"/>
        <v>73.958333333333329</v>
      </c>
      <c r="BY38" s="25">
        <f t="shared" si="42"/>
        <v>0.20833333333333334</v>
      </c>
      <c r="BZ38" s="26">
        <f t="shared" si="42"/>
        <v>0</v>
      </c>
      <c r="CA38" s="25">
        <f t="shared" si="42"/>
        <v>74.583333333333329</v>
      </c>
      <c r="CB38" s="25">
        <f t="shared" si="42"/>
        <v>99.583333333333329</v>
      </c>
      <c r="CC38" s="25">
        <f t="shared" si="42"/>
        <v>0</v>
      </c>
      <c r="CD38" s="25">
        <f t="shared" si="42"/>
        <v>0</v>
      </c>
      <c r="CE38" s="25">
        <f t="shared" si="42"/>
        <v>2.8199566160520608</v>
      </c>
      <c r="CF38" s="25">
        <f t="shared" si="42"/>
        <v>0.94117647058823528</v>
      </c>
      <c r="CG38" s="25">
        <f t="shared" si="42"/>
        <v>0</v>
      </c>
      <c r="CH38" s="25">
        <f t="shared" si="42"/>
        <v>58.541666666666664</v>
      </c>
      <c r="CI38" s="25">
        <f t="shared" si="42"/>
        <v>73.958333333333329</v>
      </c>
      <c r="CJ38" s="25">
        <f t="shared" si="42"/>
        <v>72.083333333333329</v>
      </c>
      <c r="CK38" s="25">
        <f t="shared" si="42"/>
        <v>47.708333333333336</v>
      </c>
      <c r="CL38" s="24">
        <f t="shared" si="42"/>
        <v>0.41666666666666669</v>
      </c>
      <c r="CM38" s="25">
        <f t="shared" si="42"/>
        <v>64.091858037578291</v>
      </c>
      <c r="CN38" s="5"/>
      <c r="CQ38" s="11" t="s">
        <v>42</v>
      </c>
      <c r="CR38" s="12"/>
      <c r="CS38" s="12"/>
      <c r="CT38" s="12"/>
      <c r="CU38" s="12"/>
      <c r="CV38" s="12">
        <f>BW44-BW42</f>
        <v>1.0416666666666714</v>
      </c>
      <c r="CW38" s="12">
        <f>SUM(BX43,-BX42)</f>
        <v>0.2083333333333286</v>
      </c>
      <c r="CX38" s="13">
        <f>SUM(BY43-BY42)</f>
        <v>1.875</v>
      </c>
      <c r="CY38" s="12"/>
      <c r="CZ38" s="12">
        <f>CA44-CA43</f>
        <v>0</v>
      </c>
      <c r="DA38" s="12">
        <f>CB45-CB43</f>
        <v>0</v>
      </c>
      <c r="DB38" s="12"/>
      <c r="DC38" s="12"/>
      <c r="DD38" s="12"/>
      <c r="DE38" s="12"/>
      <c r="DF38" s="12"/>
      <c r="DG38" s="12">
        <f>CH44-CH43</f>
        <v>1.4583333333333286</v>
      </c>
      <c r="DH38" s="12">
        <f>CI41-CI40</f>
        <v>1.25</v>
      </c>
      <c r="DI38" s="12">
        <f>CJ42-CJ41</f>
        <v>0</v>
      </c>
      <c r="DJ38" s="12"/>
      <c r="DK38" s="12"/>
      <c r="DL38" s="12"/>
      <c r="DM38" s="9"/>
      <c r="DN38" s="9"/>
    </row>
    <row r="39" spans="1:118" s="1" customFormat="1" ht="18.75" x14ac:dyDescent="0.25">
      <c r="B39" s="1" t="s">
        <v>5</v>
      </c>
      <c r="C39" s="2">
        <v>0</v>
      </c>
      <c r="D39" s="2">
        <v>0</v>
      </c>
      <c r="E39" s="2">
        <v>0</v>
      </c>
      <c r="F39" s="2">
        <v>0</v>
      </c>
      <c r="G39" s="2">
        <v>53</v>
      </c>
      <c r="H39" s="2">
        <v>0</v>
      </c>
      <c r="I39" s="2">
        <v>268</v>
      </c>
      <c r="J39" s="2">
        <v>116</v>
      </c>
      <c r="K39" s="2">
        <v>16</v>
      </c>
      <c r="L39" s="2">
        <v>15</v>
      </c>
      <c r="M39" s="3">
        <v>2</v>
      </c>
      <c r="N39" s="3">
        <v>0</v>
      </c>
      <c r="O39" s="3">
        <v>5</v>
      </c>
      <c r="P39" s="3">
        <v>5</v>
      </c>
      <c r="Q39" s="3">
        <v>0</v>
      </c>
      <c r="R39" s="3">
        <v>0</v>
      </c>
      <c r="S39" s="1">
        <v>480</v>
      </c>
      <c r="V39" s="1">
        <v>0.125</v>
      </c>
      <c r="W39" s="2">
        <f>F36</f>
        <v>5</v>
      </c>
      <c r="X39" s="2">
        <f>F37</f>
        <v>13</v>
      </c>
      <c r="Y39" s="2">
        <f>F38</f>
        <v>0</v>
      </c>
      <c r="Z39" s="2">
        <f>F39</f>
        <v>0</v>
      </c>
      <c r="AA39" s="2">
        <f>F40</f>
        <v>413</v>
      </c>
      <c r="AB39" s="2">
        <f>F41</f>
        <v>49</v>
      </c>
      <c r="AC39" s="2">
        <f>F42</f>
        <v>392</v>
      </c>
      <c r="AD39" s="4">
        <f>F43</f>
        <v>5</v>
      </c>
      <c r="AE39" s="2">
        <f>F44</f>
        <v>2</v>
      </c>
      <c r="AF39" s="2">
        <f>F45</f>
        <v>0</v>
      </c>
      <c r="AG39" s="2">
        <f>F46</f>
        <v>29</v>
      </c>
      <c r="AH39" s="2">
        <f>F47</f>
        <v>0</v>
      </c>
      <c r="AI39" s="2">
        <f>F48</f>
        <v>0</v>
      </c>
      <c r="AJ39" s="2">
        <f>F49</f>
        <v>0</v>
      </c>
      <c r="AK39" s="2">
        <f>F50</f>
        <v>0</v>
      </c>
      <c r="AL39" s="2">
        <f>F51</f>
        <v>0</v>
      </c>
      <c r="AM39" s="2">
        <f>F52</f>
        <v>17</v>
      </c>
      <c r="AN39" s="2">
        <f>F53</f>
        <v>12</v>
      </c>
      <c r="AO39" s="2">
        <f>F54</f>
        <v>124</v>
      </c>
      <c r="AP39" s="1">
        <f>F55</f>
        <v>0</v>
      </c>
      <c r="AQ39" s="2">
        <f>F56</f>
        <v>127</v>
      </c>
      <c r="AT39" s="1">
        <v>0.125</v>
      </c>
      <c r="AU39" s="25">
        <f t="shared" ref="AU39:BO39" si="43">PRODUCT(W39*100*1/W52)</f>
        <v>1.0416666666666667</v>
      </c>
      <c r="AV39" s="25">
        <f t="shared" si="43"/>
        <v>2.7139874739039667</v>
      </c>
      <c r="AW39" s="25">
        <f t="shared" si="43"/>
        <v>0</v>
      </c>
      <c r="AX39" s="25">
        <f t="shared" si="43"/>
        <v>0</v>
      </c>
      <c r="AY39" s="25">
        <f t="shared" si="43"/>
        <v>86.041666666666671</v>
      </c>
      <c r="AZ39" s="25">
        <f t="shared" si="43"/>
        <v>10.208333333333334</v>
      </c>
      <c r="BA39" s="25">
        <f t="shared" si="43"/>
        <v>81.666666666666671</v>
      </c>
      <c r="BB39" s="26">
        <f t="shared" si="43"/>
        <v>1.0416666666666667</v>
      </c>
      <c r="BC39" s="25">
        <f t="shared" si="43"/>
        <v>0.41666666666666669</v>
      </c>
      <c r="BD39" s="25">
        <f t="shared" si="43"/>
        <v>0</v>
      </c>
      <c r="BE39" s="25">
        <f t="shared" si="43"/>
        <v>6.3876651982378858</v>
      </c>
      <c r="BF39" s="25">
        <f t="shared" si="43"/>
        <v>0</v>
      </c>
      <c r="BG39" s="25">
        <f t="shared" si="43"/>
        <v>0</v>
      </c>
      <c r="BH39" s="25">
        <f t="shared" si="43"/>
        <v>0</v>
      </c>
      <c r="BI39" s="25">
        <f t="shared" si="43"/>
        <v>0</v>
      </c>
      <c r="BJ39" s="25">
        <f t="shared" si="43"/>
        <v>0</v>
      </c>
      <c r="BK39" s="25">
        <f t="shared" si="43"/>
        <v>3.5416666666666665</v>
      </c>
      <c r="BL39" s="25">
        <f t="shared" si="43"/>
        <v>2.5</v>
      </c>
      <c r="BM39" s="25">
        <f t="shared" si="43"/>
        <v>25.833333333333332</v>
      </c>
      <c r="BN39" s="24">
        <f t="shared" si="43"/>
        <v>0</v>
      </c>
      <c r="BO39" s="25">
        <f t="shared" si="43"/>
        <v>26.513569937369521</v>
      </c>
      <c r="BR39" s="1">
        <v>0.125</v>
      </c>
      <c r="BS39" s="25">
        <f t="shared" ref="BS39:CM39" si="44">AU36+AU37+AU38+AU39</f>
        <v>1.0416666666666667</v>
      </c>
      <c r="BT39" s="25">
        <f t="shared" si="44"/>
        <v>2.7139874739039667</v>
      </c>
      <c r="BU39" s="25">
        <f t="shared" si="44"/>
        <v>0</v>
      </c>
      <c r="BV39" s="25">
        <f t="shared" si="44"/>
        <v>0</v>
      </c>
      <c r="BW39" s="25">
        <f t="shared" si="44"/>
        <v>86.041666666666671</v>
      </c>
      <c r="BX39" s="25">
        <f t="shared" si="44"/>
        <v>84.166666666666657</v>
      </c>
      <c r="BY39" s="25">
        <f t="shared" si="44"/>
        <v>81.875</v>
      </c>
      <c r="BZ39" s="26">
        <f t="shared" si="44"/>
        <v>1.0416666666666667</v>
      </c>
      <c r="CA39" s="25">
        <f t="shared" si="44"/>
        <v>75</v>
      </c>
      <c r="CB39" s="25">
        <f t="shared" si="44"/>
        <v>99.583333333333329</v>
      </c>
      <c r="CC39" s="25">
        <f t="shared" si="44"/>
        <v>6.3876651982378858</v>
      </c>
      <c r="CD39" s="25">
        <f t="shared" si="44"/>
        <v>0</v>
      </c>
      <c r="CE39" s="25">
        <f t="shared" si="44"/>
        <v>2.8199566160520608</v>
      </c>
      <c r="CF39" s="25">
        <f t="shared" si="44"/>
        <v>0.94117647058823528</v>
      </c>
      <c r="CG39" s="25">
        <f t="shared" si="44"/>
        <v>0</v>
      </c>
      <c r="CH39" s="25">
        <f t="shared" si="44"/>
        <v>58.541666666666664</v>
      </c>
      <c r="CI39" s="25">
        <f t="shared" si="44"/>
        <v>77.5</v>
      </c>
      <c r="CJ39" s="25">
        <f t="shared" si="44"/>
        <v>74.583333333333329</v>
      </c>
      <c r="CK39" s="25">
        <f t="shared" si="44"/>
        <v>73.541666666666671</v>
      </c>
      <c r="CL39" s="24">
        <f t="shared" si="44"/>
        <v>0.41666666666666669</v>
      </c>
      <c r="CM39" s="25">
        <f t="shared" si="44"/>
        <v>90.605427974947816</v>
      </c>
      <c r="CN39" s="5"/>
      <c r="CQ39" s="11" t="s">
        <v>43</v>
      </c>
      <c r="CR39" s="12">
        <f>BS51-CR37</f>
        <v>44.583333333333329</v>
      </c>
      <c r="CS39" s="12">
        <f>BT51-CS37</f>
        <v>31.315240083507305</v>
      </c>
      <c r="CT39" s="12">
        <f>BU51-BU45</f>
        <v>42.5</v>
      </c>
      <c r="CU39" s="12">
        <f>BV51-BV45</f>
        <v>2.5000000000000142</v>
      </c>
      <c r="CV39" s="12">
        <f>BW51-CV38-CV37</f>
        <v>10.625</v>
      </c>
      <c r="CW39" s="12">
        <f>BX51-BX43</f>
        <v>11.875</v>
      </c>
      <c r="CX39" s="12">
        <f>BY51-BY43</f>
        <v>9.1666666666666572</v>
      </c>
      <c r="CY39" s="12">
        <f>BZ51-BZ45</f>
        <v>15.416666666666671</v>
      </c>
      <c r="CZ39" s="12">
        <f>CA51-CA44</f>
        <v>0</v>
      </c>
      <c r="DA39" s="12">
        <f>CB51-CB45</f>
        <v>0</v>
      </c>
      <c r="DB39" s="12">
        <f>CC51-CC43</f>
        <v>0.88105726872247203</v>
      </c>
      <c r="DC39" s="12">
        <f>CD51-CD45</f>
        <v>1.0893246187363843</v>
      </c>
      <c r="DD39" s="12">
        <f>CE51-CE43</f>
        <v>5.8568329718004293</v>
      </c>
      <c r="DE39" s="12">
        <f>CF51-CF43</f>
        <v>6.5882352941176379</v>
      </c>
      <c r="DF39" s="12">
        <f>CG51-CG47</f>
        <v>1.2526096033402894</v>
      </c>
      <c r="DG39" s="12">
        <f>CH51-CH44</f>
        <v>30</v>
      </c>
      <c r="DH39" s="12">
        <f>CI51-CI41</f>
        <v>13.958333333333329</v>
      </c>
      <c r="DI39" s="12">
        <f>CJ51-CJ42</f>
        <v>13.958333333333329</v>
      </c>
      <c r="DJ39" s="12">
        <f>CK51-CK40</f>
        <v>23.958333333333343</v>
      </c>
      <c r="DK39" s="12"/>
      <c r="DL39" s="12">
        <f>CM51-CM41</f>
        <v>0.41753653444676786</v>
      </c>
      <c r="DM39" s="9"/>
      <c r="DN39" s="9"/>
    </row>
    <row r="40" spans="1:118" s="1" customFormat="1" x14ac:dyDescent="0.25">
      <c r="B40" s="1" t="s">
        <v>6</v>
      </c>
      <c r="C40" s="2">
        <v>0</v>
      </c>
      <c r="D40" s="2">
        <v>0</v>
      </c>
      <c r="E40" s="2">
        <v>0</v>
      </c>
      <c r="F40" s="2">
        <v>413</v>
      </c>
      <c r="G40" s="2">
        <v>0</v>
      </c>
      <c r="H40" s="2">
        <v>7</v>
      </c>
      <c r="I40" s="2">
        <v>4</v>
      </c>
      <c r="J40" s="4">
        <v>2</v>
      </c>
      <c r="K40" s="4">
        <v>3</v>
      </c>
      <c r="L40" s="3">
        <v>13</v>
      </c>
      <c r="M40" s="3">
        <v>12</v>
      </c>
      <c r="N40" s="3">
        <v>26</v>
      </c>
      <c r="O40" s="3">
        <v>0</v>
      </c>
      <c r="P40" s="3">
        <v>0</v>
      </c>
      <c r="Q40" s="3">
        <v>0</v>
      </c>
      <c r="R40" s="3">
        <v>0</v>
      </c>
      <c r="S40" s="1">
        <v>480</v>
      </c>
      <c r="V40" s="1">
        <v>0.25</v>
      </c>
      <c r="W40" s="2">
        <f>G36</f>
        <v>0</v>
      </c>
      <c r="X40" s="2">
        <f>G37</f>
        <v>0</v>
      </c>
      <c r="Y40" s="2">
        <f>G38</f>
        <v>24</v>
      </c>
      <c r="Z40" s="2">
        <f>G39</f>
        <v>53</v>
      </c>
      <c r="AA40" s="2">
        <f>G40</f>
        <v>0</v>
      </c>
      <c r="AB40" s="2">
        <f>G41</f>
        <v>9</v>
      </c>
      <c r="AC40" s="2">
        <f>G42</f>
        <v>0</v>
      </c>
      <c r="AD40" s="4">
        <f>G43</f>
        <v>0</v>
      </c>
      <c r="AE40" s="2">
        <f>G44</f>
        <v>101</v>
      </c>
      <c r="AF40" s="2">
        <f>G45</f>
        <v>2</v>
      </c>
      <c r="AG40" s="2">
        <f>G46</f>
        <v>280</v>
      </c>
      <c r="AH40" s="2">
        <f>G47</f>
        <v>70</v>
      </c>
      <c r="AI40" s="2">
        <f>G48</f>
        <v>248</v>
      </c>
      <c r="AJ40" s="2">
        <f>G49</f>
        <v>142</v>
      </c>
      <c r="AK40" s="2">
        <f>G50</f>
        <v>0</v>
      </c>
      <c r="AL40" s="2">
        <f>G51</f>
        <v>25</v>
      </c>
      <c r="AM40" s="2">
        <f>G52</f>
        <v>35</v>
      </c>
      <c r="AN40" s="2">
        <f>G53</f>
        <v>32</v>
      </c>
      <c r="AO40" s="2">
        <f>G54</f>
        <v>12</v>
      </c>
      <c r="AP40" s="1">
        <f>G55</f>
        <v>9</v>
      </c>
      <c r="AQ40" s="2">
        <f>G56</f>
        <v>35</v>
      </c>
      <c r="AT40" s="1">
        <v>0.25</v>
      </c>
      <c r="AU40" s="25">
        <f t="shared" ref="AU40:BO40" si="45">PRODUCT(W40*100*1/W52)</f>
        <v>0</v>
      </c>
      <c r="AV40" s="25">
        <f t="shared" si="45"/>
        <v>0</v>
      </c>
      <c r="AW40" s="25">
        <f t="shared" si="45"/>
        <v>5</v>
      </c>
      <c r="AX40" s="25">
        <f t="shared" si="45"/>
        <v>11.041666666666666</v>
      </c>
      <c r="AY40" s="25">
        <f t="shared" si="45"/>
        <v>0</v>
      </c>
      <c r="AZ40" s="25">
        <f t="shared" si="45"/>
        <v>1.875</v>
      </c>
      <c r="BA40" s="25">
        <f t="shared" si="45"/>
        <v>0</v>
      </c>
      <c r="BB40" s="26">
        <f t="shared" si="45"/>
        <v>0</v>
      </c>
      <c r="BC40" s="25">
        <f t="shared" si="45"/>
        <v>21.041666666666668</v>
      </c>
      <c r="BD40" s="25">
        <f t="shared" si="45"/>
        <v>0.41666666666666669</v>
      </c>
      <c r="BE40" s="25">
        <f t="shared" si="45"/>
        <v>61.674008810572687</v>
      </c>
      <c r="BF40" s="25">
        <f t="shared" si="45"/>
        <v>15.250544662309368</v>
      </c>
      <c r="BG40" s="25">
        <f t="shared" si="45"/>
        <v>53.796095444685463</v>
      </c>
      <c r="BH40" s="25">
        <f t="shared" si="45"/>
        <v>33.411764705882355</v>
      </c>
      <c r="BI40" s="25">
        <f t="shared" si="45"/>
        <v>0</v>
      </c>
      <c r="BJ40" s="25">
        <f t="shared" si="45"/>
        <v>5.208333333333333</v>
      </c>
      <c r="BK40" s="25">
        <f t="shared" si="45"/>
        <v>7.291666666666667</v>
      </c>
      <c r="BL40" s="25">
        <f t="shared" si="45"/>
        <v>6.666666666666667</v>
      </c>
      <c r="BM40" s="25">
        <f t="shared" si="45"/>
        <v>2.5</v>
      </c>
      <c r="BN40" s="24">
        <f t="shared" si="45"/>
        <v>1.875</v>
      </c>
      <c r="BO40" s="25">
        <f t="shared" si="45"/>
        <v>7.3068893528183718</v>
      </c>
      <c r="BR40" s="1">
        <v>0.25</v>
      </c>
      <c r="BS40" s="25">
        <f t="shared" ref="BS40:CM40" si="46">AU36+AU37+AU38+AU39+AU40</f>
        <v>1.0416666666666667</v>
      </c>
      <c r="BT40" s="25">
        <f t="shared" si="46"/>
        <v>2.7139874739039667</v>
      </c>
      <c r="BU40" s="25">
        <f t="shared" si="46"/>
        <v>5</v>
      </c>
      <c r="BV40" s="25">
        <f t="shared" si="46"/>
        <v>11.041666666666666</v>
      </c>
      <c r="BW40" s="25">
        <f t="shared" si="46"/>
        <v>86.041666666666671</v>
      </c>
      <c r="BX40" s="25">
        <f t="shared" si="46"/>
        <v>86.041666666666657</v>
      </c>
      <c r="BY40" s="25">
        <f t="shared" si="46"/>
        <v>81.875</v>
      </c>
      <c r="BZ40" s="26">
        <f t="shared" si="46"/>
        <v>1.0416666666666667</v>
      </c>
      <c r="CA40" s="25">
        <f t="shared" si="46"/>
        <v>96.041666666666671</v>
      </c>
      <c r="CB40" s="25">
        <f t="shared" si="46"/>
        <v>100</v>
      </c>
      <c r="CC40" s="25">
        <f t="shared" si="46"/>
        <v>68.06167400881057</v>
      </c>
      <c r="CD40" s="25">
        <f t="shared" si="46"/>
        <v>15.250544662309368</v>
      </c>
      <c r="CE40" s="25">
        <f t="shared" si="46"/>
        <v>56.616052060737523</v>
      </c>
      <c r="CF40" s="25">
        <f t="shared" si="46"/>
        <v>34.352941176470587</v>
      </c>
      <c r="CG40" s="25">
        <f t="shared" si="46"/>
        <v>0</v>
      </c>
      <c r="CH40" s="25">
        <f t="shared" si="46"/>
        <v>63.75</v>
      </c>
      <c r="CI40" s="25">
        <f t="shared" si="46"/>
        <v>84.791666666666671</v>
      </c>
      <c r="CJ40" s="25">
        <f t="shared" si="46"/>
        <v>81.25</v>
      </c>
      <c r="CK40" s="25">
        <f t="shared" si="46"/>
        <v>76.041666666666671</v>
      </c>
      <c r="CL40" s="24">
        <f t="shared" si="46"/>
        <v>2.2916666666666665</v>
      </c>
      <c r="CM40" s="25">
        <f t="shared" si="46"/>
        <v>97.912317327766189</v>
      </c>
      <c r="CN40" s="5"/>
      <c r="CQ40" s="9"/>
      <c r="CR40" s="9"/>
      <c r="CS40" s="9"/>
      <c r="CT40" s="9"/>
      <c r="CU40" s="9"/>
      <c r="CV40" s="9"/>
      <c r="CW40" s="9"/>
      <c r="CX40" s="9"/>
      <c r="CY40" s="9"/>
      <c r="CZ40" s="9"/>
      <c r="DA40" s="9"/>
      <c r="DB40" s="9"/>
      <c r="DC40" s="9"/>
      <c r="DD40" s="9"/>
      <c r="DE40" s="9"/>
      <c r="DF40" s="9"/>
      <c r="DG40" s="9"/>
      <c r="DH40" s="9"/>
      <c r="DI40" s="9"/>
      <c r="DJ40" s="9"/>
      <c r="DK40" s="9"/>
      <c r="DL40" s="9"/>
      <c r="DM40" s="9"/>
      <c r="DN40" s="9"/>
    </row>
    <row r="41" spans="1:118" s="1" customFormat="1" x14ac:dyDescent="0.25">
      <c r="B41" s="1" t="s">
        <v>7</v>
      </c>
      <c r="C41" s="2">
        <v>0</v>
      </c>
      <c r="D41" s="2">
        <v>355</v>
      </c>
      <c r="E41" s="2">
        <v>0</v>
      </c>
      <c r="F41" s="2">
        <v>49</v>
      </c>
      <c r="G41" s="2">
        <v>9</v>
      </c>
      <c r="H41" s="2">
        <v>6</v>
      </c>
      <c r="I41" s="2">
        <v>3</v>
      </c>
      <c r="J41" s="4">
        <v>1</v>
      </c>
      <c r="K41" s="3">
        <v>3</v>
      </c>
      <c r="L41" s="3">
        <v>5</v>
      </c>
      <c r="M41" s="3">
        <v>49</v>
      </c>
      <c r="N41" s="3">
        <v>0</v>
      </c>
      <c r="O41" s="3">
        <v>0</v>
      </c>
      <c r="P41" s="3">
        <v>0</v>
      </c>
      <c r="Q41" s="3">
        <v>0</v>
      </c>
      <c r="R41" s="3">
        <v>0</v>
      </c>
      <c r="S41" s="1">
        <v>480</v>
      </c>
      <c r="V41" s="1">
        <v>0.5</v>
      </c>
      <c r="W41" s="2">
        <f>H36</f>
        <v>5</v>
      </c>
      <c r="X41" s="2">
        <f>H37</f>
        <v>28</v>
      </c>
      <c r="Y41" s="2">
        <f>H38</f>
        <v>0</v>
      </c>
      <c r="Z41" s="2">
        <f>H39</f>
        <v>0</v>
      </c>
      <c r="AA41" s="2">
        <f>H40</f>
        <v>7</v>
      </c>
      <c r="AB41" s="2">
        <f>H41</f>
        <v>6</v>
      </c>
      <c r="AC41" s="2">
        <f>H42</f>
        <v>24</v>
      </c>
      <c r="AD41" s="4">
        <f>H43</f>
        <v>3</v>
      </c>
      <c r="AE41" s="2">
        <f>H44</f>
        <v>14</v>
      </c>
      <c r="AF41" s="2">
        <f>H45</f>
        <v>0</v>
      </c>
      <c r="AG41" s="2">
        <f>H46</f>
        <v>115</v>
      </c>
      <c r="AH41" s="2">
        <f>H47</f>
        <v>0</v>
      </c>
      <c r="AI41" s="2">
        <f>H48</f>
        <v>143</v>
      </c>
      <c r="AJ41" s="2">
        <f>H49</f>
        <v>206</v>
      </c>
      <c r="AK41" s="2">
        <f>H50</f>
        <v>299</v>
      </c>
      <c r="AL41" s="2">
        <f>H51</f>
        <v>8</v>
      </c>
      <c r="AM41" s="4">
        <f>H52</f>
        <v>6</v>
      </c>
      <c r="AN41" s="2">
        <f>H53</f>
        <v>23</v>
      </c>
      <c r="AO41" s="3">
        <f>H54</f>
        <v>38</v>
      </c>
      <c r="AP41" s="1">
        <f>H55</f>
        <v>85</v>
      </c>
      <c r="AQ41" s="2">
        <f>H56</f>
        <v>8</v>
      </c>
      <c r="AT41" s="1">
        <v>0.5</v>
      </c>
      <c r="AU41" s="25">
        <f t="shared" ref="AU41:BO41" si="47">PRODUCT(W41*100*1/W52)</f>
        <v>1.0416666666666667</v>
      </c>
      <c r="AV41" s="25">
        <f t="shared" si="47"/>
        <v>5.8455114822546976</v>
      </c>
      <c r="AW41" s="25">
        <f t="shared" si="47"/>
        <v>0</v>
      </c>
      <c r="AX41" s="25">
        <f t="shared" si="47"/>
        <v>0</v>
      </c>
      <c r="AY41" s="25">
        <f t="shared" si="47"/>
        <v>1.4583333333333333</v>
      </c>
      <c r="AZ41" s="25">
        <f t="shared" si="47"/>
        <v>1.25</v>
      </c>
      <c r="BA41" s="25">
        <f t="shared" si="47"/>
        <v>5</v>
      </c>
      <c r="BB41" s="26">
        <f t="shared" si="47"/>
        <v>0.625</v>
      </c>
      <c r="BC41" s="25">
        <f t="shared" si="47"/>
        <v>2.9166666666666665</v>
      </c>
      <c r="BD41" s="25">
        <f t="shared" si="47"/>
        <v>0</v>
      </c>
      <c r="BE41" s="25">
        <f t="shared" si="47"/>
        <v>25.330396475770925</v>
      </c>
      <c r="BF41" s="25">
        <f t="shared" si="47"/>
        <v>0</v>
      </c>
      <c r="BG41" s="25">
        <f t="shared" si="47"/>
        <v>31.019522776572668</v>
      </c>
      <c r="BH41" s="25">
        <f t="shared" si="47"/>
        <v>48.470588235294116</v>
      </c>
      <c r="BI41" s="25">
        <f t="shared" si="47"/>
        <v>62.421711899791234</v>
      </c>
      <c r="BJ41" s="25">
        <f t="shared" si="47"/>
        <v>1.6666666666666667</v>
      </c>
      <c r="BK41" s="26">
        <f t="shared" si="47"/>
        <v>1.25</v>
      </c>
      <c r="BL41" s="25">
        <f t="shared" si="47"/>
        <v>4.791666666666667</v>
      </c>
      <c r="BM41" s="27">
        <f t="shared" si="47"/>
        <v>7.916666666666667</v>
      </c>
      <c r="BN41" s="24">
        <f t="shared" si="47"/>
        <v>17.708333333333332</v>
      </c>
      <c r="BO41" s="25">
        <f t="shared" si="47"/>
        <v>1.6701461377870563</v>
      </c>
      <c r="BR41" s="1">
        <v>0.5</v>
      </c>
      <c r="BS41" s="25">
        <f t="shared" ref="BS41:CM41" si="48">AU36+AU37+AU38+AU39+AU40+AU41</f>
        <v>2.0833333333333335</v>
      </c>
      <c r="BT41" s="25">
        <f t="shared" si="48"/>
        <v>8.5594989561586647</v>
      </c>
      <c r="BU41" s="25">
        <f t="shared" si="48"/>
        <v>5</v>
      </c>
      <c r="BV41" s="25">
        <f t="shared" si="48"/>
        <v>11.041666666666666</v>
      </c>
      <c r="BW41" s="25">
        <f t="shared" si="48"/>
        <v>87.5</v>
      </c>
      <c r="BX41" s="25">
        <f t="shared" si="48"/>
        <v>87.291666666666657</v>
      </c>
      <c r="BY41" s="25">
        <f t="shared" si="48"/>
        <v>86.875</v>
      </c>
      <c r="BZ41" s="26">
        <f t="shared" si="48"/>
        <v>1.6666666666666667</v>
      </c>
      <c r="CA41" s="25">
        <f t="shared" si="48"/>
        <v>98.958333333333343</v>
      </c>
      <c r="CB41" s="25">
        <f t="shared" si="48"/>
        <v>100</v>
      </c>
      <c r="CC41" s="25">
        <f t="shared" si="48"/>
        <v>93.392070484581495</v>
      </c>
      <c r="CD41" s="25">
        <f t="shared" si="48"/>
        <v>15.250544662309368</v>
      </c>
      <c r="CE41" s="25">
        <f t="shared" si="48"/>
        <v>87.635574837310187</v>
      </c>
      <c r="CF41" s="25">
        <f t="shared" si="48"/>
        <v>82.823529411764696</v>
      </c>
      <c r="CG41" s="25">
        <f t="shared" si="48"/>
        <v>62.421711899791234</v>
      </c>
      <c r="CH41" s="25">
        <f t="shared" si="48"/>
        <v>65.416666666666671</v>
      </c>
      <c r="CI41" s="26">
        <f t="shared" si="48"/>
        <v>86.041666666666671</v>
      </c>
      <c r="CJ41" s="25">
        <f t="shared" si="48"/>
        <v>86.041666666666671</v>
      </c>
      <c r="CK41" s="27">
        <f t="shared" si="48"/>
        <v>83.958333333333343</v>
      </c>
      <c r="CL41" s="24">
        <f t="shared" si="48"/>
        <v>20</v>
      </c>
      <c r="CM41" s="25">
        <f t="shared" si="48"/>
        <v>99.582463465553246</v>
      </c>
      <c r="CN41" s="5"/>
      <c r="CQ41" s="9"/>
      <c r="CR41" s="9" t="str">
        <f>A35</f>
        <v xml:space="preserve">Escherichia coli </v>
      </c>
      <c r="CS41" s="9"/>
      <c r="CT41" s="9"/>
      <c r="CU41" s="9"/>
      <c r="CV41" s="9"/>
      <c r="CW41" s="9"/>
      <c r="CX41" s="9"/>
      <c r="CY41" s="9"/>
      <c r="CZ41" s="9"/>
      <c r="DA41" s="9"/>
      <c r="DB41" s="9"/>
      <c r="DC41" s="9"/>
      <c r="DD41" s="9"/>
      <c r="DE41" s="9"/>
      <c r="DF41" s="9"/>
      <c r="DG41" s="9"/>
      <c r="DH41" s="9"/>
      <c r="DI41" s="9"/>
      <c r="DJ41" s="9"/>
      <c r="DK41" s="9"/>
      <c r="DL41" s="9"/>
      <c r="DM41" s="9"/>
      <c r="DN41" s="9"/>
    </row>
    <row r="42" spans="1:118" s="1" customFormat="1" x14ac:dyDescent="0.25">
      <c r="B42" s="1" t="s">
        <v>8</v>
      </c>
      <c r="C42" s="2">
        <v>0</v>
      </c>
      <c r="D42" s="2">
        <v>1</v>
      </c>
      <c r="E42" s="2">
        <v>0</v>
      </c>
      <c r="F42" s="2">
        <v>392</v>
      </c>
      <c r="G42" s="2">
        <v>0</v>
      </c>
      <c r="H42" s="2">
        <v>24</v>
      </c>
      <c r="I42" s="2">
        <v>10</v>
      </c>
      <c r="J42" s="4">
        <v>9</v>
      </c>
      <c r="K42" s="4">
        <v>13</v>
      </c>
      <c r="L42" s="3">
        <v>13</v>
      </c>
      <c r="M42" s="3">
        <v>11</v>
      </c>
      <c r="N42" s="3">
        <v>4</v>
      </c>
      <c r="O42" s="3">
        <v>3</v>
      </c>
      <c r="P42" s="3">
        <v>0</v>
      </c>
      <c r="Q42" s="3">
        <v>0</v>
      </c>
      <c r="R42" s="3">
        <v>0</v>
      </c>
      <c r="S42" s="1">
        <v>480</v>
      </c>
      <c r="V42" s="1">
        <v>1</v>
      </c>
      <c r="W42" s="2">
        <f>I36</f>
        <v>21</v>
      </c>
      <c r="X42" s="2">
        <f>I37</f>
        <v>159</v>
      </c>
      <c r="Y42" s="2">
        <f>I38</f>
        <v>154</v>
      </c>
      <c r="Z42" s="2">
        <f>I39</f>
        <v>268</v>
      </c>
      <c r="AA42" s="2">
        <f>I40</f>
        <v>4</v>
      </c>
      <c r="AB42" s="2">
        <f>I41</f>
        <v>3</v>
      </c>
      <c r="AC42" s="2">
        <f>I42</f>
        <v>10</v>
      </c>
      <c r="AD42" s="4">
        <f>I43</f>
        <v>8</v>
      </c>
      <c r="AE42" s="2">
        <f>I44</f>
        <v>5</v>
      </c>
      <c r="AF42" s="2">
        <f>I45</f>
        <v>0</v>
      </c>
      <c r="AG42" s="2">
        <f>I46</f>
        <v>23</v>
      </c>
      <c r="AH42" s="2">
        <f>I47</f>
        <v>199</v>
      </c>
      <c r="AI42" s="2">
        <f>I48</f>
        <v>25</v>
      </c>
      <c r="AJ42" s="2">
        <f>I49</f>
        <v>35</v>
      </c>
      <c r="AK42" s="2">
        <f>I50</f>
        <v>0</v>
      </c>
      <c r="AL42" s="2">
        <f>I51</f>
        <v>8</v>
      </c>
      <c r="AM42" s="3">
        <f>I52</f>
        <v>0</v>
      </c>
      <c r="AN42" s="4">
        <f>I53</f>
        <v>0</v>
      </c>
      <c r="AO42" s="3">
        <f>I54</f>
        <v>11</v>
      </c>
      <c r="AP42" s="1">
        <f>I55</f>
        <v>208</v>
      </c>
      <c r="AQ42" s="3">
        <f>I56</f>
        <v>2</v>
      </c>
      <c r="AT42" s="1">
        <v>1</v>
      </c>
      <c r="AU42" s="25">
        <f t="shared" ref="AU42:BO42" si="49">PRODUCT(W42*100*1/W52)</f>
        <v>4.375</v>
      </c>
      <c r="AV42" s="25">
        <f t="shared" si="49"/>
        <v>33.194154488517746</v>
      </c>
      <c r="AW42" s="25">
        <f t="shared" si="49"/>
        <v>32.083333333333336</v>
      </c>
      <c r="AX42" s="25">
        <f t="shared" si="49"/>
        <v>55.833333333333336</v>
      </c>
      <c r="AY42" s="25">
        <f t="shared" si="49"/>
        <v>0.83333333333333337</v>
      </c>
      <c r="AZ42" s="25">
        <f t="shared" si="49"/>
        <v>0.625</v>
      </c>
      <c r="BA42" s="25">
        <f t="shared" si="49"/>
        <v>2.0833333333333335</v>
      </c>
      <c r="BB42" s="26">
        <f t="shared" si="49"/>
        <v>1.6666666666666667</v>
      </c>
      <c r="BC42" s="25">
        <f t="shared" si="49"/>
        <v>1.0416666666666667</v>
      </c>
      <c r="BD42" s="25">
        <f t="shared" si="49"/>
        <v>0</v>
      </c>
      <c r="BE42" s="25">
        <f t="shared" si="49"/>
        <v>5.0660792951541849</v>
      </c>
      <c r="BF42" s="25">
        <f t="shared" si="49"/>
        <v>43.355119825708059</v>
      </c>
      <c r="BG42" s="25">
        <f t="shared" si="49"/>
        <v>5.4229934924078087</v>
      </c>
      <c r="BH42" s="25">
        <f t="shared" si="49"/>
        <v>8.235294117647058</v>
      </c>
      <c r="BI42" s="25">
        <f t="shared" si="49"/>
        <v>0</v>
      </c>
      <c r="BJ42" s="25">
        <f t="shared" si="49"/>
        <v>1.6666666666666667</v>
      </c>
      <c r="BK42" s="27">
        <f t="shared" si="49"/>
        <v>0</v>
      </c>
      <c r="BL42" s="26">
        <f t="shared" si="49"/>
        <v>0</v>
      </c>
      <c r="BM42" s="27">
        <f t="shared" si="49"/>
        <v>2.2916666666666665</v>
      </c>
      <c r="BN42" s="24">
        <f t="shared" si="49"/>
        <v>43.333333333333336</v>
      </c>
      <c r="BO42" s="27">
        <f t="shared" si="49"/>
        <v>0.41753653444676408</v>
      </c>
      <c r="BR42" s="1">
        <v>1</v>
      </c>
      <c r="BS42" s="25">
        <f t="shared" ref="BS42:CM42" si="50">AU36+AU37+AU38+AU39+AU40+AU41+AU42</f>
        <v>6.4583333333333339</v>
      </c>
      <c r="BT42" s="25">
        <f t="shared" si="50"/>
        <v>41.753653444676409</v>
      </c>
      <c r="BU42" s="25">
        <f t="shared" si="50"/>
        <v>37.083333333333336</v>
      </c>
      <c r="BV42" s="25">
        <f t="shared" si="50"/>
        <v>66.875</v>
      </c>
      <c r="BW42" s="25">
        <f t="shared" si="50"/>
        <v>88.333333333333329</v>
      </c>
      <c r="BX42" s="25">
        <f t="shared" si="50"/>
        <v>87.916666666666657</v>
      </c>
      <c r="BY42" s="25">
        <f t="shared" si="50"/>
        <v>88.958333333333329</v>
      </c>
      <c r="BZ42" s="26">
        <f t="shared" si="50"/>
        <v>3.3333333333333335</v>
      </c>
      <c r="CA42" s="25">
        <f t="shared" si="50"/>
        <v>100.00000000000001</v>
      </c>
      <c r="CB42" s="25">
        <f t="shared" si="50"/>
        <v>100</v>
      </c>
      <c r="CC42" s="25">
        <f t="shared" si="50"/>
        <v>98.458149779735677</v>
      </c>
      <c r="CD42" s="25">
        <f t="shared" si="50"/>
        <v>58.605664488017425</v>
      </c>
      <c r="CE42" s="25">
        <f t="shared" si="50"/>
        <v>93.058568329718</v>
      </c>
      <c r="CF42" s="25">
        <f t="shared" si="50"/>
        <v>91.058823529411754</v>
      </c>
      <c r="CG42" s="25">
        <f t="shared" si="50"/>
        <v>62.421711899791234</v>
      </c>
      <c r="CH42" s="25">
        <f t="shared" si="50"/>
        <v>67.083333333333343</v>
      </c>
      <c r="CI42" s="27">
        <f t="shared" si="50"/>
        <v>86.041666666666671</v>
      </c>
      <c r="CJ42" s="26">
        <f t="shared" si="50"/>
        <v>86.041666666666671</v>
      </c>
      <c r="CK42" s="27">
        <f t="shared" si="50"/>
        <v>86.250000000000014</v>
      </c>
      <c r="CL42" s="24">
        <f t="shared" si="50"/>
        <v>63.333333333333336</v>
      </c>
      <c r="CM42" s="27">
        <f t="shared" si="50"/>
        <v>100.00000000000001</v>
      </c>
      <c r="CN42" s="5"/>
      <c r="CQ42" s="9"/>
      <c r="CR42" s="9"/>
      <c r="CS42" s="9"/>
      <c r="CT42" s="9"/>
      <c r="CU42" s="9"/>
      <c r="CV42" s="9"/>
      <c r="CW42" s="9"/>
      <c r="CX42" s="9"/>
      <c r="CY42" s="9"/>
      <c r="CZ42" s="9"/>
      <c r="DA42" s="9"/>
      <c r="DB42" s="9"/>
      <c r="DC42" s="9"/>
      <c r="DD42" s="9"/>
      <c r="DE42" s="9"/>
      <c r="DF42" s="9"/>
      <c r="DG42" s="9"/>
      <c r="DH42" s="9"/>
      <c r="DI42" s="9"/>
      <c r="DJ42" s="9"/>
      <c r="DK42" s="9"/>
      <c r="DL42" s="9"/>
      <c r="DM42" s="9"/>
      <c r="DN42" s="9"/>
    </row>
    <row r="43" spans="1:118" s="1" customFormat="1" x14ac:dyDescent="0.25">
      <c r="B43" s="1" t="s">
        <v>9</v>
      </c>
      <c r="C43" s="4">
        <v>0</v>
      </c>
      <c r="D43" s="4">
        <v>0</v>
      </c>
      <c r="E43" s="4">
        <v>0</v>
      </c>
      <c r="F43" s="4">
        <v>5</v>
      </c>
      <c r="G43" s="4">
        <v>0</v>
      </c>
      <c r="H43" s="4">
        <v>3</v>
      </c>
      <c r="I43" s="4">
        <v>8</v>
      </c>
      <c r="J43" s="4">
        <v>108</v>
      </c>
      <c r="K43" s="4">
        <v>236</v>
      </c>
      <c r="L43" s="4">
        <v>46</v>
      </c>
      <c r="M43" s="3">
        <v>12</v>
      </c>
      <c r="N43" s="3">
        <v>8</v>
      </c>
      <c r="O43" s="3">
        <v>54</v>
      </c>
      <c r="P43" s="3">
        <v>0</v>
      </c>
      <c r="Q43" s="3">
        <v>0</v>
      </c>
      <c r="R43" s="3">
        <v>0</v>
      </c>
      <c r="S43" s="1">
        <v>480</v>
      </c>
      <c r="V43" s="1">
        <v>2</v>
      </c>
      <c r="W43" s="2">
        <f>J36</f>
        <v>135</v>
      </c>
      <c r="X43" s="2">
        <f>J37</f>
        <v>70</v>
      </c>
      <c r="Y43" s="2">
        <f>J38</f>
        <v>85</v>
      </c>
      <c r="Z43" s="2">
        <f>J39</f>
        <v>116</v>
      </c>
      <c r="AA43" s="4">
        <f>J40</f>
        <v>2</v>
      </c>
      <c r="AB43" s="4">
        <f>J41</f>
        <v>1</v>
      </c>
      <c r="AC43" s="4">
        <f>J42</f>
        <v>9</v>
      </c>
      <c r="AD43" s="4">
        <f>J43</f>
        <v>108</v>
      </c>
      <c r="AE43" s="2">
        <f>J44</f>
        <v>0</v>
      </c>
      <c r="AF43" s="2">
        <f>J45</f>
        <v>0</v>
      </c>
      <c r="AG43" s="2">
        <f>J46</f>
        <v>3</v>
      </c>
      <c r="AH43" s="2">
        <f>J47</f>
        <v>142</v>
      </c>
      <c r="AI43" s="2">
        <f>J48</f>
        <v>5</v>
      </c>
      <c r="AJ43" s="2">
        <f>J49</f>
        <v>10</v>
      </c>
      <c r="AK43" s="2">
        <f>J50</f>
        <v>89</v>
      </c>
      <c r="AL43" s="2">
        <f>J51</f>
        <v>7</v>
      </c>
      <c r="AM43" s="3">
        <f>J52</f>
        <v>4</v>
      </c>
      <c r="AN43" s="3">
        <f>J53</f>
        <v>6</v>
      </c>
      <c r="AO43" s="3">
        <f>J54</f>
        <v>1</v>
      </c>
      <c r="AP43" s="1">
        <f>J55</f>
        <v>51</v>
      </c>
      <c r="AQ43" s="3">
        <f>J56</f>
        <v>0</v>
      </c>
      <c r="AT43" s="1">
        <v>2</v>
      </c>
      <c r="AU43" s="25">
        <f t="shared" ref="AU43:BO43" si="51">PRODUCT(W43*100*1/W52)</f>
        <v>28.125</v>
      </c>
      <c r="AV43" s="25">
        <f t="shared" si="51"/>
        <v>14.613778705636744</v>
      </c>
      <c r="AW43" s="25">
        <f t="shared" si="51"/>
        <v>17.708333333333332</v>
      </c>
      <c r="AX43" s="25">
        <f t="shared" si="51"/>
        <v>24.166666666666668</v>
      </c>
      <c r="AY43" s="26">
        <f t="shared" si="51"/>
        <v>0.41666666666666669</v>
      </c>
      <c r="AZ43" s="26">
        <f t="shared" si="51"/>
        <v>0.20833333333333334</v>
      </c>
      <c r="BA43" s="26">
        <f t="shared" si="51"/>
        <v>1.875</v>
      </c>
      <c r="BB43" s="26">
        <f t="shared" si="51"/>
        <v>22.5</v>
      </c>
      <c r="BC43" s="25">
        <f t="shared" si="51"/>
        <v>0</v>
      </c>
      <c r="BD43" s="25">
        <f t="shared" si="51"/>
        <v>0</v>
      </c>
      <c r="BE43" s="25">
        <f t="shared" si="51"/>
        <v>0.66079295154185025</v>
      </c>
      <c r="BF43" s="25">
        <f t="shared" si="51"/>
        <v>30.936819172113289</v>
      </c>
      <c r="BG43" s="25">
        <f t="shared" si="51"/>
        <v>1.0845986984815619</v>
      </c>
      <c r="BH43" s="25">
        <f t="shared" si="51"/>
        <v>2.3529411764705883</v>
      </c>
      <c r="BI43" s="25">
        <f t="shared" si="51"/>
        <v>18.580375782881003</v>
      </c>
      <c r="BJ43" s="25">
        <f t="shared" si="51"/>
        <v>1.4583333333333333</v>
      </c>
      <c r="BK43" s="27">
        <f t="shared" si="51"/>
        <v>0.83333333333333337</v>
      </c>
      <c r="BL43" s="27">
        <f t="shared" si="51"/>
        <v>1.25</v>
      </c>
      <c r="BM43" s="27">
        <f t="shared" si="51"/>
        <v>0.20833333333333334</v>
      </c>
      <c r="BN43" s="24">
        <f t="shared" si="51"/>
        <v>10.625</v>
      </c>
      <c r="BO43" s="27">
        <f t="shared" si="51"/>
        <v>0</v>
      </c>
      <c r="BR43" s="1">
        <v>2</v>
      </c>
      <c r="BS43" s="25">
        <f t="shared" ref="BS43:CM43" si="52">AU36+AU37+AU38+AU39+AU40+AU41+AU42+AU43</f>
        <v>34.583333333333336</v>
      </c>
      <c r="BT43" s="25">
        <f t="shared" si="52"/>
        <v>56.367432150313149</v>
      </c>
      <c r="BU43" s="25">
        <f t="shared" si="52"/>
        <v>54.791666666666671</v>
      </c>
      <c r="BV43" s="25">
        <f t="shared" si="52"/>
        <v>91.041666666666671</v>
      </c>
      <c r="BW43" s="26">
        <f t="shared" si="52"/>
        <v>88.75</v>
      </c>
      <c r="BX43" s="26">
        <f t="shared" si="52"/>
        <v>88.124999999999986</v>
      </c>
      <c r="BY43" s="26">
        <f t="shared" si="52"/>
        <v>90.833333333333329</v>
      </c>
      <c r="BZ43" s="26">
        <f t="shared" si="52"/>
        <v>25.833333333333332</v>
      </c>
      <c r="CA43" s="25">
        <f t="shared" si="52"/>
        <v>100.00000000000001</v>
      </c>
      <c r="CB43" s="25">
        <f t="shared" si="52"/>
        <v>100</v>
      </c>
      <c r="CC43" s="25">
        <f t="shared" si="52"/>
        <v>99.118942731277528</v>
      </c>
      <c r="CD43" s="25">
        <f t="shared" si="52"/>
        <v>89.542483660130713</v>
      </c>
      <c r="CE43" s="25">
        <f t="shared" si="52"/>
        <v>94.143167028199557</v>
      </c>
      <c r="CF43" s="25">
        <f t="shared" si="52"/>
        <v>93.411764705882348</v>
      </c>
      <c r="CG43" s="25">
        <f t="shared" si="52"/>
        <v>81.00208768267224</v>
      </c>
      <c r="CH43" s="25">
        <f t="shared" si="52"/>
        <v>68.541666666666671</v>
      </c>
      <c r="CI43" s="27">
        <f t="shared" si="52"/>
        <v>86.875</v>
      </c>
      <c r="CJ43" s="27">
        <f t="shared" si="52"/>
        <v>87.291666666666671</v>
      </c>
      <c r="CK43" s="27">
        <f t="shared" si="52"/>
        <v>86.458333333333343</v>
      </c>
      <c r="CL43" s="24">
        <f t="shared" si="52"/>
        <v>73.958333333333343</v>
      </c>
      <c r="CM43" s="27">
        <f t="shared" si="52"/>
        <v>100.00000000000001</v>
      </c>
      <c r="CN43" s="28"/>
      <c r="CQ43" s="9"/>
      <c r="CR43" s="9"/>
      <c r="CS43" s="9"/>
      <c r="CT43" s="9"/>
      <c r="CU43" s="9"/>
      <c r="CV43" s="9"/>
      <c r="CW43" s="9"/>
      <c r="CX43" s="9"/>
      <c r="CY43" s="9"/>
      <c r="CZ43" s="9"/>
      <c r="DA43" s="9"/>
      <c r="DB43" s="9"/>
      <c r="DC43" s="9"/>
      <c r="DD43" s="9"/>
      <c r="DE43" s="9"/>
      <c r="DF43" s="9"/>
      <c r="DG43" s="9"/>
      <c r="DH43" s="9"/>
      <c r="DI43" s="9"/>
      <c r="DJ43" s="9"/>
      <c r="DK43" s="9"/>
      <c r="DL43" s="9"/>
      <c r="DM43" s="9"/>
      <c r="DN43" s="9"/>
    </row>
    <row r="44" spans="1:118" s="1" customFormat="1" x14ac:dyDescent="0.25">
      <c r="B44" s="1" t="s">
        <v>10</v>
      </c>
      <c r="C44" s="2">
        <v>0</v>
      </c>
      <c r="D44" s="2">
        <v>0</v>
      </c>
      <c r="E44" s="2">
        <v>358</v>
      </c>
      <c r="F44" s="2">
        <v>2</v>
      </c>
      <c r="G44" s="2">
        <v>101</v>
      </c>
      <c r="H44" s="2">
        <v>14</v>
      </c>
      <c r="I44" s="2">
        <v>5</v>
      </c>
      <c r="J44" s="2">
        <v>0</v>
      </c>
      <c r="K44" s="4">
        <v>0</v>
      </c>
      <c r="L44" s="3">
        <v>0</v>
      </c>
      <c r="M44" s="3">
        <v>0</v>
      </c>
      <c r="N44" s="3">
        <v>0</v>
      </c>
      <c r="O44" s="3">
        <v>0</v>
      </c>
      <c r="P44" s="3">
        <v>0</v>
      </c>
      <c r="Q44" s="3">
        <v>0</v>
      </c>
      <c r="R44" s="3">
        <v>0</v>
      </c>
      <c r="S44" s="1">
        <v>480</v>
      </c>
      <c r="V44" s="1">
        <v>4</v>
      </c>
      <c r="W44" s="2">
        <f>K36</f>
        <v>90</v>
      </c>
      <c r="X44" s="2">
        <f>K37</f>
        <v>26</v>
      </c>
      <c r="Y44" s="2">
        <f>K38</f>
        <v>8</v>
      </c>
      <c r="Z44" s="2">
        <f>K39</f>
        <v>16</v>
      </c>
      <c r="AA44" s="4">
        <f>K40</f>
        <v>3</v>
      </c>
      <c r="AB44" s="3">
        <f>K41</f>
        <v>3</v>
      </c>
      <c r="AC44" s="4">
        <f>K42</f>
        <v>13</v>
      </c>
      <c r="AD44" s="4">
        <f>K43</f>
        <v>236</v>
      </c>
      <c r="AE44" s="4">
        <f>K44</f>
        <v>0</v>
      </c>
      <c r="AF44" s="4">
        <f>K45</f>
        <v>0</v>
      </c>
      <c r="AG44" s="3">
        <f>K46</f>
        <v>3</v>
      </c>
      <c r="AH44" s="2">
        <f>K47</f>
        <v>33</v>
      </c>
      <c r="AI44" s="3">
        <f>K48</f>
        <v>6</v>
      </c>
      <c r="AJ44" s="3">
        <f>K49</f>
        <v>17</v>
      </c>
      <c r="AK44" s="2">
        <f>K50</f>
        <v>40</v>
      </c>
      <c r="AL44" s="4">
        <f>K51</f>
        <v>7</v>
      </c>
      <c r="AM44" s="3">
        <f>K52</f>
        <v>10</v>
      </c>
      <c r="AN44" s="3">
        <f>K53</f>
        <v>15</v>
      </c>
      <c r="AO44" s="3">
        <f>K54</f>
        <v>8</v>
      </c>
      <c r="AP44" s="1">
        <f>K55</f>
        <v>13</v>
      </c>
      <c r="AQ44" s="3">
        <f>K56</f>
        <v>0</v>
      </c>
      <c r="AT44" s="1">
        <v>4</v>
      </c>
      <c r="AU44" s="25">
        <f t="shared" ref="AU44:BO44" si="53">PRODUCT(W44*100*1/W52)</f>
        <v>18.75</v>
      </c>
      <c r="AV44" s="25">
        <f t="shared" si="53"/>
        <v>5.4279749478079333</v>
      </c>
      <c r="AW44" s="25">
        <f t="shared" si="53"/>
        <v>1.6666666666666667</v>
      </c>
      <c r="AX44" s="25">
        <f t="shared" si="53"/>
        <v>3.3333333333333335</v>
      </c>
      <c r="AY44" s="26">
        <f t="shared" si="53"/>
        <v>0.625</v>
      </c>
      <c r="AZ44" s="27">
        <f t="shared" si="53"/>
        <v>0.625</v>
      </c>
      <c r="BA44" s="26">
        <f t="shared" si="53"/>
        <v>2.7083333333333335</v>
      </c>
      <c r="BB44" s="26">
        <f t="shared" si="53"/>
        <v>49.166666666666664</v>
      </c>
      <c r="BC44" s="26">
        <f t="shared" si="53"/>
        <v>0</v>
      </c>
      <c r="BD44" s="26">
        <f t="shared" si="53"/>
        <v>0</v>
      </c>
      <c r="BE44" s="27">
        <f t="shared" si="53"/>
        <v>0.66079295154185025</v>
      </c>
      <c r="BF44" s="2">
        <f t="shared" si="53"/>
        <v>7.1895424836601309</v>
      </c>
      <c r="BG44" s="27">
        <f t="shared" si="53"/>
        <v>1.3015184381778742</v>
      </c>
      <c r="BH44" s="27">
        <f t="shared" si="53"/>
        <v>4</v>
      </c>
      <c r="BI44" s="25">
        <f t="shared" si="53"/>
        <v>8.3507306889352826</v>
      </c>
      <c r="BJ44" s="26">
        <f t="shared" si="53"/>
        <v>1.4583333333333333</v>
      </c>
      <c r="BK44" s="27">
        <f t="shared" si="53"/>
        <v>2.0833333333333335</v>
      </c>
      <c r="BL44" s="27">
        <f t="shared" si="53"/>
        <v>3.125</v>
      </c>
      <c r="BM44" s="27">
        <f t="shared" si="53"/>
        <v>1.6666666666666667</v>
      </c>
      <c r="BN44" s="24">
        <f t="shared" si="53"/>
        <v>2.7083333333333335</v>
      </c>
      <c r="BO44" s="27">
        <f t="shared" si="53"/>
        <v>0</v>
      </c>
      <c r="BR44" s="1">
        <v>4</v>
      </c>
      <c r="BS44" s="25">
        <f t="shared" ref="BS44:CM44" si="54">AU36+AU37+AU38+AU39+AU40+AU41+AU42+AU43+AU44</f>
        <v>53.333333333333336</v>
      </c>
      <c r="BT44" s="25">
        <f t="shared" si="54"/>
        <v>61.795407098121082</v>
      </c>
      <c r="BU44" s="25">
        <f t="shared" si="54"/>
        <v>56.458333333333336</v>
      </c>
      <c r="BV44" s="25">
        <f t="shared" si="54"/>
        <v>94.375</v>
      </c>
      <c r="BW44" s="26">
        <f t="shared" si="54"/>
        <v>89.375</v>
      </c>
      <c r="BX44" s="27">
        <f t="shared" si="54"/>
        <v>88.749999999999986</v>
      </c>
      <c r="BY44" s="26">
        <f t="shared" si="54"/>
        <v>93.541666666666657</v>
      </c>
      <c r="BZ44" s="26">
        <f t="shared" si="54"/>
        <v>75</v>
      </c>
      <c r="CA44" s="26">
        <f t="shared" si="54"/>
        <v>100.00000000000001</v>
      </c>
      <c r="CB44" s="26">
        <f t="shared" si="54"/>
        <v>100</v>
      </c>
      <c r="CC44" s="27">
        <f t="shared" si="54"/>
        <v>99.779735682819378</v>
      </c>
      <c r="CD44" s="25">
        <f t="shared" si="54"/>
        <v>96.732026143790847</v>
      </c>
      <c r="CE44" s="25">
        <f t="shared" si="54"/>
        <v>95.444685466377436</v>
      </c>
      <c r="CF44" s="25">
        <f t="shared" si="54"/>
        <v>97.411764705882348</v>
      </c>
      <c r="CG44" s="25">
        <f t="shared" si="54"/>
        <v>89.352818371607526</v>
      </c>
      <c r="CH44" s="26">
        <f t="shared" si="54"/>
        <v>70</v>
      </c>
      <c r="CI44" s="27">
        <f t="shared" si="54"/>
        <v>88.958333333333329</v>
      </c>
      <c r="CJ44" s="27">
        <f t="shared" si="54"/>
        <v>90.416666666666671</v>
      </c>
      <c r="CK44" s="27">
        <f t="shared" si="54"/>
        <v>88.125000000000014</v>
      </c>
      <c r="CL44" s="24">
        <f t="shared" si="54"/>
        <v>76.666666666666671</v>
      </c>
      <c r="CM44" s="27">
        <f t="shared" si="54"/>
        <v>100.00000000000001</v>
      </c>
      <c r="CN44" s="7"/>
      <c r="CQ44" s="9"/>
      <c r="CR44" s="9"/>
      <c r="CS44" s="9"/>
      <c r="CT44" s="9"/>
      <c r="CU44" s="9"/>
      <c r="CV44" s="9"/>
      <c r="CW44" s="9"/>
      <c r="CX44" s="9"/>
      <c r="CY44" s="9"/>
      <c r="CZ44" s="9"/>
      <c r="DA44" s="9"/>
      <c r="DB44" s="9"/>
      <c r="DC44" s="9"/>
      <c r="DD44" s="9"/>
      <c r="DE44" s="9"/>
      <c r="DF44" s="9"/>
      <c r="DG44" s="9"/>
      <c r="DH44" s="9"/>
      <c r="DI44" s="9"/>
      <c r="DJ44" s="9"/>
      <c r="DK44" s="9"/>
      <c r="DL44" s="9"/>
      <c r="DM44" s="9"/>
      <c r="DN44" s="9"/>
    </row>
    <row r="45" spans="1:118" s="1" customFormat="1" x14ac:dyDescent="0.25">
      <c r="B45" s="1" t="s">
        <v>11</v>
      </c>
      <c r="C45" s="2">
        <v>0</v>
      </c>
      <c r="D45" s="2">
        <v>0</v>
      </c>
      <c r="E45" s="2">
        <v>478</v>
      </c>
      <c r="F45" s="2">
        <v>0</v>
      </c>
      <c r="G45" s="2">
        <v>2</v>
      </c>
      <c r="H45" s="2">
        <v>0</v>
      </c>
      <c r="I45" s="2">
        <v>0</v>
      </c>
      <c r="J45" s="2">
        <v>0</v>
      </c>
      <c r="K45" s="4">
        <v>0</v>
      </c>
      <c r="L45" s="4">
        <v>0</v>
      </c>
      <c r="M45" s="3">
        <v>0</v>
      </c>
      <c r="N45" s="3">
        <v>0</v>
      </c>
      <c r="O45" s="3">
        <v>0</v>
      </c>
      <c r="P45" s="3">
        <v>0</v>
      </c>
      <c r="Q45" s="3">
        <v>0</v>
      </c>
      <c r="R45" s="3">
        <v>0</v>
      </c>
      <c r="S45" s="1">
        <v>480</v>
      </c>
      <c r="V45" s="1">
        <v>8</v>
      </c>
      <c r="W45" s="2">
        <f>L36</f>
        <v>10</v>
      </c>
      <c r="X45" s="2">
        <f>L37</f>
        <v>33</v>
      </c>
      <c r="Y45" s="2">
        <f>L38</f>
        <v>5</v>
      </c>
      <c r="Z45" s="2">
        <f>L39</f>
        <v>15</v>
      </c>
      <c r="AA45" s="3">
        <f>L40</f>
        <v>13</v>
      </c>
      <c r="AB45" s="3">
        <f>L41</f>
        <v>5</v>
      </c>
      <c r="AC45" s="3">
        <f>L42</f>
        <v>13</v>
      </c>
      <c r="AD45" s="4">
        <f>L43</f>
        <v>46</v>
      </c>
      <c r="AE45" s="3">
        <f>L44</f>
        <v>0</v>
      </c>
      <c r="AF45" s="4">
        <f>L45</f>
        <v>0</v>
      </c>
      <c r="AG45" s="3">
        <f>L46</f>
        <v>1</v>
      </c>
      <c r="AH45" s="2">
        <f>L47</f>
        <v>10</v>
      </c>
      <c r="AI45" s="3">
        <f>L48</f>
        <v>1</v>
      </c>
      <c r="AJ45" s="3">
        <f>L49</f>
        <v>8</v>
      </c>
      <c r="AK45" s="2">
        <f>L50</f>
        <v>24</v>
      </c>
      <c r="AL45" s="3">
        <f>L51</f>
        <v>6</v>
      </c>
      <c r="AM45" s="3">
        <f>L52</f>
        <v>53</v>
      </c>
      <c r="AN45" s="3">
        <f>L53</f>
        <v>31</v>
      </c>
      <c r="AO45" s="3">
        <f>L54</f>
        <v>57</v>
      </c>
      <c r="AP45" s="1">
        <f>L55</f>
        <v>39</v>
      </c>
      <c r="AQ45" s="3">
        <f>L56</f>
        <v>0</v>
      </c>
      <c r="AT45" s="1">
        <v>8</v>
      </c>
      <c r="AU45" s="25">
        <f t="shared" ref="AU45:BO45" si="55">PRODUCT(W45*100*1/W52)</f>
        <v>2.0833333333333335</v>
      </c>
      <c r="AV45" s="25">
        <f t="shared" si="55"/>
        <v>6.8893528183716075</v>
      </c>
      <c r="AW45" s="25">
        <f t="shared" si="55"/>
        <v>1.0416666666666667</v>
      </c>
      <c r="AX45" s="25">
        <f t="shared" si="55"/>
        <v>3.125</v>
      </c>
      <c r="AY45" s="27">
        <f t="shared" si="55"/>
        <v>2.7083333333333335</v>
      </c>
      <c r="AZ45" s="27">
        <f t="shared" si="55"/>
        <v>1.0416666666666667</v>
      </c>
      <c r="BA45" s="27">
        <f t="shared" si="55"/>
        <v>2.7083333333333335</v>
      </c>
      <c r="BB45" s="26">
        <f t="shared" si="55"/>
        <v>9.5833333333333339</v>
      </c>
      <c r="BC45" s="27">
        <f t="shared" si="55"/>
        <v>0</v>
      </c>
      <c r="BD45" s="26">
        <f t="shared" si="55"/>
        <v>0</v>
      </c>
      <c r="BE45" s="27">
        <f t="shared" si="55"/>
        <v>0.22026431718061673</v>
      </c>
      <c r="BF45" s="2">
        <f t="shared" si="55"/>
        <v>2.1786492374727668</v>
      </c>
      <c r="BG45" s="3">
        <f t="shared" si="55"/>
        <v>0.21691973969631237</v>
      </c>
      <c r="BH45" s="27">
        <f t="shared" si="55"/>
        <v>1.8823529411764706</v>
      </c>
      <c r="BI45" s="25">
        <f t="shared" si="55"/>
        <v>5.010438413361169</v>
      </c>
      <c r="BJ45" s="27">
        <f t="shared" si="55"/>
        <v>1.25</v>
      </c>
      <c r="BK45" s="27">
        <f t="shared" si="55"/>
        <v>11.041666666666666</v>
      </c>
      <c r="BL45" s="27">
        <f t="shared" si="55"/>
        <v>6.458333333333333</v>
      </c>
      <c r="BM45" s="27">
        <f t="shared" si="55"/>
        <v>11.875</v>
      </c>
      <c r="BN45" s="24">
        <f t="shared" si="55"/>
        <v>8.125</v>
      </c>
      <c r="BO45" s="27">
        <f t="shared" si="55"/>
        <v>0</v>
      </c>
      <c r="BR45" s="1">
        <v>8</v>
      </c>
      <c r="BS45" s="25">
        <f t="shared" ref="BS45:CM45" si="56">AU36+AU37+AU38+AU39+AU40+AU41+AU42+AU43+AU44+AU45</f>
        <v>55.416666666666671</v>
      </c>
      <c r="BT45" s="25">
        <f t="shared" si="56"/>
        <v>68.684759916492695</v>
      </c>
      <c r="BU45" s="25">
        <f t="shared" si="56"/>
        <v>57.5</v>
      </c>
      <c r="BV45" s="25">
        <f t="shared" si="56"/>
        <v>97.5</v>
      </c>
      <c r="BW45" s="27">
        <f t="shared" si="56"/>
        <v>92.083333333333329</v>
      </c>
      <c r="BX45" s="27">
        <f t="shared" si="56"/>
        <v>89.791666666666657</v>
      </c>
      <c r="BY45" s="27">
        <f t="shared" si="56"/>
        <v>96.249999999999986</v>
      </c>
      <c r="BZ45" s="26">
        <f t="shared" si="56"/>
        <v>84.583333333333329</v>
      </c>
      <c r="CA45" s="27">
        <f t="shared" si="56"/>
        <v>100.00000000000001</v>
      </c>
      <c r="CB45" s="26">
        <f t="shared" si="56"/>
        <v>100</v>
      </c>
      <c r="CC45" s="27">
        <f t="shared" si="56"/>
        <v>100</v>
      </c>
      <c r="CD45" s="25">
        <f t="shared" si="56"/>
        <v>98.910675381263616</v>
      </c>
      <c r="CE45" s="27">
        <f t="shared" si="56"/>
        <v>95.661605206073745</v>
      </c>
      <c r="CF45" s="27">
        <f t="shared" si="56"/>
        <v>99.294117647058812</v>
      </c>
      <c r="CG45" s="25">
        <f t="shared" si="56"/>
        <v>94.363256784968698</v>
      </c>
      <c r="CH45" s="27">
        <f t="shared" si="56"/>
        <v>71.25</v>
      </c>
      <c r="CI45" s="27">
        <f t="shared" si="56"/>
        <v>100</v>
      </c>
      <c r="CJ45" s="27">
        <f t="shared" si="56"/>
        <v>96.875</v>
      </c>
      <c r="CK45" s="27">
        <f t="shared" si="56"/>
        <v>100.00000000000001</v>
      </c>
      <c r="CL45" s="24">
        <f t="shared" si="56"/>
        <v>84.791666666666671</v>
      </c>
      <c r="CM45" s="27">
        <f t="shared" si="56"/>
        <v>100.00000000000001</v>
      </c>
      <c r="CN45" s="7"/>
      <c r="CQ45" s="9"/>
      <c r="CR45" s="9"/>
      <c r="CS45" s="9"/>
      <c r="CT45" s="9"/>
      <c r="CU45" s="9"/>
      <c r="CV45" s="9"/>
      <c r="CW45" s="9"/>
      <c r="CX45" s="9"/>
      <c r="CY45" s="9"/>
      <c r="CZ45" s="9"/>
      <c r="DA45" s="9"/>
      <c r="DB45" s="9"/>
      <c r="DC45" s="9"/>
      <c r="DD45" s="9"/>
      <c r="DE45" s="9"/>
      <c r="DF45" s="9"/>
      <c r="DG45" s="9"/>
      <c r="DH45" s="9"/>
      <c r="DI45" s="9"/>
      <c r="DJ45" s="9"/>
      <c r="DK45" s="9"/>
      <c r="DL45" s="9"/>
      <c r="DM45" s="9"/>
      <c r="DN45" s="9"/>
    </row>
    <row r="46" spans="1:118" s="1" customFormat="1" x14ac:dyDescent="0.25">
      <c r="B46" s="1" t="s">
        <v>12</v>
      </c>
      <c r="C46" s="2">
        <v>0</v>
      </c>
      <c r="D46" s="2">
        <v>0</v>
      </c>
      <c r="E46" s="2">
        <v>0</v>
      </c>
      <c r="F46" s="2">
        <v>29</v>
      </c>
      <c r="G46" s="2">
        <v>280</v>
      </c>
      <c r="H46" s="2">
        <v>115</v>
      </c>
      <c r="I46" s="2">
        <v>23</v>
      </c>
      <c r="J46" s="2">
        <v>3</v>
      </c>
      <c r="K46" s="3">
        <v>3</v>
      </c>
      <c r="L46" s="3">
        <v>1</v>
      </c>
      <c r="M46" s="3">
        <v>0</v>
      </c>
      <c r="N46" s="3">
        <v>0</v>
      </c>
      <c r="O46" s="3">
        <v>0</v>
      </c>
      <c r="P46" s="3">
        <v>0</v>
      </c>
      <c r="Q46" s="3">
        <v>0</v>
      </c>
      <c r="R46" s="3">
        <v>0</v>
      </c>
      <c r="S46" s="1">
        <v>454</v>
      </c>
      <c r="V46" s="1">
        <v>16</v>
      </c>
      <c r="W46" s="3">
        <f>M36</f>
        <v>2</v>
      </c>
      <c r="X46" s="3">
        <f>M37</f>
        <v>32</v>
      </c>
      <c r="Y46" s="3">
        <f>M38</f>
        <v>10</v>
      </c>
      <c r="Z46" s="3">
        <f>M39</f>
        <v>2</v>
      </c>
      <c r="AA46" s="3">
        <f>M40</f>
        <v>12</v>
      </c>
      <c r="AB46" s="3">
        <f>M41</f>
        <v>49</v>
      </c>
      <c r="AC46" s="3">
        <f>M42</f>
        <v>11</v>
      </c>
      <c r="AD46" s="3">
        <f>M43</f>
        <v>12</v>
      </c>
      <c r="AE46" s="3">
        <f>M44</f>
        <v>0</v>
      </c>
      <c r="AF46" s="3">
        <f>M45</f>
        <v>0</v>
      </c>
      <c r="AG46" s="3">
        <f>M46</f>
        <v>0</v>
      </c>
      <c r="AH46" s="3">
        <f>M47</f>
        <v>5</v>
      </c>
      <c r="AI46" s="3">
        <f>M48</f>
        <v>20</v>
      </c>
      <c r="AJ46" s="3">
        <f>M49</f>
        <v>2</v>
      </c>
      <c r="AK46" s="2">
        <f>M50</f>
        <v>11</v>
      </c>
      <c r="AL46" s="3">
        <f>M51</f>
        <v>1</v>
      </c>
      <c r="AM46" s="3">
        <f>M52</f>
        <v>0</v>
      </c>
      <c r="AN46" s="3">
        <f>M53</f>
        <v>15</v>
      </c>
      <c r="AO46" s="3">
        <f>M54</f>
        <v>0</v>
      </c>
      <c r="AP46" s="1">
        <f>M55</f>
        <v>73</v>
      </c>
      <c r="AQ46" s="3">
        <f>M56</f>
        <v>0</v>
      </c>
      <c r="AT46" s="1">
        <v>16</v>
      </c>
      <c r="AU46" s="27">
        <f t="shared" ref="AU46:BO46" si="57">PRODUCT(W46*100*1/W52)</f>
        <v>0.41666666666666669</v>
      </c>
      <c r="AV46" s="27">
        <f t="shared" si="57"/>
        <v>6.6805845511482254</v>
      </c>
      <c r="AW46" s="27">
        <f t="shared" si="57"/>
        <v>2.0833333333333335</v>
      </c>
      <c r="AX46" s="27">
        <f t="shared" si="57"/>
        <v>0.41666666666666669</v>
      </c>
      <c r="AY46" s="27">
        <f t="shared" si="57"/>
        <v>2.5</v>
      </c>
      <c r="AZ46" s="27">
        <f t="shared" si="57"/>
        <v>10.208333333333334</v>
      </c>
      <c r="BA46" s="27">
        <f t="shared" si="57"/>
        <v>2.2916666666666665</v>
      </c>
      <c r="BB46" s="27">
        <f t="shared" si="57"/>
        <v>2.5</v>
      </c>
      <c r="BC46" s="27">
        <f t="shared" si="57"/>
        <v>0</v>
      </c>
      <c r="BD46" s="27">
        <f t="shared" si="57"/>
        <v>0</v>
      </c>
      <c r="BE46" s="27">
        <f t="shared" si="57"/>
        <v>0</v>
      </c>
      <c r="BF46" s="27">
        <f t="shared" si="57"/>
        <v>1.0893246187363834</v>
      </c>
      <c r="BG46" s="3">
        <f t="shared" si="57"/>
        <v>4.3383947939262475</v>
      </c>
      <c r="BH46" s="27">
        <f t="shared" si="57"/>
        <v>0.47058823529411764</v>
      </c>
      <c r="BI46" s="25">
        <f t="shared" si="57"/>
        <v>2.2964509394572024</v>
      </c>
      <c r="BJ46" s="27">
        <f t="shared" si="57"/>
        <v>0.20833333333333334</v>
      </c>
      <c r="BK46" s="27">
        <f t="shared" si="57"/>
        <v>0</v>
      </c>
      <c r="BL46" s="27">
        <f t="shared" si="57"/>
        <v>3.125</v>
      </c>
      <c r="BM46" s="27">
        <f t="shared" si="57"/>
        <v>0</v>
      </c>
      <c r="BN46" s="24">
        <f t="shared" si="57"/>
        <v>15.208333333333334</v>
      </c>
      <c r="BO46" s="27">
        <f t="shared" si="57"/>
        <v>0</v>
      </c>
      <c r="BR46" s="1">
        <v>16</v>
      </c>
      <c r="BS46" s="27">
        <f t="shared" ref="BS46:CM46" si="58">AU36+AU37+AU38+AU39+AU40+AU41+AU42+AU43+AU44+AU45+AU46</f>
        <v>55.833333333333336</v>
      </c>
      <c r="BT46" s="27">
        <f t="shared" si="58"/>
        <v>75.365344467640924</v>
      </c>
      <c r="BU46" s="25">
        <f t="shared" si="58"/>
        <v>59.583333333333336</v>
      </c>
      <c r="BV46" s="25">
        <f t="shared" si="58"/>
        <v>97.916666666666671</v>
      </c>
      <c r="BW46" s="27">
        <f t="shared" si="58"/>
        <v>94.583333333333329</v>
      </c>
      <c r="BX46" s="27">
        <f t="shared" si="58"/>
        <v>99.999999999999986</v>
      </c>
      <c r="BY46" s="27">
        <f t="shared" si="58"/>
        <v>98.541666666666657</v>
      </c>
      <c r="BZ46" s="27">
        <f t="shared" si="58"/>
        <v>87.083333333333329</v>
      </c>
      <c r="CA46" s="27">
        <f t="shared" si="58"/>
        <v>100.00000000000001</v>
      </c>
      <c r="CB46" s="27">
        <f t="shared" si="58"/>
        <v>100</v>
      </c>
      <c r="CC46" s="27">
        <f t="shared" si="58"/>
        <v>100</v>
      </c>
      <c r="CD46" s="25">
        <f t="shared" si="58"/>
        <v>100</v>
      </c>
      <c r="CE46" s="27">
        <f t="shared" si="58"/>
        <v>99.999999999999986</v>
      </c>
      <c r="CF46" s="27">
        <f t="shared" si="58"/>
        <v>99.764705882352928</v>
      </c>
      <c r="CG46" s="25">
        <f t="shared" si="58"/>
        <v>96.6597077244259</v>
      </c>
      <c r="CH46" s="27">
        <f t="shared" si="58"/>
        <v>71.458333333333329</v>
      </c>
      <c r="CI46" s="27">
        <f t="shared" si="58"/>
        <v>100</v>
      </c>
      <c r="CJ46" s="27">
        <f t="shared" si="58"/>
        <v>100</v>
      </c>
      <c r="CK46" s="27">
        <f t="shared" si="58"/>
        <v>100.00000000000001</v>
      </c>
      <c r="CL46" s="24">
        <f t="shared" si="58"/>
        <v>100</v>
      </c>
      <c r="CM46" s="27">
        <f t="shared" si="58"/>
        <v>100.00000000000001</v>
      </c>
      <c r="CN46" s="7"/>
      <c r="CQ46" s="9"/>
      <c r="CR46" s="9"/>
      <c r="CS46" s="9"/>
      <c r="CT46" s="9"/>
      <c r="CU46" s="9"/>
      <c r="CV46" s="9"/>
      <c r="CW46" s="9"/>
      <c r="CX46" s="9"/>
      <c r="CY46" s="9"/>
      <c r="CZ46" s="9"/>
      <c r="DA46" s="9"/>
      <c r="DB46" s="9"/>
      <c r="DC46" s="9"/>
      <c r="DD46" s="9"/>
      <c r="DE46" s="9"/>
      <c r="DF46" s="9"/>
      <c r="DG46" s="9"/>
      <c r="DH46" s="9"/>
      <c r="DI46" s="9"/>
      <c r="DJ46" s="9"/>
      <c r="DK46" s="9"/>
      <c r="DL46" s="9"/>
      <c r="DM46" s="9"/>
      <c r="DN46" s="9"/>
    </row>
    <row r="47" spans="1:118" s="1" customFormat="1" x14ac:dyDescent="0.25">
      <c r="B47" s="1" t="s">
        <v>13</v>
      </c>
      <c r="C47" s="2">
        <v>0</v>
      </c>
      <c r="D47" s="2">
        <v>0</v>
      </c>
      <c r="E47" s="2">
        <v>0</v>
      </c>
      <c r="F47" s="2">
        <v>0</v>
      </c>
      <c r="G47" s="2">
        <v>70</v>
      </c>
      <c r="H47" s="2">
        <v>0</v>
      </c>
      <c r="I47" s="2">
        <v>199</v>
      </c>
      <c r="J47" s="2">
        <v>142</v>
      </c>
      <c r="K47" s="2">
        <v>33</v>
      </c>
      <c r="L47" s="2">
        <v>10</v>
      </c>
      <c r="M47" s="3">
        <v>5</v>
      </c>
      <c r="N47" s="3">
        <v>0</v>
      </c>
      <c r="O47" s="3">
        <v>0</v>
      </c>
      <c r="P47" s="3">
        <v>0</v>
      </c>
      <c r="Q47" s="3">
        <v>0</v>
      </c>
      <c r="R47" s="3">
        <v>0</v>
      </c>
      <c r="S47" s="1">
        <v>459</v>
      </c>
      <c r="V47" s="1">
        <v>32</v>
      </c>
      <c r="W47" s="3">
        <f>N36</f>
        <v>2</v>
      </c>
      <c r="X47" s="3">
        <f>N37</f>
        <v>23</v>
      </c>
      <c r="Y47" s="3">
        <f>N38</f>
        <v>22</v>
      </c>
      <c r="Z47" s="3">
        <f>N39</f>
        <v>0</v>
      </c>
      <c r="AA47" s="3">
        <f>N40</f>
        <v>26</v>
      </c>
      <c r="AB47" s="3">
        <f>N41</f>
        <v>0</v>
      </c>
      <c r="AC47" s="3">
        <f>N42</f>
        <v>4</v>
      </c>
      <c r="AD47" s="3">
        <f>N43</f>
        <v>8</v>
      </c>
      <c r="AE47" s="3">
        <f>N44</f>
        <v>0</v>
      </c>
      <c r="AF47" s="3">
        <f>N45</f>
        <v>0</v>
      </c>
      <c r="AG47" s="3">
        <f>N46</f>
        <v>0</v>
      </c>
      <c r="AH47" s="3">
        <f>N47</f>
        <v>0</v>
      </c>
      <c r="AI47" s="3">
        <f>N48</f>
        <v>0</v>
      </c>
      <c r="AJ47" s="3">
        <f>N49</f>
        <v>1</v>
      </c>
      <c r="AK47" s="2">
        <f>N50</f>
        <v>10</v>
      </c>
      <c r="AL47" s="3">
        <f>N51</f>
        <v>137</v>
      </c>
      <c r="AM47" s="3">
        <f>N52</f>
        <v>0</v>
      </c>
      <c r="AN47" s="3">
        <f>N53</f>
        <v>0</v>
      </c>
      <c r="AO47" s="3">
        <f>N54</f>
        <v>0</v>
      </c>
      <c r="AP47" s="1">
        <f>N55</f>
        <v>0</v>
      </c>
      <c r="AQ47" s="3">
        <f>N56</f>
        <v>0</v>
      </c>
      <c r="AT47" s="1">
        <v>32</v>
      </c>
      <c r="AU47" s="27">
        <f t="shared" ref="AU47:BO47" si="59">PRODUCT(W47*100*1/W52)</f>
        <v>0.41666666666666669</v>
      </c>
      <c r="AV47" s="27">
        <f t="shared" si="59"/>
        <v>4.8016701461377869</v>
      </c>
      <c r="AW47" s="27">
        <f t="shared" si="59"/>
        <v>4.583333333333333</v>
      </c>
      <c r="AX47" s="27">
        <f t="shared" si="59"/>
        <v>0</v>
      </c>
      <c r="AY47" s="27">
        <f t="shared" si="59"/>
        <v>5.416666666666667</v>
      </c>
      <c r="AZ47" s="27">
        <f t="shared" si="59"/>
        <v>0</v>
      </c>
      <c r="BA47" s="27">
        <f t="shared" si="59"/>
        <v>0.83333333333333337</v>
      </c>
      <c r="BB47" s="27">
        <f t="shared" si="59"/>
        <v>1.6666666666666667</v>
      </c>
      <c r="BC47" s="27">
        <f t="shared" si="59"/>
        <v>0</v>
      </c>
      <c r="BD47" s="27">
        <f t="shared" si="59"/>
        <v>0</v>
      </c>
      <c r="BE47" s="27">
        <f t="shared" si="59"/>
        <v>0</v>
      </c>
      <c r="BF47" s="27">
        <f t="shared" si="59"/>
        <v>0</v>
      </c>
      <c r="BG47" s="27">
        <f t="shared" si="59"/>
        <v>0</v>
      </c>
      <c r="BH47" s="27">
        <f t="shared" si="59"/>
        <v>0.23529411764705882</v>
      </c>
      <c r="BI47" s="25">
        <f t="shared" si="59"/>
        <v>2.0876826722338206</v>
      </c>
      <c r="BJ47" s="27">
        <f t="shared" si="59"/>
        <v>28.541666666666668</v>
      </c>
      <c r="BK47" s="27">
        <f t="shared" si="59"/>
        <v>0</v>
      </c>
      <c r="BL47" s="27">
        <f t="shared" si="59"/>
        <v>0</v>
      </c>
      <c r="BM47" s="27">
        <f t="shared" si="59"/>
        <v>0</v>
      </c>
      <c r="BN47" s="24">
        <f t="shared" si="59"/>
        <v>0</v>
      </c>
      <c r="BO47" s="27">
        <f t="shared" si="59"/>
        <v>0</v>
      </c>
      <c r="BR47" s="1">
        <v>32</v>
      </c>
      <c r="BS47" s="27">
        <f t="shared" ref="BS47:CM47" si="60">AU36+AU37+AU38+AU39+AU40+AU41+AU42+AU43+AU44+AU45+AU46+AU47</f>
        <v>56.25</v>
      </c>
      <c r="BT47" s="27">
        <f t="shared" si="60"/>
        <v>80.167014613778704</v>
      </c>
      <c r="BU47" s="27">
        <f t="shared" si="60"/>
        <v>64.166666666666671</v>
      </c>
      <c r="BV47" s="27">
        <f t="shared" si="60"/>
        <v>97.916666666666671</v>
      </c>
      <c r="BW47" s="27">
        <f t="shared" si="60"/>
        <v>100</v>
      </c>
      <c r="BX47" s="27">
        <f t="shared" si="60"/>
        <v>99.999999999999986</v>
      </c>
      <c r="BY47" s="27">
        <f t="shared" si="60"/>
        <v>99.374999999999986</v>
      </c>
      <c r="BZ47" s="27">
        <f t="shared" si="60"/>
        <v>88.75</v>
      </c>
      <c r="CA47" s="27">
        <f t="shared" si="60"/>
        <v>100.00000000000001</v>
      </c>
      <c r="CB47" s="27">
        <f t="shared" si="60"/>
        <v>100</v>
      </c>
      <c r="CC47" s="27">
        <f t="shared" si="60"/>
        <v>100</v>
      </c>
      <c r="CD47" s="27">
        <f t="shared" si="60"/>
        <v>100</v>
      </c>
      <c r="CE47" s="27">
        <f t="shared" si="60"/>
        <v>99.999999999999986</v>
      </c>
      <c r="CF47" s="27">
        <f t="shared" si="60"/>
        <v>99.999999999999986</v>
      </c>
      <c r="CG47" s="25">
        <f t="shared" si="60"/>
        <v>98.747390396659725</v>
      </c>
      <c r="CH47" s="27">
        <f t="shared" si="60"/>
        <v>100</v>
      </c>
      <c r="CI47" s="27">
        <f t="shared" si="60"/>
        <v>100</v>
      </c>
      <c r="CJ47" s="27">
        <f t="shared" si="60"/>
        <v>100</v>
      </c>
      <c r="CK47" s="27">
        <f t="shared" si="60"/>
        <v>100.00000000000001</v>
      </c>
      <c r="CL47" s="24">
        <f t="shared" si="60"/>
        <v>100</v>
      </c>
      <c r="CM47" s="27">
        <f t="shared" si="60"/>
        <v>100.00000000000001</v>
      </c>
      <c r="CN47" s="7"/>
      <c r="CQ47" s="9"/>
      <c r="CR47" s="9"/>
      <c r="CS47" s="9"/>
      <c r="CT47" s="9"/>
      <c r="CU47" s="9"/>
      <c r="CV47" s="9"/>
      <c r="CW47" s="9"/>
      <c r="CX47" s="9"/>
      <c r="CY47" s="9"/>
      <c r="CZ47" s="9"/>
      <c r="DA47" s="9"/>
      <c r="DB47" s="9"/>
      <c r="DC47" s="9"/>
      <c r="DD47" s="9"/>
      <c r="DE47" s="9"/>
      <c r="DF47" s="9"/>
      <c r="DG47" s="9"/>
      <c r="DH47" s="9"/>
      <c r="DI47" s="9"/>
      <c r="DJ47" s="9"/>
      <c r="DK47" s="9"/>
      <c r="DL47" s="9"/>
      <c r="DM47" s="9"/>
      <c r="DN47" s="9"/>
    </row>
    <row r="48" spans="1:118" s="1" customFormat="1" x14ac:dyDescent="0.25">
      <c r="B48" s="1" t="s">
        <v>14</v>
      </c>
      <c r="C48" s="2">
        <v>0</v>
      </c>
      <c r="D48" s="2">
        <v>0</v>
      </c>
      <c r="E48" s="2">
        <v>13</v>
      </c>
      <c r="F48" s="2">
        <v>0</v>
      </c>
      <c r="G48" s="2">
        <v>248</v>
      </c>
      <c r="H48" s="2">
        <v>143</v>
      </c>
      <c r="I48" s="2">
        <v>25</v>
      </c>
      <c r="J48" s="2">
        <v>5</v>
      </c>
      <c r="K48" s="3">
        <v>6</v>
      </c>
      <c r="L48" s="3">
        <v>1</v>
      </c>
      <c r="M48" s="3">
        <v>20</v>
      </c>
      <c r="N48" s="3">
        <v>0</v>
      </c>
      <c r="O48" s="3">
        <v>0</v>
      </c>
      <c r="P48" s="3">
        <v>0</v>
      </c>
      <c r="Q48" s="3">
        <v>0</v>
      </c>
      <c r="R48" s="3">
        <v>0</v>
      </c>
      <c r="S48" s="1">
        <v>461</v>
      </c>
      <c r="V48" s="1">
        <v>64</v>
      </c>
      <c r="W48" s="3">
        <f>O36</f>
        <v>210</v>
      </c>
      <c r="X48" s="3">
        <f>O37</f>
        <v>95</v>
      </c>
      <c r="Y48" s="3">
        <f>O38</f>
        <v>21</v>
      </c>
      <c r="Z48" s="3">
        <f>O39</f>
        <v>5</v>
      </c>
      <c r="AA48" s="3">
        <f>O40</f>
        <v>0</v>
      </c>
      <c r="AB48" s="3">
        <f>O41</f>
        <v>0</v>
      </c>
      <c r="AC48" s="3">
        <f>O42</f>
        <v>3</v>
      </c>
      <c r="AD48" s="3">
        <f>O43</f>
        <v>54</v>
      </c>
      <c r="AE48" s="3">
        <f>O44</f>
        <v>0</v>
      </c>
      <c r="AF48" s="3">
        <f>O45</f>
        <v>0</v>
      </c>
      <c r="AG48" s="3">
        <f>O46</f>
        <v>0</v>
      </c>
      <c r="AH48" s="3">
        <f>O47</f>
        <v>0</v>
      </c>
      <c r="AI48" s="3">
        <f>O48</f>
        <v>0</v>
      </c>
      <c r="AJ48" s="3">
        <f>O49</f>
        <v>0</v>
      </c>
      <c r="AK48" s="3">
        <f>O50</f>
        <v>6</v>
      </c>
      <c r="AL48" s="3">
        <f>O51</f>
        <v>0</v>
      </c>
      <c r="AM48" s="3">
        <f>O52</f>
        <v>0</v>
      </c>
      <c r="AN48" s="3">
        <f>O53</f>
        <v>0</v>
      </c>
      <c r="AO48" s="3">
        <f>O54</f>
        <v>0</v>
      </c>
      <c r="AP48" s="1">
        <f>O55</f>
        <v>0</v>
      </c>
      <c r="AQ48" s="3">
        <f>O56</f>
        <v>0</v>
      </c>
      <c r="AT48" s="1">
        <v>64</v>
      </c>
      <c r="AU48" s="27">
        <f t="shared" ref="AU48:BO48" si="61">PRODUCT(W48*100*1/W52)</f>
        <v>43.75</v>
      </c>
      <c r="AV48" s="27">
        <f t="shared" si="61"/>
        <v>19.832985386221296</v>
      </c>
      <c r="AW48" s="27">
        <f t="shared" si="61"/>
        <v>4.375</v>
      </c>
      <c r="AX48" s="27">
        <f t="shared" si="61"/>
        <v>1.0416666666666667</v>
      </c>
      <c r="AY48" s="27">
        <f t="shared" si="61"/>
        <v>0</v>
      </c>
      <c r="AZ48" s="27">
        <f t="shared" si="61"/>
        <v>0</v>
      </c>
      <c r="BA48" s="27">
        <f t="shared" si="61"/>
        <v>0.625</v>
      </c>
      <c r="BB48" s="27">
        <f t="shared" si="61"/>
        <v>11.25</v>
      </c>
      <c r="BC48" s="27">
        <f t="shared" si="61"/>
        <v>0</v>
      </c>
      <c r="BD48" s="27">
        <f t="shared" si="61"/>
        <v>0</v>
      </c>
      <c r="BE48" s="27">
        <f t="shared" si="61"/>
        <v>0</v>
      </c>
      <c r="BF48" s="27">
        <f t="shared" si="61"/>
        <v>0</v>
      </c>
      <c r="BG48" s="27">
        <f t="shared" si="61"/>
        <v>0</v>
      </c>
      <c r="BH48" s="27">
        <f t="shared" si="61"/>
        <v>0</v>
      </c>
      <c r="BI48" s="27">
        <f t="shared" si="61"/>
        <v>1.2526096033402923</v>
      </c>
      <c r="BJ48" s="27">
        <f t="shared" si="61"/>
        <v>0</v>
      </c>
      <c r="BK48" s="27">
        <f t="shared" si="61"/>
        <v>0</v>
      </c>
      <c r="BL48" s="27">
        <f t="shared" si="61"/>
        <v>0</v>
      </c>
      <c r="BM48" s="27">
        <f t="shared" si="61"/>
        <v>0</v>
      </c>
      <c r="BN48" s="24">
        <f t="shared" si="61"/>
        <v>0</v>
      </c>
      <c r="BO48" s="27">
        <f t="shared" si="61"/>
        <v>0</v>
      </c>
      <c r="BR48" s="1">
        <v>64</v>
      </c>
      <c r="BS48" s="27">
        <f t="shared" ref="BS48:CM48" si="62">AU36+AU37+AU38+AU39+AU40+AU41+AU42+AU43+AU44+AU45+AU46+AU47+AU48</f>
        <v>100</v>
      </c>
      <c r="BT48" s="27">
        <f t="shared" si="62"/>
        <v>100</v>
      </c>
      <c r="BU48" s="27">
        <f t="shared" si="62"/>
        <v>68.541666666666671</v>
      </c>
      <c r="BV48" s="27">
        <f t="shared" si="62"/>
        <v>98.958333333333343</v>
      </c>
      <c r="BW48" s="27">
        <f t="shared" si="62"/>
        <v>100</v>
      </c>
      <c r="BX48" s="27">
        <f t="shared" si="62"/>
        <v>99.999999999999986</v>
      </c>
      <c r="BY48" s="27">
        <f t="shared" si="62"/>
        <v>99.999999999999986</v>
      </c>
      <c r="BZ48" s="27">
        <f t="shared" si="62"/>
        <v>100</v>
      </c>
      <c r="CA48" s="27">
        <f t="shared" si="62"/>
        <v>100.00000000000001</v>
      </c>
      <c r="CB48" s="27">
        <f t="shared" si="62"/>
        <v>100</v>
      </c>
      <c r="CC48" s="27">
        <f t="shared" si="62"/>
        <v>100</v>
      </c>
      <c r="CD48" s="27">
        <f t="shared" si="62"/>
        <v>100</v>
      </c>
      <c r="CE48" s="27">
        <f t="shared" si="62"/>
        <v>99.999999999999986</v>
      </c>
      <c r="CF48" s="27">
        <f t="shared" si="62"/>
        <v>99.999999999999986</v>
      </c>
      <c r="CG48" s="27">
        <f t="shared" si="62"/>
        <v>100.00000000000001</v>
      </c>
      <c r="CH48" s="27">
        <f t="shared" si="62"/>
        <v>100</v>
      </c>
      <c r="CI48" s="27">
        <f t="shared" si="62"/>
        <v>100</v>
      </c>
      <c r="CJ48" s="27">
        <f t="shared" si="62"/>
        <v>100</v>
      </c>
      <c r="CK48" s="27">
        <f t="shared" si="62"/>
        <v>100.00000000000001</v>
      </c>
      <c r="CL48" s="24">
        <f t="shared" si="62"/>
        <v>100</v>
      </c>
      <c r="CM48" s="27">
        <f t="shared" si="62"/>
        <v>100.00000000000001</v>
      </c>
      <c r="CN48" s="7"/>
      <c r="CQ48" s="9"/>
      <c r="CR48" s="9"/>
      <c r="CS48" s="9"/>
      <c r="CT48" s="9"/>
      <c r="CU48" s="9"/>
      <c r="CV48" s="9"/>
      <c r="CW48" s="9"/>
      <c r="CX48" s="9"/>
      <c r="CY48" s="9"/>
      <c r="CZ48" s="9"/>
      <c r="DA48" s="9"/>
      <c r="DB48" s="9"/>
      <c r="DC48" s="9"/>
      <c r="DD48" s="9"/>
      <c r="DE48" s="9"/>
      <c r="DF48" s="9"/>
      <c r="DG48" s="9"/>
      <c r="DH48" s="9"/>
      <c r="DI48" s="9"/>
      <c r="DJ48" s="9"/>
      <c r="DK48" s="9"/>
      <c r="DL48" s="9"/>
      <c r="DM48" s="9"/>
      <c r="DN48" s="9"/>
    </row>
    <row r="49" spans="2:118" s="1" customFormat="1" x14ac:dyDescent="0.25">
      <c r="B49" s="1" t="s">
        <v>15</v>
      </c>
      <c r="C49" s="2">
        <v>0</v>
      </c>
      <c r="D49" s="2">
        <v>0</v>
      </c>
      <c r="E49" s="2">
        <v>4</v>
      </c>
      <c r="F49" s="2">
        <v>0</v>
      </c>
      <c r="G49" s="2">
        <v>142</v>
      </c>
      <c r="H49" s="2">
        <v>206</v>
      </c>
      <c r="I49" s="2">
        <v>35</v>
      </c>
      <c r="J49" s="2">
        <v>10</v>
      </c>
      <c r="K49" s="3">
        <v>17</v>
      </c>
      <c r="L49" s="3">
        <v>8</v>
      </c>
      <c r="M49" s="3">
        <v>2</v>
      </c>
      <c r="N49" s="3">
        <v>1</v>
      </c>
      <c r="O49" s="3">
        <v>0</v>
      </c>
      <c r="P49" s="3">
        <v>0</v>
      </c>
      <c r="Q49" s="3">
        <v>0</v>
      </c>
      <c r="R49" s="3">
        <v>0</v>
      </c>
      <c r="S49" s="1">
        <v>425</v>
      </c>
      <c r="V49" s="1">
        <v>128</v>
      </c>
      <c r="W49" s="3">
        <f>P36</f>
        <v>0</v>
      </c>
      <c r="X49" s="3">
        <f>P37</f>
        <v>0</v>
      </c>
      <c r="Y49" s="3">
        <f>P38</f>
        <v>151</v>
      </c>
      <c r="Z49" s="3">
        <f>P39</f>
        <v>5</v>
      </c>
      <c r="AA49" s="3">
        <f>P40</f>
        <v>0</v>
      </c>
      <c r="AB49" s="3">
        <f>P41</f>
        <v>0</v>
      </c>
      <c r="AC49" s="3">
        <f>P42</f>
        <v>0</v>
      </c>
      <c r="AD49" s="3">
        <f>P43</f>
        <v>0</v>
      </c>
      <c r="AE49" s="3">
        <f>P44</f>
        <v>0</v>
      </c>
      <c r="AF49" s="3">
        <f>P45</f>
        <v>0</v>
      </c>
      <c r="AG49" s="3">
        <f>P46</f>
        <v>0</v>
      </c>
      <c r="AH49" s="3">
        <f>P47</f>
        <v>0</v>
      </c>
      <c r="AI49" s="3">
        <f>P48</f>
        <v>0</v>
      </c>
      <c r="AJ49" s="3">
        <f>P49</f>
        <v>0</v>
      </c>
      <c r="AK49" s="3">
        <f>P50</f>
        <v>0</v>
      </c>
      <c r="AL49" s="3">
        <f>P51</f>
        <v>0</v>
      </c>
      <c r="AM49" s="3">
        <f>P52</f>
        <v>0</v>
      </c>
      <c r="AN49" s="3">
        <f>P53</f>
        <v>0</v>
      </c>
      <c r="AO49" s="3">
        <f>P54</f>
        <v>0</v>
      </c>
      <c r="AP49" s="1">
        <f>P55</f>
        <v>0</v>
      </c>
      <c r="AQ49" s="3">
        <f>P56</f>
        <v>0</v>
      </c>
      <c r="AT49" s="1">
        <v>128</v>
      </c>
      <c r="AU49" s="27">
        <f t="shared" ref="AU49:BO49" si="63">PRODUCT(W49*100*1/W52)</f>
        <v>0</v>
      </c>
      <c r="AV49" s="27">
        <f t="shared" si="63"/>
        <v>0</v>
      </c>
      <c r="AW49" s="27">
        <f t="shared" si="63"/>
        <v>31.458333333333332</v>
      </c>
      <c r="AX49" s="27">
        <f t="shared" si="63"/>
        <v>1.0416666666666667</v>
      </c>
      <c r="AY49" s="27">
        <f t="shared" si="63"/>
        <v>0</v>
      </c>
      <c r="AZ49" s="27">
        <f t="shared" si="63"/>
        <v>0</v>
      </c>
      <c r="BA49" s="27">
        <f t="shared" si="63"/>
        <v>0</v>
      </c>
      <c r="BB49" s="27">
        <f t="shared" si="63"/>
        <v>0</v>
      </c>
      <c r="BC49" s="27">
        <f t="shared" si="63"/>
        <v>0</v>
      </c>
      <c r="BD49" s="27">
        <f t="shared" si="63"/>
        <v>0</v>
      </c>
      <c r="BE49" s="27">
        <f t="shared" si="63"/>
        <v>0</v>
      </c>
      <c r="BF49" s="27">
        <f t="shared" si="63"/>
        <v>0</v>
      </c>
      <c r="BG49" s="27">
        <f t="shared" si="63"/>
        <v>0</v>
      </c>
      <c r="BH49" s="27">
        <f t="shared" si="63"/>
        <v>0</v>
      </c>
      <c r="BI49" s="27">
        <f t="shared" si="63"/>
        <v>0</v>
      </c>
      <c r="BJ49" s="27">
        <f t="shared" si="63"/>
        <v>0</v>
      </c>
      <c r="BK49" s="27">
        <f t="shared" si="63"/>
        <v>0</v>
      </c>
      <c r="BL49" s="27">
        <f t="shared" si="63"/>
        <v>0</v>
      </c>
      <c r="BM49" s="27">
        <f t="shared" si="63"/>
        <v>0</v>
      </c>
      <c r="BN49" s="24">
        <f t="shared" si="63"/>
        <v>0</v>
      </c>
      <c r="BO49" s="27">
        <f t="shared" si="63"/>
        <v>0</v>
      </c>
      <c r="BR49" s="1">
        <v>128</v>
      </c>
      <c r="BS49" s="27">
        <f t="shared" ref="BS49:CM49" si="64">AU36+AU37+AU38+AU39+AU40+AU41+AU42+AU43+AU44+AU45+AU46+AU47+AU48+AU49</f>
        <v>100</v>
      </c>
      <c r="BT49" s="27">
        <f t="shared" si="64"/>
        <v>100</v>
      </c>
      <c r="BU49" s="27">
        <f t="shared" si="64"/>
        <v>100</v>
      </c>
      <c r="BV49" s="27">
        <f t="shared" si="64"/>
        <v>100.00000000000001</v>
      </c>
      <c r="BW49" s="27">
        <f t="shared" si="64"/>
        <v>100</v>
      </c>
      <c r="BX49" s="27">
        <f t="shared" si="64"/>
        <v>99.999999999999986</v>
      </c>
      <c r="BY49" s="27">
        <f t="shared" si="64"/>
        <v>99.999999999999986</v>
      </c>
      <c r="BZ49" s="27">
        <f t="shared" si="64"/>
        <v>100</v>
      </c>
      <c r="CA49" s="27">
        <f t="shared" si="64"/>
        <v>100.00000000000001</v>
      </c>
      <c r="CB49" s="27">
        <f t="shared" si="64"/>
        <v>100</v>
      </c>
      <c r="CC49" s="27">
        <f t="shared" si="64"/>
        <v>100</v>
      </c>
      <c r="CD49" s="27">
        <f t="shared" si="64"/>
        <v>100</v>
      </c>
      <c r="CE49" s="27">
        <f t="shared" si="64"/>
        <v>99.999999999999986</v>
      </c>
      <c r="CF49" s="27">
        <f t="shared" si="64"/>
        <v>99.999999999999986</v>
      </c>
      <c r="CG49" s="27">
        <f t="shared" si="64"/>
        <v>100.00000000000001</v>
      </c>
      <c r="CH49" s="27">
        <f t="shared" si="64"/>
        <v>100</v>
      </c>
      <c r="CI49" s="27">
        <f t="shared" si="64"/>
        <v>100</v>
      </c>
      <c r="CJ49" s="27">
        <f t="shared" si="64"/>
        <v>100</v>
      </c>
      <c r="CK49" s="27">
        <f t="shared" si="64"/>
        <v>100.00000000000001</v>
      </c>
      <c r="CL49" s="24">
        <f t="shared" si="64"/>
        <v>100</v>
      </c>
      <c r="CM49" s="27">
        <f t="shared" si="64"/>
        <v>100.00000000000001</v>
      </c>
      <c r="CN49" s="7"/>
      <c r="CQ49" s="9"/>
      <c r="CR49" s="9"/>
      <c r="CS49" s="9"/>
      <c r="CT49" s="9"/>
      <c r="CU49" s="9"/>
      <c r="CV49" s="9"/>
      <c r="CW49" s="9"/>
      <c r="CX49" s="9"/>
      <c r="CY49" s="9"/>
      <c r="CZ49" s="9"/>
      <c r="DA49" s="9"/>
      <c r="DB49" s="9"/>
      <c r="DC49" s="9"/>
      <c r="DD49" s="9"/>
      <c r="DE49" s="9"/>
      <c r="DF49" s="9"/>
      <c r="DG49" s="9"/>
      <c r="DH49" s="9"/>
      <c r="DI49" s="9"/>
      <c r="DJ49" s="9"/>
      <c r="DK49" s="9"/>
      <c r="DL49" s="9"/>
      <c r="DM49" s="9"/>
      <c r="DN49" s="9"/>
    </row>
    <row r="50" spans="2:118" s="1" customFormat="1" x14ac:dyDescent="0.25">
      <c r="B50" s="1" t="s">
        <v>16</v>
      </c>
      <c r="C50" s="2">
        <v>0</v>
      </c>
      <c r="D50" s="2">
        <v>0</v>
      </c>
      <c r="E50" s="2">
        <v>0</v>
      </c>
      <c r="F50" s="2">
        <v>0</v>
      </c>
      <c r="G50" s="2">
        <v>0</v>
      </c>
      <c r="H50" s="2">
        <v>299</v>
      </c>
      <c r="I50" s="2">
        <v>0</v>
      </c>
      <c r="J50" s="2">
        <v>89</v>
      </c>
      <c r="K50" s="2">
        <v>40</v>
      </c>
      <c r="L50" s="2">
        <v>24</v>
      </c>
      <c r="M50" s="2">
        <v>11</v>
      </c>
      <c r="N50" s="2">
        <v>10</v>
      </c>
      <c r="O50" s="3">
        <v>6</v>
      </c>
      <c r="P50" s="3">
        <v>0</v>
      </c>
      <c r="Q50" s="3">
        <v>0</v>
      </c>
      <c r="R50" s="3">
        <v>0</v>
      </c>
      <c r="S50" s="1">
        <v>479</v>
      </c>
      <c r="V50" s="1">
        <v>256</v>
      </c>
      <c r="W50" s="3">
        <f>Q36</f>
        <v>0</v>
      </c>
      <c r="X50" s="3">
        <f>Q37</f>
        <v>0</v>
      </c>
      <c r="Y50" s="3">
        <f>Q38</f>
        <v>0</v>
      </c>
      <c r="Z50" s="3">
        <f>Q39</f>
        <v>0</v>
      </c>
      <c r="AA50" s="3">
        <f>Q40</f>
        <v>0</v>
      </c>
      <c r="AB50" s="3">
        <f>Q41</f>
        <v>0</v>
      </c>
      <c r="AC50" s="3">
        <f>Q42</f>
        <v>0</v>
      </c>
      <c r="AD50" s="3">
        <f>Q43</f>
        <v>0</v>
      </c>
      <c r="AE50" s="3">
        <f>Q44</f>
        <v>0</v>
      </c>
      <c r="AF50" s="3">
        <f>Q45</f>
        <v>0</v>
      </c>
      <c r="AG50" s="3">
        <f>Q46</f>
        <v>0</v>
      </c>
      <c r="AH50" s="3">
        <f>Q47</f>
        <v>0</v>
      </c>
      <c r="AI50" s="3">
        <f>Q48</f>
        <v>0</v>
      </c>
      <c r="AJ50" s="3">
        <f>Q49</f>
        <v>0</v>
      </c>
      <c r="AK50" s="3">
        <f>Q50</f>
        <v>0</v>
      </c>
      <c r="AL50" s="3">
        <f>Q51</f>
        <v>0</v>
      </c>
      <c r="AM50" s="3">
        <f>Q52</f>
        <v>0</v>
      </c>
      <c r="AN50" s="3">
        <f>Q53</f>
        <v>0</v>
      </c>
      <c r="AO50" s="3">
        <f>Q54</f>
        <v>0</v>
      </c>
      <c r="AP50" s="1">
        <f>Q55</f>
        <v>0</v>
      </c>
      <c r="AQ50" s="3">
        <f>Q56</f>
        <v>0</v>
      </c>
      <c r="AT50" s="1">
        <v>256</v>
      </c>
      <c r="AU50" s="27">
        <f t="shared" ref="AU50:BO50" si="65">PRODUCT(W50*100*1/W52)</f>
        <v>0</v>
      </c>
      <c r="AV50" s="27">
        <f t="shared" si="65"/>
        <v>0</v>
      </c>
      <c r="AW50" s="27">
        <f t="shared" si="65"/>
        <v>0</v>
      </c>
      <c r="AX50" s="27">
        <f t="shared" si="65"/>
        <v>0</v>
      </c>
      <c r="AY50" s="27">
        <f t="shared" si="65"/>
        <v>0</v>
      </c>
      <c r="AZ50" s="27">
        <f t="shared" si="65"/>
        <v>0</v>
      </c>
      <c r="BA50" s="27">
        <f t="shared" si="65"/>
        <v>0</v>
      </c>
      <c r="BB50" s="27">
        <f t="shared" si="65"/>
        <v>0</v>
      </c>
      <c r="BC50" s="27">
        <f t="shared" si="65"/>
        <v>0</v>
      </c>
      <c r="BD50" s="27">
        <f t="shared" si="65"/>
        <v>0</v>
      </c>
      <c r="BE50" s="27">
        <f t="shared" si="65"/>
        <v>0</v>
      </c>
      <c r="BF50" s="27">
        <f t="shared" si="65"/>
        <v>0</v>
      </c>
      <c r="BG50" s="27">
        <f t="shared" si="65"/>
        <v>0</v>
      </c>
      <c r="BH50" s="27">
        <f t="shared" si="65"/>
        <v>0</v>
      </c>
      <c r="BI50" s="27">
        <f t="shared" si="65"/>
        <v>0</v>
      </c>
      <c r="BJ50" s="27">
        <f t="shared" si="65"/>
        <v>0</v>
      </c>
      <c r="BK50" s="27">
        <f t="shared" si="65"/>
        <v>0</v>
      </c>
      <c r="BL50" s="27">
        <f t="shared" si="65"/>
        <v>0</v>
      </c>
      <c r="BM50" s="27">
        <f t="shared" si="65"/>
        <v>0</v>
      </c>
      <c r="BN50" s="24">
        <f t="shared" si="65"/>
        <v>0</v>
      </c>
      <c r="BO50" s="27">
        <f t="shared" si="65"/>
        <v>0</v>
      </c>
      <c r="BR50" s="1">
        <v>256</v>
      </c>
      <c r="BS50" s="27">
        <f t="shared" ref="BS50:CM50" si="66">AU36+AU37+AU38+AU39+AU40+AU41+AU42+AU43+AU44+AU45+AU46+AU47+AU48+AU49+AU50</f>
        <v>100</v>
      </c>
      <c r="BT50" s="27">
        <f t="shared" si="66"/>
        <v>100</v>
      </c>
      <c r="BU50" s="27">
        <f t="shared" si="66"/>
        <v>100</v>
      </c>
      <c r="BV50" s="27">
        <f t="shared" si="66"/>
        <v>100.00000000000001</v>
      </c>
      <c r="BW50" s="27">
        <f t="shared" si="66"/>
        <v>100</v>
      </c>
      <c r="BX50" s="27">
        <f t="shared" si="66"/>
        <v>99.999999999999986</v>
      </c>
      <c r="BY50" s="27">
        <f t="shared" si="66"/>
        <v>99.999999999999986</v>
      </c>
      <c r="BZ50" s="27">
        <f t="shared" si="66"/>
        <v>100</v>
      </c>
      <c r="CA50" s="27">
        <f t="shared" si="66"/>
        <v>100.00000000000001</v>
      </c>
      <c r="CB50" s="27">
        <f t="shared" si="66"/>
        <v>100</v>
      </c>
      <c r="CC50" s="27">
        <f t="shared" si="66"/>
        <v>100</v>
      </c>
      <c r="CD50" s="27">
        <f t="shared" si="66"/>
        <v>100</v>
      </c>
      <c r="CE50" s="27">
        <f t="shared" si="66"/>
        <v>99.999999999999986</v>
      </c>
      <c r="CF50" s="27">
        <f t="shared" si="66"/>
        <v>99.999999999999986</v>
      </c>
      <c r="CG50" s="27">
        <f t="shared" si="66"/>
        <v>100.00000000000001</v>
      </c>
      <c r="CH50" s="27">
        <f t="shared" si="66"/>
        <v>100</v>
      </c>
      <c r="CI50" s="27">
        <f t="shared" si="66"/>
        <v>100</v>
      </c>
      <c r="CJ50" s="27">
        <f t="shared" si="66"/>
        <v>100</v>
      </c>
      <c r="CK50" s="27">
        <f t="shared" si="66"/>
        <v>100.00000000000001</v>
      </c>
      <c r="CL50" s="24">
        <f t="shared" si="66"/>
        <v>100</v>
      </c>
      <c r="CM50" s="27">
        <f t="shared" si="66"/>
        <v>100.00000000000001</v>
      </c>
      <c r="CN50" s="7"/>
      <c r="CQ50" s="9"/>
      <c r="CR50" s="9"/>
      <c r="CS50" s="9"/>
      <c r="CT50" s="9"/>
      <c r="CU50" s="9"/>
      <c r="CV50" s="9"/>
      <c r="CW50" s="9"/>
      <c r="CX50" s="9"/>
      <c r="CY50" s="9"/>
      <c r="CZ50" s="9"/>
      <c r="DA50" s="9"/>
      <c r="DB50" s="9"/>
      <c r="DC50" s="9"/>
      <c r="DD50" s="9"/>
      <c r="DE50" s="9"/>
      <c r="DF50" s="9"/>
      <c r="DG50" s="9"/>
      <c r="DH50" s="9"/>
      <c r="DI50" s="9"/>
      <c r="DJ50" s="9"/>
      <c r="DK50" s="9"/>
      <c r="DL50" s="9"/>
      <c r="DM50" s="9"/>
      <c r="DN50" s="9"/>
    </row>
    <row r="51" spans="2:118" s="1" customFormat="1" x14ac:dyDescent="0.25">
      <c r="B51" s="1" t="s">
        <v>17</v>
      </c>
      <c r="C51" s="2">
        <v>0</v>
      </c>
      <c r="D51" s="2">
        <v>0</v>
      </c>
      <c r="E51" s="2">
        <v>281</v>
      </c>
      <c r="F51" s="2">
        <v>0</v>
      </c>
      <c r="G51" s="2">
        <v>25</v>
      </c>
      <c r="H51" s="2">
        <v>8</v>
      </c>
      <c r="I51" s="2">
        <v>8</v>
      </c>
      <c r="J51" s="2">
        <v>7</v>
      </c>
      <c r="K51" s="4">
        <v>7</v>
      </c>
      <c r="L51" s="3">
        <v>6</v>
      </c>
      <c r="M51" s="3">
        <v>1</v>
      </c>
      <c r="N51" s="3">
        <v>137</v>
      </c>
      <c r="O51" s="3">
        <v>0</v>
      </c>
      <c r="P51" s="3">
        <v>0</v>
      </c>
      <c r="Q51" s="3">
        <v>0</v>
      </c>
      <c r="R51" s="3">
        <v>0</v>
      </c>
      <c r="S51" s="1">
        <v>480</v>
      </c>
      <c r="V51" s="1">
        <v>512</v>
      </c>
      <c r="W51" s="3">
        <f>R36</f>
        <v>0</v>
      </c>
      <c r="X51" s="3">
        <f>R37</f>
        <v>0</v>
      </c>
      <c r="Y51" s="3">
        <f>R38</f>
        <v>0</v>
      </c>
      <c r="Z51" s="3">
        <f>R39</f>
        <v>0</v>
      </c>
      <c r="AA51" s="3">
        <f>R40</f>
        <v>0</v>
      </c>
      <c r="AB51" s="3">
        <f>R41</f>
        <v>0</v>
      </c>
      <c r="AC51" s="3">
        <f>R42</f>
        <v>0</v>
      </c>
      <c r="AD51" s="3">
        <f>R43</f>
        <v>0</v>
      </c>
      <c r="AE51" s="3">
        <f>R44</f>
        <v>0</v>
      </c>
      <c r="AF51" s="3">
        <f>R45</f>
        <v>0</v>
      </c>
      <c r="AG51" s="3">
        <f>R46</f>
        <v>0</v>
      </c>
      <c r="AH51" s="3">
        <f>R47</f>
        <v>0</v>
      </c>
      <c r="AI51" s="3">
        <f>R48</f>
        <v>0</v>
      </c>
      <c r="AJ51" s="3">
        <f>R49</f>
        <v>0</v>
      </c>
      <c r="AK51" s="3">
        <f>R50</f>
        <v>0</v>
      </c>
      <c r="AL51" s="3">
        <f>R51</f>
        <v>0</v>
      </c>
      <c r="AM51" s="3">
        <f>R52</f>
        <v>0</v>
      </c>
      <c r="AN51" s="3">
        <f>R53</f>
        <v>0</v>
      </c>
      <c r="AO51" s="3">
        <f>R54</f>
        <v>0</v>
      </c>
      <c r="AP51" s="1">
        <f>R55</f>
        <v>0</v>
      </c>
      <c r="AQ51" s="3">
        <f>R56</f>
        <v>0</v>
      </c>
      <c r="AT51" s="1">
        <v>512</v>
      </c>
      <c r="AU51" s="27">
        <f t="shared" ref="AU51:BO51" si="67">PRODUCT(W51*100*1/W52)</f>
        <v>0</v>
      </c>
      <c r="AV51" s="27">
        <f t="shared" si="67"/>
        <v>0</v>
      </c>
      <c r="AW51" s="27">
        <f t="shared" si="67"/>
        <v>0</v>
      </c>
      <c r="AX51" s="27">
        <f t="shared" si="67"/>
        <v>0</v>
      </c>
      <c r="AY51" s="27">
        <f t="shared" si="67"/>
        <v>0</v>
      </c>
      <c r="AZ51" s="27">
        <f t="shared" si="67"/>
        <v>0</v>
      </c>
      <c r="BA51" s="27">
        <f t="shared" si="67"/>
        <v>0</v>
      </c>
      <c r="BB51" s="27">
        <f t="shared" si="67"/>
        <v>0</v>
      </c>
      <c r="BC51" s="27">
        <f t="shared" si="67"/>
        <v>0</v>
      </c>
      <c r="BD51" s="27">
        <f t="shared" si="67"/>
        <v>0</v>
      </c>
      <c r="BE51" s="27">
        <f t="shared" si="67"/>
        <v>0</v>
      </c>
      <c r="BF51" s="27">
        <f t="shared" si="67"/>
        <v>0</v>
      </c>
      <c r="BG51" s="27">
        <f t="shared" si="67"/>
        <v>0</v>
      </c>
      <c r="BH51" s="27">
        <f t="shared" si="67"/>
        <v>0</v>
      </c>
      <c r="BI51" s="27">
        <f t="shared" si="67"/>
        <v>0</v>
      </c>
      <c r="BJ51" s="27">
        <f t="shared" si="67"/>
        <v>0</v>
      </c>
      <c r="BK51" s="27">
        <f t="shared" si="67"/>
        <v>0</v>
      </c>
      <c r="BL51" s="27">
        <f t="shared" si="67"/>
        <v>0</v>
      </c>
      <c r="BM51" s="27">
        <f t="shared" si="67"/>
        <v>0</v>
      </c>
      <c r="BN51" s="24">
        <f t="shared" si="67"/>
        <v>0</v>
      </c>
      <c r="BO51" s="27">
        <f t="shared" si="67"/>
        <v>0</v>
      </c>
      <c r="BR51" s="1">
        <v>512</v>
      </c>
      <c r="BS51" s="27">
        <f t="shared" ref="BS51:CM51" si="68">AU36+AU37+AU38+AU39+AU40+AU41+AU42+AU43+AU44+AU45+AU46+AU47+AU48+AU49+AU50+AU51</f>
        <v>100</v>
      </c>
      <c r="BT51" s="27">
        <f t="shared" si="68"/>
        <v>100</v>
      </c>
      <c r="BU51" s="27">
        <f t="shared" si="68"/>
        <v>100</v>
      </c>
      <c r="BV51" s="27">
        <f t="shared" si="68"/>
        <v>100.00000000000001</v>
      </c>
      <c r="BW51" s="27">
        <f t="shared" si="68"/>
        <v>100</v>
      </c>
      <c r="BX51" s="27">
        <f t="shared" si="68"/>
        <v>99.999999999999986</v>
      </c>
      <c r="BY51" s="27">
        <f t="shared" si="68"/>
        <v>99.999999999999986</v>
      </c>
      <c r="BZ51" s="27">
        <f t="shared" si="68"/>
        <v>100</v>
      </c>
      <c r="CA51" s="27">
        <f t="shared" si="68"/>
        <v>100.00000000000001</v>
      </c>
      <c r="CB51" s="27">
        <f t="shared" si="68"/>
        <v>100</v>
      </c>
      <c r="CC51" s="27">
        <f t="shared" si="68"/>
        <v>100</v>
      </c>
      <c r="CD51" s="27">
        <f t="shared" si="68"/>
        <v>100</v>
      </c>
      <c r="CE51" s="27">
        <f t="shared" si="68"/>
        <v>99.999999999999986</v>
      </c>
      <c r="CF51" s="27">
        <f t="shared" si="68"/>
        <v>99.999999999999986</v>
      </c>
      <c r="CG51" s="27">
        <f t="shared" si="68"/>
        <v>100.00000000000001</v>
      </c>
      <c r="CH51" s="27">
        <f t="shared" si="68"/>
        <v>100</v>
      </c>
      <c r="CI51" s="27">
        <f t="shared" si="68"/>
        <v>100</v>
      </c>
      <c r="CJ51" s="27">
        <f t="shared" si="68"/>
        <v>100</v>
      </c>
      <c r="CK51" s="27">
        <f t="shared" si="68"/>
        <v>100.00000000000001</v>
      </c>
      <c r="CL51" s="24">
        <f t="shared" si="68"/>
        <v>100</v>
      </c>
      <c r="CM51" s="27">
        <f t="shared" si="68"/>
        <v>100.00000000000001</v>
      </c>
      <c r="CN51" s="7"/>
      <c r="CQ51" s="9"/>
      <c r="CR51" s="9"/>
      <c r="CS51" s="9"/>
      <c r="CT51" s="9"/>
      <c r="CU51" s="9"/>
      <c r="CV51" s="9"/>
      <c r="CW51" s="9"/>
      <c r="CX51" s="9"/>
      <c r="CY51" s="9"/>
      <c r="CZ51" s="9"/>
      <c r="DA51" s="9"/>
      <c r="DB51" s="9"/>
      <c r="DC51" s="9"/>
      <c r="DD51" s="9"/>
      <c r="DE51" s="9"/>
      <c r="DF51" s="9"/>
      <c r="DG51" s="9"/>
      <c r="DH51" s="9"/>
      <c r="DI51" s="9"/>
      <c r="DJ51" s="9"/>
      <c r="DK51" s="9"/>
      <c r="DL51" s="9"/>
      <c r="DM51" s="9"/>
      <c r="DN51" s="9"/>
    </row>
    <row r="52" spans="2:118" s="1" customFormat="1" x14ac:dyDescent="0.25">
      <c r="B52" s="1" t="s">
        <v>18</v>
      </c>
      <c r="C52" s="2">
        <v>0</v>
      </c>
      <c r="D52" s="2">
        <v>330</v>
      </c>
      <c r="E52" s="2">
        <v>25</v>
      </c>
      <c r="F52" s="2">
        <v>17</v>
      </c>
      <c r="G52" s="2">
        <v>35</v>
      </c>
      <c r="H52" s="4">
        <v>6</v>
      </c>
      <c r="I52" s="3">
        <v>0</v>
      </c>
      <c r="J52" s="3">
        <v>4</v>
      </c>
      <c r="K52" s="3">
        <v>10</v>
      </c>
      <c r="L52" s="3">
        <v>53</v>
      </c>
      <c r="M52" s="3">
        <v>0</v>
      </c>
      <c r="N52" s="3">
        <v>0</v>
      </c>
      <c r="O52" s="3">
        <v>0</v>
      </c>
      <c r="P52" s="3">
        <v>0</v>
      </c>
      <c r="Q52" s="3">
        <v>0</v>
      </c>
      <c r="R52" s="3">
        <v>0</v>
      </c>
      <c r="S52" s="1">
        <v>480</v>
      </c>
      <c r="V52" s="1" t="s">
        <v>1</v>
      </c>
      <c r="W52" s="1">
        <f>S36</f>
        <v>480</v>
      </c>
      <c r="X52" s="1">
        <f>S37</f>
        <v>479</v>
      </c>
      <c r="Y52" s="1">
        <f>S38</f>
        <v>480</v>
      </c>
      <c r="Z52" s="1">
        <f>S39</f>
        <v>480</v>
      </c>
      <c r="AA52" s="1">
        <f>S40</f>
        <v>480</v>
      </c>
      <c r="AB52" s="1">
        <f>S41</f>
        <v>480</v>
      </c>
      <c r="AC52" s="1">
        <f>S42</f>
        <v>480</v>
      </c>
      <c r="AD52" s="1">
        <f>S43</f>
        <v>480</v>
      </c>
      <c r="AE52" s="1">
        <f>S44</f>
        <v>480</v>
      </c>
      <c r="AF52" s="1">
        <f>S45</f>
        <v>480</v>
      </c>
      <c r="AG52" s="1">
        <f>S46</f>
        <v>454</v>
      </c>
      <c r="AH52" s="1">
        <f>S47</f>
        <v>459</v>
      </c>
      <c r="AI52" s="1">
        <f>S48</f>
        <v>461</v>
      </c>
      <c r="AJ52" s="1">
        <f>S49</f>
        <v>425</v>
      </c>
      <c r="AK52" s="1">
        <f>S50</f>
        <v>479</v>
      </c>
      <c r="AL52" s="1">
        <f>S51</f>
        <v>480</v>
      </c>
      <c r="AM52" s="1">
        <f>S52</f>
        <v>480</v>
      </c>
      <c r="AN52" s="1">
        <f>S53</f>
        <v>480</v>
      </c>
      <c r="AO52" s="1">
        <f>S54</f>
        <v>480</v>
      </c>
      <c r="AP52" s="1">
        <f>S55</f>
        <v>480</v>
      </c>
      <c r="AQ52" s="1">
        <f>S56</f>
        <v>479</v>
      </c>
      <c r="AT52" s="1" t="s">
        <v>38</v>
      </c>
      <c r="AU52" s="24">
        <f t="shared" ref="AU52:BO52" si="69">SUM(AU36:AU51)</f>
        <v>100</v>
      </c>
      <c r="AV52" s="24">
        <f t="shared" si="69"/>
        <v>100</v>
      </c>
      <c r="AW52" s="24">
        <f t="shared" si="69"/>
        <v>100</v>
      </c>
      <c r="AX52" s="24">
        <f t="shared" si="69"/>
        <v>100.00000000000001</v>
      </c>
      <c r="AY52" s="24">
        <f t="shared" si="69"/>
        <v>100</v>
      </c>
      <c r="AZ52" s="24">
        <f t="shared" si="69"/>
        <v>99.999999999999986</v>
      </c>
      <c r="BA52" s="24">
        <f t="shared" si="69"/>
        <v>99.999999999999986</v>
      </c>
      <c r="BB52" s="24">
        <f t="shared" si="69"/>
        <v>100</v>
      </c>
      <c r="BC52" s="24">
        <f t="shared" si="69"/>
        <v>100.00000000000001</v>
      </c>
      <c r="BD52" s="24">
        <f t="shared" si="69"/>
        <v>100</v>
      </c>
      <c r="BE52" s="24">
        <f t="shared" si="69"/>
        <v>100</v>
      </c>
      <c r="BF52" s="24">
        <f t="shared" si="69"/>
        <v>100</v>
      </c>
      <c r="BG52" s="24">
        <f t="shared" si="69"/>
        <v>99.999999999999986</v>
      </c>
      <c r="BH52" s="24">
        <f t="shared" si="69"/>
        <v>99.999999999999986</v>
      </c>
      <c r="BI52" s="24">
        <f t="shared" si="69"/>
        <v>100.00000000000001</v>
      </c>
      <c r="BJ52" s="24">
        <f t="shared" si="69"/>
        <v>100</v>
      </c>
      <c r="BK52" s="24">
        <f t="shared" si="69"/>
        <v>100</v>
      </c>
      <c r="BL52" s="24">
        <f t="shared" si="69"/>
        <v>100</v>
      </c>
      <c r="BM52" s="24">
        <f t="shared" si="69"/>
        <v>100.00000000000001</v>
      </c>
      <c r="BN52" s="24">
        <f t="shared" si="69"/>
        <v>100</v>
      </c>
      <c r="BO52" s="24">
        <f t="shared" si="69"/>
        <v>100.00000000000001</v>
      </c>
      <c r="BS52" s="24"/>
      <c r="BT52" s="24"/>
      <c r="BU52" s="24"/>
      <c r="BV52" s="24"/>
      <c r="BW52" s="24"/>
      <c r="BX52" s="24"/>
      <c r="BY52" s="24"/>
      <c r="BZ52" s="24"/>
      <c r="CA52" s="24"/>
      <c r="CB52" s="24"/>
      <c r="CC52" s="24"/>
      <c r="CD52" s="24"/>
      <c r="CE52" s="24"/>
      <c r="CF52" s="24"/>
      <c r="CG52" s="24"/>
      <c r="CH52" s="24"/>
      <c r="CI52" s="24"/>
      <c r="CJ52" s="24"/>
      <c r="CK52" s="24"/>
      <c r="CL52" s="24"/>
      <c r="CM52" s="24"/>
      <c r="CQ52" s="9"/>
      <c r="CR52" s="9"/>
      <c r="CS52" s="9"/>
      <c r="CT52" s="9"/>
      <c r="CU52" s="9"/>
      <c r="CV52" s="9"/>
      <c r="CW52" s="9"/>
      <c r="CX52" s="9"/>
      <c r="CY52" s="9"/>
      <c r="CZ52" s="9"/>
      <c r="DA52" s="9"/>
      <c r="DB52" s="9"/>
      <c r="DC52" s="9"/>
      <c r="DD52" s="9"/>
      <c r="DE52" s="9"/>
      <c r="DF52" s="9"/>
      <c r="DG52" s="9"/>
      <c r="DH52" s="9"/>
      <c r="DI52" s="9"/>
      <c r="DJ52" s="9"/>
      <c r="DK52" s="9"/>
      <c r="DL52" s="9"/>
      <c r="DM52" s="9"/>
      <c r="DN52" s="9"/>
    </row>
    <row r="53" spans="2:118" s="1" customFormat="1" x14ac:dyDescent="0.25">
      <c r="B53" s="1" t="s">
        <v>19</v>
      </c>
      <c r="C53" s="2">
        <v>0</v>
      </c>
      <c r="D53" s="2">
        <v>346</v>
      </c>
      <c r="E53" s="2">
        <v>0</v>
      </c>
      <c r="F53" s="2">
        <v>12</v>
      </c>
      <c r="G53" s="2">
        <v>32</v>
      </c>
      <c r="H53" s="2">
        <v>23</v>
      </c>
      <c r="I53" s="4">
        <v>0</v>
      </c>
      <c r="J53" s="3">
        <v>6</v>
      </c>
      <c r="K53" s="3">
        <v>15</v>
      </c>
      <c r="L53" s="3">
        <v>31</v>
      </c>
      <c r="M53" s="3">
        <v>15</v>
      </c>
      <c r="N53" s="3">
        <v>0</v>
      </c>
      <c r="O53" s="3">
        <v>0</v>
      </c>
      <c r="P53" s="3">
        <v>0</v>
      </c>
      <c r="Q53" s="3">
        <v>0</v>
      </c>
      <c r="R53" s="3">
        <v>0</v>
      </c>
      <c r="S53" s="1">
        <v>480</v>
      </c>
      <c r="AU53" s="24"/>
      <c r="AV53" s="24"/>
      <c r="AW53" s="24"/>
      <c r="AX53" s="24"/>
      <c r="AY53" s="24"/>
      <c r="AZ53" s="24"/>
      <c r="BA53" s="24"/>
      <c r="BB53" s="24"/>
      <c r="BC53" s="24"/>
      <c r="BD53" s="24"/>
      <c r="BE53" s="24"/>
      <c r="BF53" s="24"/>
      <c r="BG53" s="24"/>
      <c r="BH53" s="24"/>
      <c r="BI53" s="24"/>
      <c r="BJ53" s="24"/>
      <c r="BK53" s="24"/>
      <c r="BL53" s="24"/>
      <c r="BM53" s="24"/>
      <c r="BN53" s="24"/>
      <c r="BO53" s="24"/>
      <c r="BS53" s="24"/>
      <c r="BT53" s="24"/>
      <c r="BU53" s="24"/>
      <c r="BV53" s="24"/>
      <c r="BW53" s="24"/>
      <c r="BX53" s="24"/>
      <c r="BY53" s="24"/>
      <c r="BZ53" s="24"/>
      <c r="CA53" s="24"/>
      <c r="CB53" s="24"/>
      <c r="CC53" s="24"/>
      <c r="CD53" s="24"/>
      <c r="CE53" s="24"/>
      <c r="CF53" s="24"/>
      <c r="CG53" s="24"/>
      <c r="CH53" s="24"/>
      <c r="CI53" s="24"/>
      <c r="CJ53" s="24"/>
      <c r="CK53" s="24"/>
      <c r="CL53" s="24"/>
      <c r="CM53" s="24"/>
      <c r="CQ53" s="9"/>
      <c r="CR53" s="9"/>
      <c r="CS53" s="9"/>
      <c r="CT53" s="9"/>
      <c r="CU53" s="9"/>
      <c r="CV53" s="9"/>
      <c r="CW53" s="9"/>
      <c r="CX53" s="9"/>
      <c r="CY53" s="9"/>
      <c r="CZ53" s="9"/>
      <c r="DA53" s="9"/>
      <c r="DB53" s="9"/>
      <c r="DC53" s="9"/>
      <c r="DD53" s="9"/>
      <c r="DE53" s="9"/>
      <c r="DF53" s="9"/>
      <c r="DG53" s="9"/>
      <c r="DH53" s="9"/>
      <c r="DI53" s="9"/>
      <c r="DJ53" s="9"/>
      <c r="DK53" s="9"/>
      <c r="DL53" s="9"/>
      <c r="DM53" s="9"/>
      <c r="DN53" s="9"/>
    </row>
    <row r="54" spans="2:118" s="1" customFormat="1" x14ac:dyDescent="0.25">
      <c r="B54" s="1" t="s">
        <v>20</v>
      </c>
      <c r="C54" s="2">
        <v>0</v>
      </c>
      <c r="D54" s="2">
        <v>18</v>
      </c>
      <c r="E54" s="2">
        <v>211</v>
      </c>
      <c r="F54" s="2">
        <v>124</v>
      </c>
      <c r="G54" s="2">
        <v>12</v>
      </c>
      <c r="H54" s="3">
        <v>38</v>
      </c>
      <c r="I54" s="3">
        <v>11</v>
      </c>
      <c r="J54" s="3">
        <v>1</v>
      </c>
      <c r="K54" s="3">
        <v>8</v>
      </c>
      <c r="L54" s="3">
        <v>57</v>
      </c>
      <c r="M54" s="3">
        <v>0</v>
      </c>
      <c r="N54" s="3">
        <v>0</v>
      </c>
      <c r="O54" s="3">
        <v>0</v>
      </c>
      <c r="P54" s="3">
        <v>0</v>
      </c>
      <c r="Q54" s="3">
        <v>0</v>
      </c>
      <c r="R54" s="3">
        <v>0</v>
      </c>
      <c r="S54" s="1">
        <v>480</v>
      </c>
      <c r="AU54" s="24"/>
      <c r="AV54" s="24"/>
      <c r="AW54" s="24"/>
      <c r="AX54" s="24"/>
      <c r="AY54" s="24"/>
      <c r="AZ54" s="24"/>
      <c r="BA54" s="24"/>
      <c r="BB54" s="24"/>
      <c r="BC54" s="24"/>
      <c r="BD54" s="24"/>
      <c r="BE54" s="24"/>
      <c r="BF54" s="24"/>
      <c r="BG54" s="24"/>
      <c r="BH54" s="24"/>
      <c r="BI54" s="24"/>
      <c r="BJ54" s="24"/>
      <c r="BK54" s="24"/>
      <c r="BL54" s="24"/>
      <c r="BM54" s="24"/>
      <c r="BN54" s="24"/>
      <c r="BO54" s="24"/>
      <c r="BS54" s="24"/>
      <c r="BT54" s="24"/>
      <c r="BU54" s="24"/>
      <c r="BV54" s="24"/>
      <c r="BW54" s="24"/>
      <c r="BX54" s="24"/>
      <c r="BY54" s="24"/>
      <c r="BZ54" s="24"/>
      <c r="CA54" s="24"/>
      <c r="CB54" s="24"/>
      <c r="CC54" s="24"/>
      <c r="CD54" s="24"/>
      <c r="CE54" s="24"/>
      <c r="CF54" s="24"/>
      <c r="CG54" s="24"/>
      <c r="CH54" s="24"/>
      <c r="CI54" s="24"/>
      <c r="CJ54" s="24"/>
      <c r="CK54" s="24"/>
      <c r="CL54" s="24"/>
      <c r="CM54" s="24"/>
      <c r="CQ54" s="9"/>
      <c r="CR54" s="9"/>
      <c r="CS54" s="9"/>
      <c r="CT54" s="9"/>
      <c r="CU54" s="9"/>
      <c r="CV54" s="9"/>
      <c r="CW54" s="9"/>
      <c r="CX54" s="9"/>
      <c r="CY54" s="9"/>
      <c r="CZ54" s="9"/>
      <c r="DA54" s="9"/>
      <c r="DB54" s="9"/>
      <c r="DC54" s="9"/>
      <c r="DD54" s="9"/>
      <c r="DE54" s="9"/>
      <c r="DF54" s="9"/>
      <c r="DG54" s="9"/>
      <c r="DH54" s="9"/>
      <c r="DI54" s="9"/>
      <c r="DJ54" s="9"/>
      <c r="DK54" s="9"/>
      <c r="DL54" s="9"/>
      <c r="DM54" s="9"/>
      <c r="DN54" s="9"/>
    </row>
    <row r="55" spans="2:118" s="1" customFormat="1" x14ac:dyDescent="0.25">
      <c r="B55" s="1" t="s">
        <v>21</v>
      </c>
      <c r="C55" s="1">
        <v>0</v>
      </c>
      <c r="D55" s="1">
        <v>0</v>
      </c>
      <c r="E55" s="1">
        <v>2</v>
      </c>
      <c r="F55" s="1">
        <v>0</v>
      </c>
      <c r="G55" s="1">
        <v>9</v>
      </c>
      <c r="H55" s="1">
        <v>85</v>
      </c>
      <c r="I55" s="1">
        <v>208</v>
      </c>
      <c r="J55" s="1">
        <v>51</v>
      </c>
      <c r="K55" s="1">
        <v>13</v>
      </c>
      <c r="L55" s="1">
        <v>39</v>
      </c>
      <c r="M55" s="1">
        <v>73</v>
      </c>
      <c r="N55" s="1">
        <v>0</v>
      </c>
      <c r="O55" s="1">
        <v>0</v>
      </c>
      <c r="P55" s="1">
        <v>0</v>
      </c>
      <c r="Q55" s="1">
        <v>0</v>
      </c>
      <c r="R55" s="1">
        <v>0</v>
      </c>
      <c r="S55" s="1">
        <v>480</v>
      </c>
      <c r="AU55" s="24"/>
      <c r="AV55" s="24"/>
      <c r="AW55" s="24"/>
      <c r="AX55" s="24"/>
      <c r="AY55" s="24"/>
      <c r="AZ55" s="24"/>
      <c r="BA55" s="24"/>
      <c r="BB55" s="24"/>
      <c r="BC55" s="24"/>
      <c r="BD55" s="24"/>
      <c r="BE55" s="24"/>
      <c r="BF55" s="24"/>
      <c r="BG55" s="24"/>
      <c r="BH55" s="24"/>
      <c r="BI55" s="24"/>
      <c r="BJ55" s="24"/>
      <c r="BK55" s="24"/>
      <c r="BL55" s="24"/>
      <c r="BM55" s="24"/>
      <c r="BN55" s="24"/>
      <c r="BO55" s="24"/>
      <c r="BS55" s="24"/>
      <c r="BT55" s="24"/>
      <c r="BU55" s="24"/>
      <c r="BV55" s="24"/>
      <c r="BW55" s="24"/>
      <c r="BX55" s="24"/>
      <c r="BY55" s="24"/>
      <c r="BZ55" s="24"/>
      <c r="CA55" s="24"/>
      <c r="CB55" s="24"/>
      <c r="CC55" s="24"/>
      <c r="CD55" s="24"/>
      <c r="CE55" s="24"/>
      <c r="CF55" s="24"/>
      <c r="CG55" s="24"/>
      <c r="CH55" s="24"/>
      <c r="CI55" s="24"/>
      <c r="CJ55" s="24"/>
      <c r="CK55" s="24"/>
      <c r="CL55" s="24"/>
      <c r="CM55" s="24"/>
      <c r="CQ55" s="9"/>
      <c r="CR55" s="9"/>
      <c r="CS55" s="9"/>
      <c r="CT55" s="9"/>
      <c r="CU55" s="9"/>
      <c r="CV55" s="9"/>
      <c r="CW55" s="9"/>
      <c r="CX55" s="9"/>
      <c r="CY55" s="9"/>
      <c r="CZ55" s="9"/>
      <c r="DA55" s="9"/>
      <c r="DB55" s="9"/>
      <c r="DC55" s="9"/>
      <c r="DD55" s="9"/>
      <c r="DE55" s="9"/>
      <c r="DF55" s="9"/>
      <c r="DG55" s="9"/>
      <c r="DH55" s="9"/>
      <c r="DI55" s="9"/>
      <c r="DJ55" s="9"/>
      <c r="DK55" s="9"/>
      <c r="DL55" s="9"/>
      <c r="DM55" s="9"/>
      <c r="DN55" s="9"/>
    </row>
    <row r="56" spans="2:118" s="1" customFormat="1" x14ac:dyDescent="0.25">
      <c r="B56" s="1" t="s">
        <v>22</v>
      </c>
      <c r="C56" s="2">
        <v>0</v>
      </c>
      <c r="D56" s="2">
        <v>307</v>
      </c>
      <c r="E56" s="2">
        <v>0</v>
      </c>
      <c r="F56" s="2">
        <v>127</v>
      </c>
      <c r="G56" s="2">
        <v>35</v>
      </c>
      <c r="H56" s="2">
        <v>8</v>
      </c>
      <c r="I56" s="3">
        <v>2</v>
      </c>
      <c r="J56" s="3">
        <v>0</v>
      </c>
      <c r="K56" s="3">
        <v>0</v>
      </c>
      <c r="L56" s="3">
        <v>0</v>
      </c>
      <c r="M56" s="3">
        <v>0</v>
      </c>
      <c r="N56" s="3">
        <v>0</v>
      </c>
      <c r="O56" s="3">
        <v>0</v>
      </c>
      <c r="P56" s="3">
        <v>0</v>
      </c>
      <c r="Q56" s="3">
        <v>0</v>
      </c>
      <c r="R56" s="3">
        <v>0</v>
      </c>
      <c r="S56" s="1">
        <v>479</v>
      </c>
      <c r="AU56" s="24"/>
      <c r="AV56" s="24"/>
      <c r="AW56" s="24"/>
      <c r="AX56" s="24"/>
      <c r="AY56" s="24"/>
      <c r="AZ56" s="24"/>
      <c r="BA56" s="24"/>
      <c r="BB56" s="24"/>
      <c r="BC56" s="24"/>
      <c r="BD56" s="24"/>
      <c r="BE56" s="24"/>
      <c r="BF56" s="24"/>
      <c r="BG56" s="24"/>
      <c r="BH56" s="24"/>
      <c r="BI56" s="24"/>
      <c r="BJ56" s="24"/>
      <c r="BK56" s="24"/>
      <c r="BL56" s="24"/>
      <c r="BM56" s="24"/>
      <c r="BN56" s="24"/>
      <c r="BO56" s="24"/>
      <c r="BS56" s="24"/>
      <c r="BT56" s="24"/>
      <c r="BU56" s="24"/>
      <c r="BV56" s="24"/>
      <c r="BW56" s="24"/>
      <c r="BX56" s="24"/>
      <c r="BY56" s="24"/>
      <c r="BZ56" s="24"/>
      <c r="CA56" s="24"/>
      <c r="CB56" s="24"/>
      <c r="CC56" s="24"/>
      <c r="CD56" s="24"/>
      <c r="CE56" s="24"/>
      <c r="CF56" s="24"/>
      <c r="CG56" s="24"/>
      <c r="CH56" s="24"/>
      <c r="CI56" s="24"/>
      <c r="CJ56" s="24"/>
      <c r="CK56" s="24"/>
      <c r="CL56" s="24"/>
      <c r="CM56" s="24"/>
      <c r="CQ56" s="9"/>
      <c r="CR56" s="9"/>
      <c r="CS56" s="9"/>
      <c r="CT56" s="9"/>
      <c r="CU56" s="9"/>
      <c r="CV56" s="9"/>
      <c r="CW56" s="9"/>
      <c r="CX56" s="9"/>
      <c r="CY56" s="9"/>
      <c r="CZ56" s="9"/>
      <c r="DA56" s="9"/>
      <c r="DB56" s="9"/>
      <c r="DC56" s="9"/>
      <c r="DD56" s="9"/>
      <c r="DE56" s="9"/>
      <c r="DF56" s="9"/>
      <c r="DG56" s="9"/>
      <c r="DH56" s="9"/>
      <c r="DI56" s="9"/>
      <c r="DJ56" s="9"/>
      <c r="DK56" s="9"/>
      <c r="DL56" s="9"/>
      <c r="DM56" s="9"/>
      <c r="DN56" s="9"/>
    </row>
    <row r="57" spans="2:118" s="1" customFormat="1" x14ac:dyDescent="0.25">
      <c r="B57" s="1" t="s">
        <v>75</v>
      </c>
      <c r="C57" s="1">
        <v>0</v>
      </c>
      <c r="D57" s="1">
        <v>0</v>
      </c>
      <c r="E57" s="1">
        <v>0</v>
      </c>
      <c r="F57" s="1">
        <v>0</v>
      </c>
      <c r="G57" s="1">
        <v>0</v>
      </c>
      <c r="H57" s="1">
        <v>30</v>
      </c>
      <c r="I57" s="1">
        <v>0</v>
      </c>
      <c r="J57" s="1">
        <v>136</v>
      </c>
      <c r="K57" s="1">
        <v>288</v>
      </c>
      <c r="L57" s="1">
        <v>20</v>
      </c>
      <c r="M57" s="1">
        <v>4</v>
      </c>
      <c r="N57" s="1">
        <v>2</v>
      </c>
      <c r="O57" s="1">
        <v>0</v>
      </c>
      <c r="P57" s="1">
        <v>0</v>
      </c>
      <c r="Q57" s="1">
        <v>0</v>
      </c>
      <c r="R57" s="1">
        <v>0</v>
      </c>
      <c r="S57" s="1">
        <v>480</v>
      </c>
      <c r="AU57" s="24"/>
      <c r="AV57" s="24"/>
      <c r="AW57" s="24"/>
      <c r="AX57" s="24"/>
      <c r="AY57" s="24"/>
      <c r="AZ57" s="24"/>
      <c r="BA57" s="24"/>
      <c r="BB57" s="24"/>
      <c r="BC57" s="24"/>
      <c r="BD57" s="24"/>
      <c r="BE57" s="24"/>
      <c r="BF57" s="24"/>
      <c r="BG57" s="24"/>
      <c r="BH57" s="24"/>
      <c r="BI57" s="24"/>
      <c r="BJ57" s="24"/>
      <c r="BK57" s="24"/>
      <c r="BL57" s="24"/>
      <c r="BM57" s="24"/>
      <c r="BN57" s="24"/>
      <c r="BO57" s="24"/>
      <c r="BS57" s="24"/>
      <c r="BT57" s="24"/>
      <c r="BU57" s="24"/>
      <c r="BV57" s="24"/>
      <c r="BW57" s="24"/>
      <c r="BX57" s="24"/>
      <c r="BY57" s="24"/>
      <c r="BZ57" s="24"/>
      <c r="CA57" s="24"/>
      <c r="CB57" s="24"/>
      <c r="CC57" s="24"/>
      <c r="CD57" s="24"/>
      <c r="CE57" s="24"/>
      <c r="CF57" s="24"/>
      <c r="CG57" s="24"/>
      <c r="CH57" s="24"/>
      <c r="CI57" s="24"/>
      <c r="CJ57" s="24"/>
      <c r="CK57" s="24"/>
      <c r="CL57" s="24"/>
      <c r="CM57" s="24"/>
      <c r="CQ57" s="9"/>
      <c r="CR57" s="9"/>
      <c r="CS57" s="9"/>
      <c r="CT57" s="9"/>
      <c r="CU57" s="9"/>
      <c r="CV57" s="9"/>
      <c r="CW57" s="9"/>
      <c r="CX57" s="9"/>
      <c r="CY57" s="9"/>
      <c r="CZ57" s="9"/>
      <c r="DA57" s="9"/>
      <c r="DB57" s="9"/>
      <c r="DC57" s="9"/>
      <c r="DD57" s="9"/>
      <c r="DE57" s="9"/>
      <c r="DF57" s="9"/>
      <c r="DG57" s="9"/>
      <c r="DH57" s="9"/>
      <c r="DI57" s="9"/>
      <c r="DJ57" s="9"/>
      <c r="DK57" s="9"/>
      <c r="DL57" s="9"/>
      <c r="DM57" s="9"/>
      <c r="DN57" s="9"/>
    </row>
    <row r="58" spans="2:118" s="1" customFormat="1" x14ac:dyDescent="0.25">
      <c r="B58" s="1" t="s">
        <v>83</v>
      </c>
      <c r="C58" s="1">
        <v>0</v>
      </c>
      <c r="D58" s="1">
        <v>22</v>
      </c>
      <c r="E58" s="1">
        <v>0</v>
      </c>
      <c r="F58" s="1">
        <v>167</v>
      </c>
      <c r="G58" s="1">
        <v>81</v>
      </c>
      <c r="H58" s="1">
        <v>25</v>
      </c>
      <c r="I58" s="1">
        <v>28</v>
      </c>
      <c r="J58" s="1">
        <v>34</v>
      </c>
      <c r="K58" s="1">
        <v>24</v>
      </c>
      <c r="L58" s="1">
        <v>26</v>
      </c>
      <c r="M58" s="1">
        <v>68</v>
      </c>
      <c r="N58" s="1">
        <v>0</v>
      </c>
      <c r="O58" s="1">
        <v>0</v>
      </c>
      <c r="P58" s="1">
        <v>0</v>
      </c>
      <c r="Q58" s="1">
        <v>0</v>
      </c>
      <c r="R58" s="1">
        <v>0</v>
      </c>
      <c r="S58" s="1">
        <v>475</v>
      </c>
      <c r="AU58" s="24"/>
      <c r="AV58" s="24"/>
      <c r="AW58" s="24"/>
      <c r="AX58" s="24"/>
      <c r="AY58" s="24"/>
      <c r="AZ58" s="24"/>
      <c r="BA58" s="24"/>
      <c r="BB58" s="24"/>
      <c r="BC58" s="24"/>
      <c r="BD58" s="24"/>
      <c r="BE58" s="24"/>
      <c r="BF58" s="24"/>
      <c r="BG58" s="24"/>
      <c r="BH58" s="24"/>
      <c r="BI58" s="24"/>
      <c r="BJ58" s="24"/>
      <c r="BK58" s="24"/>
      <c r="BL58" s="24"/>
      <c r="BM58" s="24"/>
      <c r="BN58" s="24"/>
      <c r="BO58" s="24"/>
      <c r="BS58" s="24"/>
      <c r="BT58" s="24"/>
      <c r="BU58" s="24"/>
      <c r="BV58" s="24"/>
      <c r="BW58" s="24"/>
      <c r="BX58" s="24"/>
      <c r="BY58" s="24"/>
      <c r="BZ58" s="24"/>
      <c r="CA58" s="24"/>
      <c r="CB58" s="24"/>
      <c r="CC58" s="24"/>
      <c r="CD58" s="24"/>
      <c r="CE58" s="24"/>
      <c r="CF58" s="24"/>
      <c r="CG58" s="24"/>
      <c r="CH58" s="24"/>
      <c r="CI58" s="24"/>
      <c r="CJ58" s="24"/>
      <c r="CK58" s="24"/>
      <c r="CL58" s="24"/>
      <c r="CM58" s="24"/>
      <c r="CQ58" s="9"/>
      <c r="CR58" s="9"/>
      <c r="CS58" s="9"/>
      <c r="CT58" s="9"/>
      <c r="CU58" s="9"/>
      <c r="CV58" s="9"/>
      <c r="CW58" s="9"/>
      <c r="CX58" s="9"/>
      <c r="CY58" s="9"/>
      <c r="CZ58" s="9"/>
      <c r="DA58" s="9"/>
      <c r="DB58" s="9"/>
      <c r="DC58" s="9"/>
      <c r="DD58" s="9"/>
      <c r="DE58" s="9"/>
      <c r="DF58" s="9"/>
      <c r="DG58" s="9"/>
      <c r="DH58" s="9"/>
      <c r="DI58" s="9"/>
      <c r="DJ58" s="9"/>
      <c r="DK58" s="9"/>
      <c r="DL58" s="9"/>
      <c r="DM58" s="9"/>
      <c r="DN58" s="9"/>
    </row>
    <row r="59" spans="2:118" x14ac:dyDescent="0.25">
      <c r="B59" s="38" t="s">
        <v>84</v>
      </c>
      <c r="C59">
        <v>0</v>
      </c>
      <c r="D59">
        <v>0</v>
      </c>
      <c r="E59">
        <v>0</v>
      </c>
      <c r="F59">
        <v>467</v>
      </c>
      <c r="G59">
        <v>0</v>
      </c>
      <c r="H59">
        <v>9</v>
      </c>
      <c r="I59">
        <v>2</v>
      </c>
      <c r="J59">
        <v>1</v>
      </c>
      <c r="K59">
        <v>1</v>
      </c>
      <c r="L59">
        <v>0</v>
      </c>
      <c r="M59">
        <v>0</v>
      </c>
      <c r="N59">
        <v>0</v>
      </c>
      <c r="O59">
        <v>0</v>
      </c>
      <c r="P59">
        <v>0</v>
      </c>
      <c r="Q59">
        <v>0</v>
      </c>
      <c r="R59">
        <v>0</v>
      </c>
      <c r="S59">
        <v>480</v>
      </c>
    </row>
    <row r="66" spans="1:118" s="1" customFormat="1" x14ac:dyDescent="0.25">
      <c r="V66" s="1" t="str">
        <f>A67</f>
        <v>Klebsiella oxytoca</v>
      </c>
      <c r="AT66" s="1" t="str">
        <f>A67</f>
        <v>Klebsiella oxytoca</v>
      </c>
      <c r="BR66" s="1" t="str">
        <f>A67</f>
        <v>Klebsiella oxytoca</v>
      </c>
    </row>
    <row r="67" spans="1:118" s="1" customFormat="1" ht="18.75" x14ac:dyDescent="0.25">
      <c r="A67" s="1" t="s">
        <v>34</v>
      </c>
      <c r="B67" s="1" t="s">
        <v>0</v>
      </c>
      <c r="C67" s="1">
        <v>1.5625E-2</v>
      </c>
      <c r="D67" s="1">
        <v>3.125E-2</v>
      </c>
      <c r="E67" s="1">
        <v>6.25E-2</v>
      </c>
      <c r="F67" s="1">
        <v>0.125</v>
      </c>
      <c r="G67" s="1">
        <v>0.25</v>
      </c>
      <c r="H67" s="1">
        <v>0.5</v>
      </c>
      <c r="I67" s="1">
        <v>1</v>
      </c>
      <c r="J67" s="1">
        <v>2</v>
      </c>
      <c r="K67" s="1">
        <v>4</v>
      </c>
      <c r="L67" s="1">
        <v>8</v>
      </c>
      <c r="M67" s="1">
        <v>16</v>
      </c>
      <c r="N67" s="1">
        <v>32</v>
      </c>
      <c r="O67" s="1">
        <v>64</v>
      </c>
      <c r="P67" s="1">
        <v>128</v>
      </c>
      <c r="Q67" s="1">
        <v>256</v>
      </c>
      <c r="R67" s="1">
        <v>512</v>
      </c>
      <c r="S67" s="1" t="s">
        <v>1</v>
      </c>
      <c r="V67" s="1" t="s">
        <v>0</v>
      </c>
      <c r="W67" s="1" t="str">
        <f>B68</f>
        <v>Ampicillin</v>
      </c>
      <c r="X67" s="1" t="str">
        <f>B69</f>
        <v>Ampicillin/ Sulbactam</v>
      </c>
      <c r="Y67" s="1" t="str">
        <f>B70</f>
        <v>Piperacillin</v>
      </c>
      <c r="Z67" s="1" t="str">
        <f>B71</f>
        <v>Piperacillin/ Tazobactam</v>
      </c>
      <c r="AA67" s="1" t="str">
        <f>B72</f>
        <v>Aztreonam</v>
      </c>
      <c r="AB67" s="1" t="str">
        <f>B73</f>
        <v>Cefotaxim</v>
      </c>
      <c r="AC67" s="1" t="str">
        <f>B74</f>
        <v>Ceftazidim</v>
      </c>
      <c r="AD67" s="1" t="str">
        <f>B75</f>
        <v>Cefuroxim</v>
      </c>
      <c r="AE67" s="1" t="str">
        <f>B76</f>
        <v>Imipenem</v>
      </c>
      <c r="AF67" s="1" t="str">
        <f>B77</f>
        <v>Meropenem</v>
      </c>
      <c r="AG67" s="1" t="str">
        <f>B78</f>
        <v>Colistin</v>
      </c>
      <c r="AH67" s="1" t="str">
        <f>B79</f>
        <v>Amikacin</v>
      </c>
      <c r="AI67" s="1" t="str">
        <f>B80</f>
        <v>Gentamicin</v>
      </c>
      <c r="AJ67" s="1" t="str">
        <f>B81</f>
        <v>Tobramycin</v>
      </c>
      <c r="AK67" s="1" t="str">
        <f>B82</f>
        <v>Fosfomycin</v>
      </c>
      <c r="AL67" s="1" t="str">
        <f>B83</f>
        <v>Cotrimoxazol</v>
      </c>
      <c r="AM67" s="1" t="str">
        <f>B84</f>
        <v>Ciprofloxacin</v>
      </c>
      <c r="AN67" s="1" t="str">
        <f>B85</f>
        <v>Levofloxacin</v>
      </c>
      <c r="AO67" s="1" t="str">
        <f>B86</f>
        <v>Moxifloxacin</v>
      </c>
      <c r="AP67" s="1" t="str">
        <f>B87</f>
        <v>Doxycyclin</v>
      </c>
      <c r="AQ67" s="1" t="str">
        <f>B88</f>
        <v>Tigecyclin</v>
      </c>
      <c r="AT67" s="1" t="s">
        <v>0</v>
      </c>
      <c r="AU67" s="24" t="str">
        <f t="shared" ref="AU67:BO67" si="70">W67</f>
        <v>Ampicillin</v>
      </c>
      <c r="AV67" s="24" t="str">
        <f t="shared" si="70"/>
        <v>Ampicillin/ Sulbactam</v>
      </c>
      <c r="AW67" s="24" t="str">
        <f t="shared" si="70"/>
        <v>Piperacillin</v>
      </c>
      <c r="AX67" s="24" t="str">
        <f t="shared" si="70"/>
        <v>Piperacillin/ Tazobactam</v>
      </c>
      <c r="AY67" s="24" t="str">
        <f t="shared" si="70"/>
        <v>Aztreonam</v>
      </c>
      <c r="AZ67" s="24" t="str">
        <f t="shared" si="70"/>
        <v>Cefotaxim</v>
      </c>
      <c r="BA67" s="24" t="str">
        <f t="shared" si="70"/>
        <v>Ceftazidim</v>
      </c>
      <c r="BB67" s="24" t="str">
        <f t="shared" si="70"/>
        <v>Cefuroxim</v>
      </c>
      <c r="BC67" s="24" t="str">
        <f t="shared" si="70"/>
        <v>Imipenem</v>
      </c>
      <c r="BD67" s="24" t="str">
        <f t="shared" si="70"/>
        <v>Meropenem</v>
      </c>
      <c r="BE67" s="24" t="str">
        <f t="shared" si="70"/>
        <v>Colistin</v>
      </c>
      <c r="BF67" s="24" t="str">
        <f t="shared" si="70"/>
        <v>Amikacin</v>
      </c>
      <c r="BG67" s="24" t="str">
        <f t="shared" si="70"/>
        <v>Gentamicin</v>
      </c>
      <c r="BH67" s="24" t="str">
        <f t="shared" si="70"/>
        <v>Tobramycin</v>
      </c>
      <c r="BI67" s="24" t="str">
        <f t="shared" si="70"/>
        <v>Fosfomycin</v>
      </c>
      <c r="BJ67" s="24" t="str">
        <f t="shared" si="70"/>
        <v>Cotrimoxazol</v>
      </c>
      <c r="BK67" s="24" t="str">
        <f t="shared" si="70"/>
        <v>Ciprofloxacin</v>
      </c>
      <c r="BL67" s="24" t="str">
        <f t="shared" si="70"/>
        <v>Levofloxacin</v>
      </c>
      <c r="BM67" s="24" t="str">
        <f t="shared" si="70"/>
        <v>Moxifloxacin</v>
      </c>
      <c r="BN67" s="24" t="str">
        <f t="shared" si="70"/>
        <v>Doxycyclin</v>
      </c>
      <c r="BO67" s="24" t="str">
        <f t="shared" si="70"/>
        <v>Tigecyclin</v>
      </c>
      <c r="BR67" s="1" t="s">
        <v>0</v>
      </c>
      <c r="BS67" s="1" t="str">
        <f t="shared" ref="BS67:CM67" si="71">W67</f>
        <v>Ampicillin</v>
      </c>
      <c r="BT67" s="1" t="str">
        <f t="shared" si="71"/>
        <v>Ampicillin/ Sulbactam</v>
      </c>
      <c r="BU67" s="1" t="str">
        <f t="shared" si="71"/>
        <v>Piperacillin</v>
      </c>
      <c r="BV67" s="1" t="str">
        <f t="shared" si="71"/>
        <v>Piperacillin/ Tazobactam</v>
      </c>
      <c r="BW67" s="1" t="str">
        <f t="shared" si="71"/>
        <v>Aztreonam</v>
      </c>
      <c r="BX67" s="1" t="str">
        <f t="shared" si="71"/>
        <v>Cefotaxim</v>
      </c>
      <c r="BY67" s="1" t="str">
        <f t="shared" si="71"/>
        <v>Ceftazidim</v>
      </c>
      <c r="BZ67" s="1" t="str">
        <f t="shared" si="71"/>
        <v>Cefuroxim</v>
      </c>
      <c r="CA67" s="1" t="str">
        <f t="shared" si="71"/>
        <v>Imipenem</v>
      </c>
      <c r="CB67" s="1" t="str">
        <f t="shared" si="71"/>
        <v>Meropenem</v>
      </c>
      <c r="CC67" s="1" t="str">
        <f t="shared" si="71"/>
        <v>Colistin</v>
      </c>
      <c r="CD67" s="1" t="str">
        <f t="shared" si="71"/>
        <v>Amikacin</v>
      </c>
      <c r="CE67" s="1" t="str">
        <f t="shared" si="71"/>
        <v>Gentamicin</v>
      </c>
      <c r="CF67" s="1" t="str">
        <f t="shared" si="71"/>
        <v>Tobramycin</v>
      </c>
      <c r="CG67" s="1" t="str">
        <f t="shared" si="71"/>
        <v>Fosfomycin</v>
      </c>
      <c r="CH67" s="1" t="str">
        <f t="shared" si="71"/>
        <v>Cotrimoxazol</v>
      </c>
      <c r="CI67" s="1" t="str">
        <f t="shared" si="71"/>
        <v>Ciprofloxacin</v>
      </c>
      <c r="CJ67" s="1" t="str">
        <f t="shared" si="71"/>
        <v>Levofloxacin</v>
      </c>
      <c r="CK67" s="1" t="str">
        <f t="shared" si="71"/>
        <v>Moxifloxacin</v>
      </c>
      <c r="CL67" s="1" t="str">
        <f t="shared" si="71"/>
        <v>Doxycyclin</v>
      </c>
      <c r="CM67" s="1" t="str">
        <f t="shared" si="71"/>
        <v>Tigecyclin</v>
      </c>
      <c r="CQ67" s="10"/>
      <c r="CR67" s="11" t="s">
        <v>39</v>
      </c>
      <c r="CS67" s="11" t="s">
        <v>44</v>
      </c>
      <c r="CT67" s="11" t="s">
        <v>45</v>
      </c>
      <c r="CU67" s="11" t="s">
        <v>46</v>
      </c>
      <c r="CV67" s="11" t="s">
        <v>47</v>
      </c>
      <c r="CW67" s="11" t="s">
        <v>48</v>
      </c>
      <c r="CX67" s="11" t="s">
        <v>49</v>
      </c>
      <c r="CY67" s="11" t="s">
        <v>62</v>
      </c>
      <c r="CZ67" s="11" t="s">
        <v>50</v>
      </c>
      <c r="DA67" s="11" t="s">
        <v>51</v>
      </c>
      <c r="DB67" s="11" t="s">
        <v>52</v>
      </c>
      <c r="DC67" s="11" t="s">
        <v>53</v>
      </c>
      <c r="DD67" s="11" t="s">
        <v>54</v>
      </c>
      <c r="DE67" s="11" t="s">
        <v>55</v>
      </c>
      <c r="DF67" s="11" t="s">
        <v>56</v>
      </c>
      <c r="DG67" s="11" t="s">
        <v>57</v>
      </c>
      <c r="DH67" s="11" t="s">
        <v>58</v>
      </c>
      <c r="DI67" s="11" t="s">
        <v>59</v>
      </c>
      <c r="DJ67" s="11" t="s">
        <v>60</v>
      </c>
      <c r="DK67" s="11" t="s">
        <v>61</v>
      </c>
      <c r="DL67" s="11" t="s">
        <v>63</v>
      </c>
      <c r="DM67" s="9"/>
      <c r="DN67" s="9"/>
    </row>
    <row r="68" spans="1:118" s="1" customFormat="1" ht="18.75" x14ac:dyDescent="0.25">
      <c r="B68" s="1" t="s">
        <v>2</v>
      </c>
      <c r="C68" s="2">
        <v>0</v>
      </c>
      <c r="D68" s="2">
        <v>0</v>
      </c>
      <c r="E68" s="2">
        <v>0</v>
      </c>
      <c r="F68" s="2">
        <v>0</v>
      </c>
      <c r="G68" s="2">
        <v>0</v>
      </c>
      <c r="H68" s="2">
        <v>0</v>
      </c>
      <c r="I68" s="2">
        <v>0</v>
      </c>
      <c r="J68" s="2">
        <v>0</v>
      </c>
      <c r="K68" s="2">
        <v>1</v>
      </c>
      <c r="L68" s="2">
        <v>1</v>
      </c>
      <c r="M68" s="3">
        <v>2</v>
      </c>
      <c r="N68" s="3">
        <v>13</v>
      </c>
      <c r="O68" s="3">
        <v>19</v>
      </c>
      <c r="P68" s="3">
        <v>0</v>
      </c>
      <c r="Q68" s="3">
        <v>0</v>
      </c>
      <c r="R68" s="3">
        <v>0</v>
      </c>
      <c r="S68" s="1">
        <v>36</v>
      </c>
      <c r="V68" s="1">
        <v>1.5625E-2</v>
      </c>
      <c r="W68" s="2">
        <f>C68</f>
        <v>0</v>
      </c>
      <c r="X68" s="2">
        <f>C69</f>
        <v>0</v>
      </c>
      <c r="Y68" s="2">
        <f>C70</f>
        <v>0</v>
      </c>
      <c r="Z68" s="2">
        <f>C71</f>
        <v>0</v>
      </c>
      <c r="AA68" s="2">
        <f>C72</f>
        <v>0</v>
      </c>
      <c r="AB68" s="2">
        <f>C73</f>
        <v>0</v>
      </c>
      <c r="AC68" s="2">
        <f>C74</f>
        <v>0</v>
      </c>
      <c r="AD68" s="4">
        <f>C75</f>
        <v>0</v>
      </c>
      <c r="AE68" s="2">
        <f>C76</f>
        <v>0</v>
      </c>
      <c r="AF68" s="2">
        <f>C77</f>
        <v>0</v>
      </c>
      <c r="AG68" s="2">
        <f>C78</f>
        <v>0</v>
      </c>
      <c r="AH68" s="2">
        <f>C79</f>
        <v>0</v>
      </c>
      <c r="AI68" s="2">
        <f>C80</f>
        <v>0</v>
      </c>
      <c r="AJ68" s="2">
        <f>C81</f>
        <v>0</v>
      </c>
      <c r="AK68" s="2">
        <f>C82</f>
        <v>0</v>
      </c>
      <c r="AL68" s="2">
        <f>C83</f>
        <v>0</v>
      </c>
      <c r="AM68" s="2">
        <f>C84</f>
        <v>0</v>
      </c>
      <c r="AN68" s="2">
        <f>C85</f>
        <v>0</v>
      </c>
      <c r="AO68" s="2">
        <f>C86</f>
        <v>0</v>
      </c>
      <c r="AP68" s="1">
        <f>C87</f>
        <v>0</v>
      </c>
      <c r="AQ68" s="43">
        <f>C88</f>
        <v>0</v>
      </c>
      <c r="AT68" s="1">
        <v>1.4999999999999999E-2</v>
      </c>
      <c r="AU68" s="25">
        <f t="shared" ref="AU68:BO68" si="72">PRODUCT(W68*100*1/W84)</f>
        <v>0</v>
      </c>
      <c r="AV68" s="25">
        <f t="shared" si="72"/>
        <v>0</v>
      </c>
      <c r="AW68" s="25">
        <f t="shared" si="72"/>
        <v>0</v>
      </c>
      <c r="AX68" s="25">
        <f t="shared" si="72"/>
        <v>0</v>
      </c>
      <c r="AY68" s="25">
        <f t="shared" si="72"/>
        <v>0</v>
      </c>
      <c r="AZ68" s="25">
        <f t="shared" si="72"/>
        <v>0</v>
      </c>
      <c r="BA68" s="25">
        <f t="shared" si="72"/>
        <v>0</v>
      </c>
      <c r="BB68" s="26">
        <f t="shared" si="72"/>
        <v>0</v>
      </c>
      <c r="BC68" s="25">
        <f t="shared" si="72"/>
        <v>0</v>
      </c>
      <c r="BD68" s="25">
        <f t="shared" si="72"/>
        <v>0</v>
      </c>
      <c r="BE68" s="25">
        <f t="shared" si="72"/>
        <v>0</v>
      </c>
      <c r="BF68" s="25">
        <f t="shared" si="72"/>
        <v>0</v>
      </c>
      <c r="BG68" s="25">
        <f t="shared" si="72"/>
        <v>0</v>
      </c>
      <c r="BH68" s="25">
        <f t="shared" si="72"/>
        <v>0</v>
      </c>
      <c r="BI68" s="25">
        <f t="shared" si="72"/>
        <v>0</v>
      </c>
      <c r="BJ68" s="25">
        <f t="shared" si="72"/>
        <v>0</v>
      </c>
      <c r="BK68" s="25">
        <f t="shared" si="72"/>
        <v>0</v>
      </c>
      <c r="BL68" s="25">
        <f t="shared" si="72"/>
        <v>0</v>
      </c>
      <c r="BM68" s="25">
        <f t="shared" si="72"/>
        <v>0</v>
      </c>
      <c r="BN68" s="24">
        <f t="shared" si="72"/>
        <v>0</v>
      </c>
      <c r="BO68" s="39">
        <f t="shared" si="72"/>
        <v>0</v>
      </c>
      <c r="BR68" s="1">
        <v>1.4999999999999999E-2</v>
      </c>
      <c r="BS68" s="25">
        <f t="shared" ref="BS68:CM68" si="73">AU68</f>
        <v>0</v>
      </c>
      <c r="BT68" s="25">
        <f t="shared" si="73"/>
        <v>0</v>
      </c>
      <c r="BU68" s="25">
        <f t="shared" si="73"/>
        <v>0</v>
      </c>
      <c r="BV68" s="25">
        <f t="shared" si="73"/>
        <v>0</v>
      </c>
      <c r="BW68" s="25">
        <f t="shared" si="73"/>
        <v>0</v>
      </c>
      <c r="BX68" s="25">
        <f t="shared" si="73"/>
        <v>0</v>
      </c>
      <c r="BY68" s="25">
        <f t="shared" si="73"/>
        <v>0</v>
      </c>
      <c r="BZ68" s="26">
        <f t="shared" si="73"/>
        <v>0</v>
      </c>
      <c r="CA68" s="25">
        <f t="shared" si="73"/>
        <v>0</v>
      </c>
      <c r="CB68" s="25">
        <f t="shared" si="73"/>
        <v>0</v>
      </c>
      <c r="CC68" s="25">
        <f t="shared" si="73"/>
        <v>0</v>
      </c>
      <c r="CD68" s="25">
        <f t="shared" si="73"/>
        <v>0</v>
      </c>
      <c r="CE68" s="25">
        <f t="shared" si="73"/>
        <v>0</v>
      </c>
      <c r="CF68" s="25">
        <f t="shared" si="73"/>
        <v>0</v>
      </c>
      <c r="CG68" s="25">
        <f t="shared" si="73"/>
        <v>0</v>
      </c>
      <c r="CH68" s="25">
        <f t="shared" si="73"/>
        <v>0</v>
      </c>
      <c r="CI68" s="25">
        <f t="shared" si="73"/>
        <v>0</v>
      </c>
      <c r="CJ68" s="25">
        <f t="shared" si="73"/>
        <v>0</v>
      </c>
      <c r="CK68" s="25">
        <f t="shared" si="73"/>
        <v>0</v>
      </c>
      <c r="CL68" s="24">
        <f t="shared" si="73"/>
        <v>0</v>
      </c>
      <c r="CM68" s="39">
        <f t="shared" si="73"/>
        <v>0</v>
      </c>
      <c r="CN68" s="5"/>
      <c r="CQ68" s="11" t="s">
        <v>40</v>
      </c>
      <c r="CR68" s="15">
        <f>S68</f>
        <v>36</v>
      </c>
      <c r="CS68" s="15">
        <f>S69</f>
        <v>36</v>
      </c>
      <c r="CT68" s="15">
        <f>S70</f>
        <v>36</v>
      </c>
      <c r="CU68" s="15">
        <f>S71</f>
        <v>36</v>
      </c>
      <c r="CV68" s="15">
        <f>S72</f>
        <v>36</v>
      </c>
      <c r="CW68" s="15">
        <f>S73</f>
        <v>36</v>
      </c>
      <c r="CX68" s="15">
        <f>S74</f>
        <v>36</v>
      </c>
      <c r="CY68" s="15">
        <f>S75</f>
        <v>36</v>
      </c>
      <c r="CZ68" s="15">
        <f>S76</f>
        <v>36</v>
      </c>
      <c r="DA68" s="15">
        <f>S77</f>
        <v>36</v>
      </c>
      <c r="DB68" s="15">
        <f>S78</f>
        <v>34</v>
      </c>
      <c r="DC68" s="15">
        <f>S79</f>
        <v>35</v>
      </c>
      <c r="DD68" s="15">
        <f>S80</f>
        <v>35</v>
      </c>
      <c r="DE68" s="15">
        <f>S81</f>
        <v>34</v>
      </c>
      <c r="DF68" s="15">
        <f>S82</f>
        <v>36</v>
      </c>
      <c r="DG68" s="15">
        <f>S83</f>
        <v>36</v>
      </c>
      <c r="DH68" s="15">
        <f>S84</f>
        <v>36</v>
      </c>
      <c r="DI68" s="15">
        <f>S85</f>
        <v>36</v>
      </c>
      <c r="DJ68" s="15">
        <f>S86</f>
        <v>36</v>
      </c>
      <c r="DK68" s="15">
        <f>S87</f>
        <v>36</v>
      </c>
      <c r="DL68" s="15">
        <f>S88</f>
        <v>36</v>
      </c>
      <c r="DM68" s="9"/>
      <c r="DN68" s="9"/>
    </row>
    <row r="69" spans="1:118" s="1" customFormat="1" ht="18.75" x14ac:dyDescent="0.25">
      <c r="B69" s="1" t="s">
        <v>3</v>
      </c>
      <c r="C69" s="2">
        <v>0</v>
      </c>
      <c r="D69" s="2">
        <v>0</v>
      </c>
      <c r="E69" s="2">
        <v>0</v>
      </c>
      <c r="F69" s="2">
        <v>0</v>
      </c>
      <c r="G69" s="2">
        <v>0</v>
      </c>
      <c r="H69" s="2">
        <v>1</v>
      </c>
      <c r="I69" s="2">
        <v>3</v>
      </c>
      <c r="J69" s="2">
        <v>3</v>
      </c>
      <c r="K69" s="2">
        <v>14</v>
      </c>
      <c r="L69" s="2">
        <v>5</v>
      </c>
      <c r="M69" s="3">
        <v>8</v>
      </c>
      <c r="N69" s="3">
        <v>0</v>
      </c>
      <c r="O69" s="3">
        <v>2</v>
      </c>
      <c r="P69" s="3">
        <v>0</v>
      </c>
      <c r="Q69" s="3">
        <v>0</v>
      </c>
      <c r="R69" s="3">
        <v>0</v>
      </c>
      <c r="S69" s="1">
        <v>36</v>
      </c>
      <c r="V69" s="1">
        <v>3.125E-2</v>
      </c>
      <c r="W69" s="2">
        <f>D68</f>
        <v>0</v>
      </c>
      <c r="X69" s="2">
        <f>D69</f>
        <v>0</v>
      </c>
      <c r="Y69" s="2">
        <f>D70</f>
        <v>0</v>
      </c>
      <c r="Z69" s="2">
        <f>D71</f>
        <v>0</v>
      </c>
      <c r="AA69" s="2">
        <f>D72</f>
        <v>0</v>
      </c>
      <c r="AB69" s="2">
        <f>D73</f>
        <v>30</v>
      </c>
      <c r="AC69" s="2">
        <f>D74</f>
        <v>0</v>
      </c>
      <c r="AD69" s="4">
        <f>D75</f>
        <v>0</v>
      </c>
      <c r="AE69" s="2">
        <f>D76</f>
        <v>0</v>
      </c>
      <c r="AF69" s="2">
        <f>D77</f>
        <v>0</v>
      </c>
      <c r="AG69" s="2">
        <f>D78</f>
        <v>0</v>
      </c>
      <c r="AH69" s="2">
        <f>D79</f>
        <v>0</v>
      </c>
      <c r="AI69" s="2">
        <f>D80</f>
        <v>0</v>
      </c>
      <c r="AJ69" s="2">
        <f>D81</f>
        <v>0</v>
      </c>
      <c r="AK69" s="2">
        <f>D82</f>
        <v>0</v>
      </c>
      <c r="AL69" s="2">
        <f>D83</f>
        <v>0</v>
      </c>
      <c r="AM69" s="2">
        <f>D84</f>
        <v>30</v>
      </c>
      <c r="AN69" s="2">
        <f>D85</f>
        <v>33</v>
      </c>
      <c r="AO69" s="2">
        <f>D86</f>
        <v>0</v>
      </c>
      <c r="AP69" s="1">
        <f>D87</f>
        <v>0</v>
      </c>
      <c r="AQ69" s="43">
        <f>D88</f>
        <v>5</v>
      </c>
      <c r="AT69" s="1">
        <v>3.1E-2</v>
      </c>
      <c r="AU69" s="25">
        <f t="shared" ref="AU69:BO69" si="74">PRODUCT(W69*100*1/W84)</f>
        <v>0</v>
      </c>
      <c r="AV69" s="25">
        <f t="shared" si="74"/>
        <v>0</v>
      </c>
      <c r="AW69" s="25">
        <f t="shared" si="74"/>
        <v>0</v>
      </c>
      <c r="AX69" s="25">
        <f t="shared" si="74"/>
        <v>0</v>
      </c>
      <c r="AY69" s="25">
        <f t="shared" si="74"/>
        <v>0</v>
      </c>
      <c r="AZ69" s="25">
        <f t="shared" si="74"/>
        <v>83.333333333333329</v>
      </c>
      <c r="BA69" s="25">
        <f t="shared" si="74"/>
        <v>0</v>
      </c>
      <c r="BB69" s="26">
        <f t="shared" si="74"/>
        <v>0</v>
      </c>
      <c r="BC69" s="25">
        <f t="shared" si="74"/>
        <v>0</v>
      </c>
      <c r="BD69" s="25">
        <f t="shared" si="74"/>
        <v>0</v>
      </c>
      <c r="BE69" s="25">
        <f t="shared" si="74"/>
        <v>0</v>
      </c>
      <c r="BF69" s="25">
        <f t="shared" si="74"/>
        <v>0</v>
      </c>
      <c r="BG69" s="25">
        <f t="shared" si="74"/>
        <v>0</v>
      </c>
      <c r="BH69" s="25">
        <f t="shared" si="74"/>
        <v>0</v>
      </c>
      <c r="BI69" s="25">
        <f t="shared" si="74"/>
        <v>0</v>
      </c>
      <c r="BJ69" s="25">
        <f t="shared" si="74"/>
        <v>0</v>
      </c>
      <c r="BK69" s="25">
        <f t="shared" si="74"/>
        <v>83.333333333333329</v>
      </c>
      <c r="BL69" s="25">
        <f t="shared" si="74"/>
        <v>91.666666666666671</v>
      </c>
      <c r="BM69" s="25">
        <f t="shared" si="74"/>
        <v>0</v>
      </c>
      <c r="BN69" s="24">
        <f t="shared" si="74"/>
        <v>0</v>
      </c>
      <c r="BO69" s="39">
        <f t="shared" si="74"/>
        <v>13.888888888888889</v>
      </c>
      <c r="BR69" s="1">
        <v>3.1E-2</v>
      </c>
      <c r="BS69" s="25">
        <f t="shared" ref="BS69:CM69" si="75">AU68+AU69</f>
        <v>0</v>
      </c>
      <c r="BT69" s="25">
        <f t="shared" si="75"/>
        <v>0</v>
      </c>
      <c r="BU69" s="25">
        <f t="shared" si="75"/>
        <v>0</v>
      </c>
      <c r="BV69" s="25">
        <f t="shared" si="75"/>
        <v>0</v>
      </c>
      <c r="BW69" s="25">
        <f t="shared" si="75"/>
        <v>0</v>
      </c>
      <c r="BX69" s="25">
        <f t="shared" si="75"/>
        <v>83.333333333333329</v>
      </c>
      <c r="BY69" s="25">
        <f t="shared" si="75"/>
        <v>0</v>
      </c>
      <c r="BZ69" s="26">
        <f t="shared" si="75"/>
        <v>0</v>
      </c>
      <c r="CA69" s="25">
        <f t="shared" si="75"/>
        <v>0</v>
      </c>
      <c r="CB69" s="25">
        <f t="shared" si="75"/>
        <v>0</v>
      </c>
      <c r="CC69" s="25">
        <f t="shared" si="75"/>
        <v>0</v>
      </c>
      <c r="CD69" s="25">
        <f t="shared" si="75"/>
        <v>0</v>
      </c>
      <c r="CE69" s="25">
        <f t="shared" si="75"/>
        <v>0</v>
      </c>
      <c r="CF69" s="25">
        <f t="shared" si="75"/>
        <v>0</v>
      </c>
      <c r="CG69" s="25">
        <f t="shared" si="75"/>
        <v>0</v>
      </c>
      <c r="CH69" s="25">
        <f t="shared" si="75"/>
        <v>0</v>
      </c>
      <c r="CI69" s="25">
        <f t="shared" si="75"/>
        <v>83.333333333333329</v>
      </c>
      <c r="CJ69" s="25">
        <f t="shared" si="75"/>
        <v>91.666666666666671</v>
      </c>
      <c r="CK69" s="25">
        <f t="shared" si="75"/>
        <v>0</v>
      </c>
      <c r="CL69" s="24">
        <f t="shared" si="75"/>
        <v>0</v>
      </c>
      <c r="CM69" s="39">
        <f t="shared" si="75"/>
        <v>13.888888888888889</v>
      </c>
      <c r="CN69" s="5"/>
      <c r="CQ69" s="11" t="s">
        <v>41</v>
      </c>
      <c r="CR69" s="12">
        <f>BS77</f>
        <v>5.5555555555555554</v>
      </c>
      <c r="CS69" s="12">
        <f>BT77</f>
        <v>72.222222222222214</v>
      </c>
      <c r="CT69" s="12">
        <f>BU77</f>
        <v>80.555555555555557</v>
      </c>
      <c r="CU69" s="12">
        <f>BV77</f>
        <v>97.222222222222229</v>
      </c>
      <c r="CV69" s="12">
        <f>BW74</f>
        <v>97.222222222222229</v>
      </c>
      <c r="CW69" s="12">
        <f>BX74</f>
        <v>97.2222222222222</v>
      </c>
      <c r="CX69" s="12">
        <f>BY74</f>
        <v>99.999999999999986</v>
      </c>
      <c r="CY69" s="12">
        <f>BZ77</f>
        <v>94.444444444444443</v>
      </c>
      <c r="CZ69" s="12">
        <f>CA75</f>
        <v>99.999999999999986</v>
      </c>
      <c r="DA69" s="12">
        <f>CB75</f>
        <v>100</v>
      </c>
      <c r="DB69" s="12">
        <f>CC75</f>
        <v>91.17647058823529</v>
      </c>
      <c r="DC69" s="12">
        <f>CD77</f>
        <v>100</v>
      </c>
      <c r="DD69" s="12">
        <f>CE75</f>
        <v>97.142857142857153</v>
      </c>
      <c r="DE69" s="12">
        <f>CF75</f>
        <v>100</v>
      </c>
      <c r="DF69" s="12">
        <f>CG79</f>
        <v>86.111111111111114</v>
      </c>
      <c r="DG69" s="12">
        <f>CH75</f>
        <v>88.888888888888886</v>
      </c>
      <c r="DH69" s="12">
        <f>CI72</f>
        <v>99.999999999999986</v>
      </c>
      <c r="DI69" s="12">
        <f>CJ73</f>
        <v>100</v>
      </c>
      <c r="DJ69" s="12">
        <f>CK72</f>
        <v>91.666666666666657</v>
      </c>
      <c r="DK69" s="12"/>
      <c r="DL69" s="12"/>
      <c r="DM69" s="9"/>
      <c r="DN69" s="9"/>
    </row>
    <row r="70" spans="1:118" s="1" customFormat="1" ht="18.75" x14ac:dyDescent="0.25">
      <c r="B70" s="1" t="s">
        <v>4</v>
      </c>
      <c r="C70" s="2">
        <v>0</v>
      </c>
      <c r="D70" s="2">
        <v>0</v>
      </c>
      <c r="E70" s="2">
        <v>0</v>
      </c>
      <c r="F70" s="2">
        <v>0</v>
      </c>
      <c r="G70" s="2">
        <v>0</v>
      </c>
      <c r="H70" s="2">
        <v>0</v>
      </c>
      <c r="I70" s="2">
        <v>0</v>
      </c>
      <c r="J70" s="2">
        <v>3</v>
      </c>
      <c r="K70" s="2">
        <v>10</v>
      </c>
      <c r="L70" s="2">
        <v>16</v>
      </c>
      <c r="M70" s="3">
        <v>2</v>
      </c>
      <c r="N70" s="3">
        <v>4</v>
      </c>
      <c r="O70" s="3">
        <v>0</v>
      </c>
      <c r="P70" s="3">
        <v>1</v>
      </c>
      <c r="Q70" s="3">
        <v>0</v>
      </c>
      <c r="R70" s="3">
        <v>0</v>
      </c>
      <c r="S70" s="1">
        <v>36</v>
      </c>
      <c r="V70" s="1">
        <v>6.25E-2</v>
      </c>
      <c r="W70" s="2">
        <f>E68</f>
        <v>0</v>
      </c>
      <c r="X70" s="2">
        <f>E69</f>
        <v>0</v>
      </c>
      <c r="Y70" s="2">
        <f>E70</f>
        <v>0</v>
      </c>
      <c r="Z70" s="2">
        <f>E71</f>
        <v>0</v>
      </c>
      <c r="AA70" s="2">
        <f>E72</f>
        <v>0</v>
      </c>
      <c r="AB70" s="2">
        <f>E73</f>
        <v>0</v>
      </c>
      <c r="AC70" s="2">
        <f>E74</f>
        <v>0</v>
      </c>
      <c r="AD70" s="4">
        <f>E75</f>
        <v>0</v>
      </c>
      <c r="AE70" s="2">
        <f>E76</f>
        <v>19</v>
      </c>
      <c r="AF70" s="2">
        <f>E77</f>
        <v>36</v>
      </c>
      <c r="AG70" s="2">
        <f>E78</f>
        <v>0</v>
      </c>
      <c r="AH70" s="2">
        <f>E79</f>
        <v>0</v>
      </c>
      <c r="AI70" s="2">
        <f>E80</f>
        <v>5</v>
      </c>
      <c r="AJ70" s="2">
        <f>E81</f>
        <v>0</v>
      </c>
      <c r="AK70" s="2">
        <f>E82</f>
        <v>0</v>
      </c>
      <c r="AL70" s="2">
        <f>E83</f>
        <v>32</v>
      </c>
      <c r="AM70" s="2">
        <f>E84</f>
        <v>3</v>
      </c>
      <c r="AN70" s="2">
        <f>E85</f>
        <v>0</v>
      </c>
      <c r="AO70" s="2">
        <f>E86</f>
        <v>3</v>
      </c>
      <c r="AP70" s="1">
        <f>E87</f>
        <v>0</v>
      </c>
      <c r="AQ70" s="43">
        <f>E88</f>
        <v>0</v>
      </c>
      <c r="AT70" s="1">
        <v>6.2E-2</v>
      </c>
      <c r="AU70" s="25">
        <f t="shared" ref="AU70:BO70" si="76">PRODUCT(W70*100*1/W84)</f>
        <v>0</v>
      </c>
      <c r="AV70" s="25">
        <f t="shared" si="76"/>
        <v>0</v>
      </c>
      <c r="AW70" s="25">
        <f t="shared" si="76"/>
        <v>0</v>
      </c>
      <c r="AX70" s="25">
        <f t="shared" si="76"/>
        <v>0</v>
      </c>
      <c r="AY70" s="25">
        <f t="shared" si="76"/>
        <v>0</v>
      </c>
      <c r="AZ70" s="25">
        <f t="shared" si="76"/>
        <v>0</v>
      </c>
      <c r="BA70" s="25">
        <f t="shared" si="76"/>
        <v>0</v>
      </c>
      <c r="BB70" s="26">
        <f t="shared" si="76"/>
        <v>0</v>
      </c>
      <c r="BC70" s="25">
        <f t="shared" si="76"/>
        <v>52.777777777777779</v>
      </c>
      <c r="BD70" s="25">
        <f t="shared" si="76"/>
        <v>100</v>
      </c>
      <c r="BE70" s="25">
        <f t="shared" si="76"/>
        <v>0</v>
      </c>
      <c r="BF70" s="25">
        <f t="shared" si="76"/>
        <v>0</v>
      </c>
      <c r="BG70" s="25">
        <f t="shared" si="76"/>
        <v>14.285714285714286</v>
      </c>
      <c r="BH70" s="25">
        <f t="shared" si="76"/>
        <v>0</v>
      </c>
      <c r="BI70" s="25">
        <f t="shared" si="76"/>
        <v>0</v>
      </c>
      <c r="BJ70" s="25">
        <f t="shared" si="76"/>
        <v>88.888888888888886</v>
      </c>
      <c r="BK70" s="25">
        <f t="shared" si="76"/>
        <v>8.3333333333333339</v>
      </c>
      <c r="BL70" s="25">
        <f t="shared" si="76"/>
        <v>0</v>
      </c>
      <c r="BM70" s="25">
        <f t="shared" si="76"/>
        <v>8.3333333333333339</v>
      </c>
      <c r="BN70" s="24">
        <f t="shared" si="76"/>
        <v>0</v>
      </c>
      <c r="BO70" s="39">
        <f t="shared" si="76"/>
        <v>0</v>
      </c>
      <c r="BR70" s="1">
        <v>6.2E-2</v>
      </c>
      <c r="BS70" s="25">
        <f t="shared" ref="BS70:CM70" si="77">AU68+AU69+AU70</f>
        <v>0</v>
      </c>
      <c r="BT70" s="25">
        <f t="shared" si="77"/>
        <v>0</v>
      </c>
      <c r="BU70" s="25">
        <f t="shared" si="77"/>
        <v>0</v>
      </c>
      <c r="BV70" s="25">
        <f t="shared" si="77"/>
        <v>0</v>
      </c>
      <c r="BW70" s="25">
        <f t="shared" si="77"/>
        <v>0</v>
      </c>
      <c r="BX70" s="25">
        <f t="shared" si="77"/>
        <v>83.333333333333329</v>
      </c>
      <c r="BY70" s="25">
        <f t="shared" si="77"/>
        <v>0</v>
      </c>
      <c r="BZ70" s="26">
        <f t="shared" si="77"/>
        <v>0</v>
      </c>
      <c r="CA70" s="25">
        <f t="shared" si="77"/>
        <v>52.777777777777779</v>
      </c>
      <c r="CB70" s="25">
        <f t="shared" si="77"/>
        <v>100</v>
      </c>
      <c r="CC70" s="25">
        <f t="shared" si="77"/>
        <v>0</v>
      </c>
      <c r="CD70" s="25">
        <f t="shared" si="77"/>
        <v>0</v>
      </c>
      <c r="CE70" s="25">
        <f t="shared" si="77"/>
        <v>14.285714285714286</v>
      </c>
      <c r="CF70" s="25">
        <f t="shared" si="77"/>
        <v>0</v>
      </c>
      <c r="CG70" s="25">
        <f t="shared" si="77"/>
        <v>0</v>
      </c>
      <c r="CH70" s="25">
        <f t="shared" si="77"/>
        <v>88.888888888888886</v>
      </c>
      <c r="CI70" s="25">
        <f t="shared" si="77"/>
        <v>91.666666666666657</v>
      </c>
      <c r="CJ70" s="25">
        <f t="shared" si="77"/>
        <v>91.666666666666671</v>
      </c>
      <c r="CK70" s="25">
        <f t="shared" si="77"/>
        <v>8.3333333333333339</v>
      </c>
      <c r="CL70" s="24">
        <f t="shared" si="77"/>
        <v>0</v>
      </c>
      <c r="CM70" s="39">
        <f t="shared" si="77"/>
        <v>13.888888888888889</v>
      </c>
      <c r="CN70" s="5"/>
      <c r="CQ70" s="11" t="s">
        <v>42</v>
      </c>
      <c r="CR70" s="12"/>
      <c r="CS70" s="12"/>
      <c r="CT70" s="12"/>
      <c r="CU70" s="12"/>
      <c r="CV70" s="12">
        <f>BW76-BW74</f>
        <v>0</v>
      </c>
      <c r="CW70" s="12">
        <f>SUM(BX75,-BX74)</f>
        <v>2.7777777777777715</v>
      </c>
      <c r="CX70" s="13">
        <f>SUM(BY75-BY74)</f>
        <v>0</v>
      </c>
      <c r="CY70" s="12"/>
      <c r="CZ70" s="12">
        <f>CA76-CA75</f>
        <v>0</v>
      </c>
      <c r="DA70" s="12">
        <f>CB77-CB75</f>
        <v>0</v>
      </c>
      <c r="DB70" s="12"/>
      <c r="DC70" s="12"/>
      <c r="DD70" s="12"/>
      <c r="DE70" s="12"/>
      <c r="DF70" s="12"/>
      <c r="DG70" s="12">
        <f>CH76-CH75</f>
        <v>0</v>
      </c>
      <c r="DH70" s="12">
        <f>CI73-CI72</f>
        <v>0</v>
      </c>
      <c r="DI70" s="12">
        <f>CJ74-CJ73</f>
        <v>0</v>
      </c>
      <c r="DJ70" s="12"/>
      <c r="DK70" s="12"/>
      <c r="DL70" s="12"/>
      <c r="DM70" s="9"/>
      <c r="DN70" s="9"/>
    </row>
    <row r="71" spans="1:118" s="1" customFormat="1" ht="18.75" x14ac:dyDescent="0.25">
      <c r="B71" s="1" t="s">
        <v>5</v>
      </c>
      <c r="C71" s="2">
        <v>0</v>
      </c>
      <c r="D71" s="2">
        <v>0</v>
      </c>
      <c r="E71" s="2">
        <v>0</v>
      </c>
      <c r="F71" s="2">
        <v>0</v>
      </c>
      <c r="G71" s="2">
        <v>3</v>
      </c>
      <c r="H71" s="2">
        <v>0</v>
      </c>
      <c r="I71" s="2">
        <v>20</v>
      </c>
      <c r="J71" s="2">
        <v>11</v>
      </c>
      <c r="K71" s="2">
        <v>1</v>
      </c>
      <c r="L71" s="2">
        <v>0</v>
      </c>
      <c r="M71" s="3">
        <v>0</v>
      </c>
      <c r="N71" s="3">
        <v>0</v>
      </c>
      <c r="O71" s="3">
        <v>0</v>
      </c>
      <c r="P71" s="3">
        <v>1</v>
      </c>
      <c r="Q71" s="3">
        <v>0</v>
      </c>
      <c r="R71" s="3">
        <v>0</v>
      </c>
      <c r="S71" s="1">
        <v>36</v>
      </c>
      <c r="V71" s="1">
        <v>0.125</v>
      </c>
      <c r="W71" s="2">
        <f>F68</f>
        <v>0</v>
      </c>
      <c r="X71" s="2">
        <f>F69</f>
        <v>0</v>
      </c>
      <c r="Y71" s="2">
        <f>F70</f>
        <v>0</v>
      </c>
      <c r="Z71" s="2">
        <f>F71</f>
        <v>0</v>
      </c>
      <c r="AA71" s="2">
        <f>F72</f>
        <v>33</v>
      </c>
      <c r="AB71" s="2">
        <f>F73</f>
        <v>3</v>
      </c>
      <c r="AC71" s="2">
        <f>F74</f>
        <v>32</v>
      </c>
      <c r="AD71" s="4">
        <f>F75</f>
        <v>0</v>
      </c>
      <c r="AE71" s="2">
        <f>F76</f>
        <v>0</v>
      </c>
      <c r="AF71" s="2">
        <f>F77</f>
        <v>0</v>
      </c>
      <c r="AG71" s="2">
        <f>F78</f>
        <v>1</v>
      </c>
      <c r="AH71" s="2">
        <f>F79</f>
        <v>0</v>
      </c>
      <c r="AI71" s="2">
        <f>F80</f>
        <v>0</v>
      </c>
      <c r="AJ71" s="2">
        <f>F81</f>
        <v>0</v>
      </c>
      <c r="AK71" s="2">
        <f>F82</f>
        <v>0</v>
      </c>
      <c r="AL71" s="2">
        <f>F83</f>
        <v>0</v>
      </c>
      <c r="AM71" s="2">
        <f>F84</f>
        <v>1</v>
      </c>
      <c r="AN71" s="2">
        <f>F85</f>
        <v>0</v>
      </c>
      <c r="AO71" s="2">
        <f>F86</f>
        <v>29</v>
      </c>
      <c r="AP71" s="1">
        <f>F87</f>
        <v>0</v>
      </c>
      <c r="AQ71" s="43">
        <f>F88</f>
        <v>25</v>
      </c>
      <c r="AT71" s="1">
        <v>0.125</v>
      </c>
      <c r="AU71" s="25">
        <f t="shared" ref="AU71:BO71" si="78">PRODUCT(W71*100*1/W84)</f>
        <v>0</v>
      </c>
      <c r="AV71" s="25">
        <f t="shared" si="78"/>
        <v>0</v>
      </c>
      <c r="AW71" s="25">
        <f t="shared" si="78"/>
        <v>0</v>
      </c>
      <c r="AX71" s="25">
        <f t="shared" si="78"/>
        <v>0</v>
      </c>
      <c r="AY71" s="25">
        <f t="shared" si="78"/>
        <v>91.666666666666671</v>
      </c>
      <c r="AZ71" s="25">
        <f t="shared" si="78"/>
        <v>8.3333333333333339</v>
      </c>
      <c r="BA71" s="25">
        <f t="shared" si="78"/>
        <v>88.888888888888886</v>
      </c>
      <c r="BB71" s="26">
        <f t="shared" si="78"/>
        <v>0</v>
      </c>
      <c r="BC71" s="25">
        <f t="shared" si="78"/>
        <v>0</v>
      </c>
      <c r="BD71" s="25">
        <f t="shared" si="78"/>
        <v>0</v>
      </c>
      <c r="BE71" s="25">
        <f t="shared" si="78"/>
        <v>2.9411764705882355</v>
      </c>
      <c r="BF71" s="25">
        <f t="shared" si="78"/>
        <v>0</v>
      </c>
      <c r="BG71" s="25">
        <f t="shared" si="78"/>
        <v>0</v>
      </c>
      <c r="BH71" s="25">
        <f t="shared" si="78"/>
        <v>0</v>
      </c>
      <c r="BI71" s="25">
        <f t="shared" si="78"/>
        <v>0</v>
      </c>
      <c r="BJ71" s="25">
        <f t="shared" si="78"/>
        <v>0</v>
      </c>
      <c r="BK71" s="25">
        <f t="shared" si="78"/>
        <v>2.7777777777777777</v>
      </c>
      <c r="BL71" s="25">
        <f t="shared" si="78"/>
        <v>0</v>
      </c>
      <c r="BM71" s="25">
        <f t="shared" si="78"/>
        <v>80.555555555555557</v>
      </c>
      <c r="BN71" s="24">
        <f t="shared" si="78"/>
        <v>0</v>
      </c>
      <c r="BO71" s="39">
        <f t="shared" si="78"/>
        <v>69.444444444444443</v>
      </c>
      <c r="BR71" s="1">
        <v>0.125</v>
      </c>
      <c r="BS71" s="25">
        <f t="shared" ref="BS71:CM71" si="79">AU68+AU69+AU70+AU71</f>
        <v>0</v>
      </c>
      <c r="BT71" s="25">
        <f t="shared" si="79"/>
        <v>0</v>
      </c>
      <c r="BU71" s="25">
        <f t="shared" si="79"/>
        <v>0</v>
      </c>
      <c r="BV71" s="25">
        <f t="shared" si="79"/>
        <v>0</v>
      </c>
      <c r="BW71" s="25">
        <f t="shared" si="79"/>
        <v>91.666666666666671</v>
      </c>
      <c r="BX71" s="25">
        <f t="shared" si="79"/>
        <v>91.666666666666657</v>
      </c>
      <c r="BY71" s="25">
        <f t="shared" si="79"/>
        <v>88.888888888888886</v>
      </c>
      <c r="BZ71" s="26">
        <f t="shared" si="79"/>
        <v>0</v>
      </c>
      <c r="CA71" s="25">
        <f t="shared" si="79"/>
        <v>52.777777777777779</v>
      </c>
      <c r="CB71" s="25">
        <f t="shared" si="79"/>
        <v>100</v>
      </c>
      <c r="CC71" s="25">
        <f t="shared" si="79"/>
        <v>2.9411764705882355</v>
      </c>
      <c r="CD71" s="25">
        <f t="shared" si="79"/>
        <v>0</v>
      </c>
      <c r="CE71" s="25">
        <f t="shared" si="79"/>
        <v>14.285714285714286</v>
      </c>
      <c r="CF71" s="25">
        <f t="shared" si="79"/>
        <v>0</v>
      </c>
      <c r="CG71" s="25">
        <f t="shared" si="79"/>
        <v>0</v>
      </c>
      <c r="CH71" s="25">
        <f t="shared" si="79"/>
        <v>88.888888888888886</v>
      </c>
      <c r="CI71" s="25">
        <f t="shared" si="79"/>
        <v>94.444444444444429</v>
      </c>
      <c r="CJ71" s="25">
        <f t="shared" si="79"/>
        <v>91.666666666666671</v>
      </c>
      <c r="CK71" s="25">
        <f t="shared" si="79"/>
        <v>88.888888888888886</v>
      </c>
      <c r="CL71" s="24">
        <f t="shared" si="79"/>
        <v>0</v>
      </c>
      <c r="CM71" s="39">
        <f t="shared" si="79"/>
        <v>83.333333333333329</v>
      </c>
      <c r="CN71" s="5"/>
      <c r="CQ71" s="11" t="s">
        <v>43</v>
      </c>
      <c r="CR71" s="12">
        <f>BS83-CR69</f>
        <v>94.444444444444443</v>
      </c>
      <c r="CS71" s="12">
        <f>BT83-CS69</f>
        <v>27.777777777777771</v>
      </c>
      <c r="CT71" s="12">
        <f>BU83-BU77</f>
        <v>19.444444444444443</v>
      </c>
      <c r="CU71" s="12">
        <f>BV83-BV77</f>
        <v>2.7777777777777715</v>
      </c>
      <c r="CV71" s="12">
        <f>BW83-CV70-CV69</f>
        <v>2.7777777777777715</v>
      </c>
      <c r="CW71" s="12">
        <f>BX83-BX75</f>
        <v>0</v>
      </c>
      <c r="CX71" s="12">
        <f>BY83-BY75</f>
        <v>0</v>
      </c>
      <c r="CY71" s="12">
        <f>BZ83-BZ77</f>
        <v>5.5555555555555571</v>
      </c>
      <c r="CZ71" s="12">
        <f>CA83-CA76</f>
        <v>0</v>
      </c>
      <c r="DA71" s="12">
        <f>CB83-CB77</f>
        <v>0</v>
      </c>
      <c r="DB71" s="12">
        <f>CC83-CC75</f>
        <v>8.8235294117647101</v>
      </c>
      <c r="DC71" s="12">
        <f>CD83-CD77</f>
        <v>0</v>
      </c>
      <c r="DD71" s="12">
        <f>CE83-CE75</f>
        <v>2.8571428571428612</v>
      </c>
      <c r="DE71" s="12">
        <f>CF83-CF75</f>
        <v>0</v>
      </c>
      <c r="DF71" s="12">
        <f>CG83-CG79</f>
        <v>13.888888888888886</v>
      </c>
      <c r="DG71" s="12">
        <f>CH83-CH76</f>
        <v>11.1111111111111</v>
      </c>
      <c r="DH71" s="12">
        <f>CI83-CI73</f>
        <v>0</v>
      </c>
      <c r="DI71" s="12">
        <f>CJ83-CJ74</f>
        <v>0</v>
      </c>
      <c r="DJ71" s="12">
        <f>CK83-CK72</f>
        <v>8.3333333333333286</v>
      </c>
      <c r="DK71" s="12"/>
      <c r="DL71" s="12"/>
      <c r="DM71" s="9"/>
      <c r="DN71" s="9"/>
    </row>
    <row r="72" spans="1:118" s="1" customFormat="1" x14ac:dyDescent="0.25">
      <c r="B72" s="1" t="s">
        <v>6</v>
      </c>
      <c r="C72" s="2">
        <v>0</v>
      </c>
      <c r="D72" s="2">
        <v>0</v>
      </c>
      <c r="E72" s="2">
        <v>0</v>
      </c>
      <c r="F72" s="2">
        <v>33</v>
      </c>
      <c r="G72" s="2">
        <v>0</v>
      </c>
      <c r="H72" s="2">
        <v>2</v>
      </c>
      <c r="I72" s="2">
        <v>0</v>
      </c>
      <c r="J72" s="4">
        <v>0</v>
      </c>
      <c r="K72" s="4">
        <v>0</v>
      </c>
      <c r="L72" s="3">
        <v>0</v>
      </c>
      <c r="M72" s="3">
        <v>0</v>
      </c>
      <c r="N72" s="3">
        <v>1</v>
      </c>
      <c r="O72" s="3">
        <v>0</v>
      </c>
      <c r="P72" s="3">
        <v>0</v>
      </c>
      <c r="Q72" s="3">
        <v>0</v>
      </c>
      <c r="R72" s="3">
        <v>0</v>
      </c>
      <c r="S72" s="1">
        <v>36</v>
      </c>
      <c r="V72" s="1">
        <v>0.25</v>
      </c>
      <c r="W72" s="2">
        <f>G68</f>
        <v>0</v>
      </c>
      <c r="X72" s="2">
        <f>G69</f>
        <v>0</v>
      </c>
      <c r="Y72" s="2">
        <f>G70</f>
        <v>0</v>
      </c>
      <c r="Z72" s="2">
        <f>G71</f>
        <v>3</v>
      </c>
      <c r="AA72" s="2">
        <f>G72</f>
        <v>0</v>
      </c>
      <c r="AB72" s="2">
        <f>G73</f>
        <v>1</v>
      </c>
      <c r="AC72" s="2">
        <f>G74</f>
        <v>0</v>
      </c>
      <c r="AD72" s="4">
        <f>G75</f>
        <v>0</v>
      </c>
      <c r="AE72" s="2">
        <f>G76</f>
        <v>14</v>
      </c>
      <c r="AF72" s="2">
        <f>G77</f>
        <v>0</v>
      </c>
      <c r="AG72" s="2">
        <f>G78</f>
        <v>18</v>
      </c>
      <c r="AH72" s="2">
        <f>G79</f>
        <v>4</v>
      </c>
      <c r="AI72" s="2">
        <f>G80</f>
        <v>26</v>
      </c>
      <c r="AJ72" s="2">
        <f>G81</f>
        <v>27</v>
      </c>
      <c r="AK72" s="2">
        <f>G82</f>
        <v>0</v>
      </c>
      <c r="AL72" s="2">
        <f>G83</f>
        <v>0</v>
      </c>
      <c r="AM72" s="2">
        <f>G84</f>
        <v>2</v>
      </c>
      <c r="AN72" s="2">
        <f>G85</f>
        <v>2</v>
      </c>
      <c r="AO72" s="2">
        <f>G86</f>
        <v>1</v>
      </c>
      <c r="AP72" s="1">
        <f>G87</f>
        <v>0</v>
      </c>
      <c r="AQ72" s="43">
        <f>G88</f>
        <v>4</v>
      </c>
      <c r="AT72" s="1">
        <v>0.25</v>
      </c>
      <c r="AU72" s="25">
        <f t="shared" ref="AU72:BO72" si="80">PRODUCT(W72*100*1/W84)</f>
        <v>0</v>
      </c>
      <c r="AV72" s="25">
        <f t="shared" si="80"/>
        <v>0</v>
      </c>
      <c r="AW72" s="25">
        <f t="shared" si="80"/>
        <v>0</v>
      </c>
      <c r="AX72" s="25">
        <f t="shared" si="80"/>
        <v>8.3333333333333339</v>
      </c>
      <c r="AY72" s="25">
        <f t="shared" si="80"/>
        <v>0</v>
      </c>
      <c r="AZ72" s="25">
        <f t="shared" si="80"/>
        <v>2.7777777777777777</v>
      </c>
      <c r="BA72" s="25">
        <f t="shared" si="80"/>
        <v>0</v>
      </c>
      <c r="BB72" s="26">
        <f t="shared" si="80"/>
        <v>0</v>
      </c>
      <c r="BC72" s="25">
        <f t="shared" si="80"/>
        <v>38.888888888888886</v>
      </c>
      <c r="BD72" s="25">
        <f t="shared" si="80"/>
        <v>0</v>
      </c>
      <c r="BE72" s="25">
        <f t="shared" si="80"/>
        <v>52.941176470588232</v>
      </c>
      <c r="BF72" s="25">
        <f t="shared" si="80"/>
        <v>11.428571428571429</v>
      </c>
      <c r="BG72" s="25">
        <f t="shared" si="80"/>
        <v>74.285714285714292</v>
      </c>
      <c r="BH72" s="25">
        <f t="shared" si="80"/>
        <v>79.411764705882348</v>
      </c>
      <c r="BI72" s="25">
        <f t="shared" si="80"/>
        <v>0</v>
      </c>
      <c r="BJ72" s="25">
        <f t="shared" si="80"/>
        <v>0</v>
      </c>
      <c r="BK72" s="25">
        <f t="shared" si="80"/>
        <v>5.5555555555555554</v>
      </c>
      <c r="BL72" s="25">
        <f t="shared" si="80"/>
        <v>5.5555555555555554</v>
      </c>
      <c r="BM72" s="25">
        <f t="shared" si="80"/>
        <v>2.7777777777777777</v>
      </c>
      <c r="BN72" s="24">
        <f t="shared" si="80"/>
        <v>0</v>
      </c>
      <c r="BO72" s="39">
        <f t="shared" si="80"/>
        <v>11.111111111111111</v>
      </c>
      <c r="BR72" s="1">
        <v>0.25</v>
      </c>
      <c r="BS72" s="25">
        <f t="shared" ref="BS72:CM72" si="81">AU68+AU69+AU70+AU71+AU72</f>
        <v>0</v>
      </c>
      <c r="BT72" s="25">
        <f t="shared" si="81"/>
        <v>0</v>
      </c>
      <c r="BU72" s="25">
        <f t="shared" si="81"/>
        <v>0</v>
      </c>
      <c r="BV72" s="25">
        <f t="shared" si="81"/>
        <v>8.3333333333333339</v>
      </c>
      <c r="BW72" s="25">
        <f t="shared" si="81"/>
        <v>91.666666666666671</v>
      </c>
      <c r="BX72" s="25">
        <f t="shared" si="81"/>
        <v>94.444444444444429</v>
      </c>
      <c r="BY72" s="25">
        <f t="shared" si="81"/>
        <v>88.888888888888886</v>
      </c>
      <c r="BZ72" s="26">
        <f t="shared" si="81"/>
        <v>0</v>
      </c>
      <c r="CA72" s="25">
        <f t="shared" si="81"/>
        <v>91.666666666666657</v>
      </c>
      <c r="CB72" s="25">
        <f t="shared" si="81"/>
        <v>100</v>
      </c>
      <c r="CC72" s="25">
        <f t="shared" si="81"/>
        <v>55.882352941176464</v>
      </c>
      <c r="CD72" s="25">
        <f t="shared" si="81"/>
        <v>11.428571428571429</v>
      </c>
      <c r="CE72" s="25">
        <f t="shared" si="81"/>
        <v>88.571428571428584</v>
      </c>
      <c r="CF72" s="25">
        <f t="shared" si="81"/>
        <v>79.411764705882348</v>
      </c>
      <c r="CG72" s="25">
        <f t="shared" si="81"/>
        <v>0</v>
      </c>
      <c r="CH72" s="25">
        <f t="shared" si="81"/>
        <v>88.888888888888886</v>
      </c>
      <c r="CI72" s="25">
        <f t="shared" si="81"/>
        <v>99.999999999999986</v>
      </c>
      <c r="CJ72" s="25">
        <f t="shared" si="81"/>
        <v>97.222222222222229</v>
      </c>
      <c r="CK72" s="25">
        <f t="shared" si="81"/>
        <v>91.666666666666657</v>
      </c>
      <c r="CL72" s="24">
        <f t="shared" si="81"/>
        <v>0</v>
      </c>
      <c r="CM72" s="39">
        <f t="shared" si="81"/>
        <v>94.444444444444443</v>
      </c>
      <c r="CN72" s="5"/>
      <c r="CQ72" s="9"/>
      <c r="CR72" s="9"/>
      <c r="CS72" s="9"/>
      <c r="CT72" s="9"/>
      <c r="CU72" s="9"/>
      <c r="CV72" s="9"/>
      <c r="CW72" s="9"/>
      <c r="CX72" s="9"/>
      <c r="CY72" s="9"/>
      <c r="CZ72" s="9"/>
      <c r="DA72" s="9"/>
      <c r="DB72" s="9"/>
      <c r="DC72" s="9"/>
      <c r="DD72" s="9"/>
      <c r="DE72" s="9"/>
      <c r="DF72" s="9"/>
      <c r="DG72" s="9"/>
      <c r="DH72" s="9"/>
      <c r="DI72" s="9"/>
      <c r="DJ72" s="9"/>
      <c r="DK72" s="9"/>
      <c r="DL72" s="9"/>
      <c r="DM72" s="9"/>
      <c r="DN72" s="9"/>
    </row>
    <row r="73" spans="1:118" s="1" customFormat="1" x14ac:dyDescent="0.25">
      <c r="B73" s="1" t="s">
        <v>7</v>
      </c>
      <c r="C73" s="2">
        <v>0</v>
      </c>
      <c r="D73" s="2">
        <v>30</v>
      </c>
      <c r="E73" s="2">
        <v>0</v>
      </c>
      <c r="F73" s="2">
        <v>3</v>
      </c>
      <c r="G73" s="2">
        <v>1</v>
      </c>
      <c r="H73" s="2">
        <v>0</v>
      </c>
      <c r="I73" s="2">
        <v>1</v>
      </c>
      <c r="J73" s="4">
        <v>1</v>
      </c>
      <c r="K73" s="3">
        <v>0</v>
      </c>
      <c r="L73" s="3">
        <v>0</v>
      </c>
      <c r="M73" s="3">
        <v>0</v>
      </c>
      <c r="N73" s="3">
        <v>0</v>
      </c>
      <c r="O73" s="3">
        <v>0</v>
      </c>
      <c r="P73" s="3">
        <v>0</v>
      </c>
      <c r="Q73" s="3">
        <v>0</v>
      </c>
      <c r="R73" s="3">
        <v>0</v>
      </c>
      <c r="S73" s="1">
        <v>36</v>
      </c>
      <c r="V73" s="1">
        <v>0.5</v>
      </c>
      <c r="W73" s="2">
        <f>H68</f>
        <v>0</v>
      </c>
      <c r="X73" s="2">
        <f>H69</f>
        <v>1</v>
      </c>
      <c r="Y73" s="2">
        <f>H70</f>
        <v>0</v>
      </c>
      <c r="Z73" s="2">
        <f>H71</f>
        <v>0</v>
      </c>
      <c r="AA73" s="2">
        <f>H72</f>
        <v>2</v>
      </c>
      <c r="AB73" s="2">
        <f>H73</f>
        <v>0</v>
      </c>
      <c r="AC73" s="2">
        <f>H74</f>
        <v>3</v>
      </c>
      <c r="AD73" s="4">
        <f>H75</f>
        <v>0</v>
      </c>
      <c r="AE73" s="2">
        <f>H76</f>
        <v>3</v>
      </c>
      <c r="AF73" s="2">
        <f>H77</f>
        <v>0</v>
      </c>
      <c r="AG73" s="2">
        <f>H78</f>
        <v>12</v>
      </c>
      <c r="AH73" s="2">
        <f>H79</f>
        <v>0</v>
      </c>
      <c r="AI73" s="2">
        <f>H80</f>
        <v>2</v>
      </c>
      <c r="AJ73" s="2">
        <f>H81</f>
        <v>6</v>
      </c>
      <c r="AK73" s="2">
        <f>H82</f>
        <v>2</v>
      </c>
      <c r="AL73" s="2">
        <f>H83</f>
        <v>0</v>
      </c>
      <c r="AM73" s="4">
        <f>H84</f>
        <v>0</v>
      </c>
      <c r="AN73" s="2">
        <f>H85</f>
        <v>1</v>
      </c>
      <c r="AO73" s="3">
        <f>H86</f>
        <v>2</v>
      </c>
      <c r="AP73" s="1">
        <f>H87</f>
        <v>8</v>
      </c>
      <c r="AQ73" s="43">
        <f>H88</f>
        <v>1</v>
      </c>
      <c r="AT73" s="1">
        <v>0.5</v>
      </c>
      <c r="AU73" s="25">
        <f t="shared" ref="AU73:BO73" si="82">PRODUCT(W73*100*1/W84)</f>
        <v>0</v>
      </c>
      <c r="AV73" s="25">
        <f t="shared" si="82"/>
        <v>2.7777777777777777</v>
      </c>
      <c r="AW73" s="25">
        <f t="shared" si="82"/>
        <v>0</v>
      </c>
      <c r="AX73" s="25">
        <f t="shared" si="82"/>
        <v>0</v>
      </c>
      <c r="AY73" s="25">
        <f t="shared" si="82"/>
        <v>5.5555555555555554</v>
      </c>
      <c r="AZ73" s="25">
        <f t="shared" si="82"/>
        <v>0</v>
      </c>
      <c r="BA73" s="25">
        <f t="shared" si="82"/>
        <v>8.3333333333333339</v>
      </c>
      <c r="BB73" s="26">
        <f t="shared" si="82"/>
        <v>0</v>
      </c>
      <c r="BC73" s="25">
        <f t="shared" si="82"/>
        <v>8.3333333333333339</v>
      </c>
      <c r="BD73" s="25">
        <f t="shared" si="82"/>
        <v>0</v>
      </c>
      <c r="BE73" s="25">
        <f t="shared" si="82"/>
        <v>35.294117647058826</v>
      </c>
      <c r="BF73" s="25">
        <f t="shared" si="82"/>
        <v>0</v>
      </c>
      <c r="BG73" s="25">
        <f t="shared" si="82"/>
        <v>5.7142857142857144</v>
      </c>
      <c r="BH73" s="25">
        <f t="shared" si="82"/>
        <v>17.647058823529413</v>
      </c>
      <c r="BI73" s="25">
        <f t="shared" si="82"/>
        <v>5.5555555555555554</v>
      </c>
      <c r="BJ73" s="25">
        <f t="shared" si="82"/>
        <v>0</v>
      </c>
      <c r="BK73" s="26">
        <f t="shared" si="82"/>
        <v>0</v>
      </c>
      <c r="BL73" s="25">
        <f t="shared" si="82"/>
        <v>2.7777777777777777</v>
      </c>
      <c r="BM73" s="27">
        <f t="shared" si="82"/>
        <v>5.5555555555555554</v>
      </c>
      <c r="BN73" s="24">
        <f t="shared" si="82"/>
        <v>22.222222222222221</v>
      </c>
      <c r="BO73" s="39">
        <f t="shared" si="82"/>
        <v>2.7777777777777777</v>
      </c>
      <c r="BR73" s="1">
        <v>0.5</v>
      </c>
      <c r="BS73" s="25">
        <f t="shared" ref="BS73:CM73" si="83">AU68+AU69+AU70+AU71+AU72+AU73</f>
        <v>0</v>
      </c>
      <c r="BT73" s="25">
        <f t="shared" si="83"/>
        <v>2.7777777777777777</v>
      </c>
      <c r="BU73" s="25">
        <f t="shared" si="83"/>
        <v>0</v>
      </c>
      <c r="BV73" s="25">
        <f t="shared" si="83"/>
        <v>8.3333333333333339</v>
      </c>
      <c r="BW73" s="25">
        <f t="shared" si="83"/>
        <v>97.222222222222229</v>
      </c>
      <c r="BX73" s="25">
        <f t="shared" si="83"/>
        <v>94.444444444444429</v>
      </c>
      <c r="BY73" s="25">
        <f t="shared" si="83"/>
        <v>97.222222222222214</v>
      </c>
      <c r="BZ73" s="26">
        <f t="shared" si="83"/>
        <v>0</v>
      </c>
      <c r="CA73" s="25">
        <f t="shared" si="83"/>
        <v>99.999999999999986</v>
      </c>
      <c r="CB73" s="25">
        <f t="shared" si="83"/>
        <v>100</v>
      </c>
      <c r="CC73" s="25">
        <f t="shared" si="83"/>
        <v>91.17647058823529</v>
      </c>
      <c r="CD73" s="25">
        <f t="shared" si="83"/>
        <v>11.428571428571429</v>
      </c>
      <c r="CE73" s="25">
        <f t="shared" si="83"/>
        <v>94.285714285714292</v>
      </c>
      <c r="CF73" s="25">
        <f t="shared" si="83"/>
        <v>97.058823529411768</v>
      </c>
      <c r="CG73" s="25">
        <f t="shared" si="83"/>
        <v>5.5555555555555554</v>
      </c>
      <c r="CH73" s="25">
        <f t="shared" si="83"/>
        <v>88.888888888888886</v>
      </c>
      <c r="CI73" s="26">
        <f t="shared" si="83"/>
        <v>99.999999999999986</v>
      </c>
      <c r="CJ73" s="25">
        <f t="shared" si="83"/>
        <v>100</v>
      </c>
      <c r="CK73" s="27">
        <f t="shared" si="83"/>
        <v>97.222222222222214</v>
      </c>
      <c r="CL73" s="24">
        <f t="shared" si="83"/>
        <v>22.222222222222221</v>
      </c>
      <c r="CM73" s="39">
        <f t="shared" si="83"/>
        <v>97.222222222222214</v>
      </c>
      <c r="CN73" s="5"/>
      <c r="CQ73" s="9"/>
      <c r="CR73" s="9" t="str">
        <f>A67</f>
        <v>Klebsiella oxytoca</v>
      </c>
      <c r="CS73" s="9"/>
      <c r="CT73" s="9"/>
      <c r="CU73" s="9"/>
      <c r="CV73" s="9"/>
      <c r="CW73" s="9"/>
      <c r="CX73" s="9"/>
      <c r="CY73" s="9"/>
      <c r="CZ73" s="9"/>
      <c r="DA73" s="9"/>
      <c r="DB73" s="9"/>
      <c r="DC73" s="9"/>
      <c r="DD73" s="9"/>
      <c r="DE73" s="9"/>
      <c r="DF73" s="9"/>
      <c r="DG73" s="9"/>
      <c r="DH73" s="9"/>
      <c r="DI73" s="9"/>
      <c r="DJ73" s="9"/>
      <c r="DK73" s="9"/>
      <c r="DL73" s="9"/>
      <c r="DM73" s="9"/>
      <c r="DN73" s="9"/>
    </row>
    <row r="74" spans="1:118" s="1" customFormat="1" x14ac:dyDescent="0.25">
      <c r="B74" s="1" t="s">
        <v>8</v>
      </c>
      <c r="C74" s="2">
        <v>0</v>
      </c>
      <c r="D74" s="2">
        <v>0</v>
      </c>
      <c r="E74" s="2">
        <v>0</v>
      </c>
      <c r="F74" s="2">
        <v>32</v>
      </c>
      <c r="G74" s="2">
        <v>0</v>
      </c>
      <c r="H74" s="2">
        <v>3</v>
      </c>
      <c r="I74" s="2">
        <v>1</v>
      </c>
      <c r="J74" s="4">
        <v>0</v>
      </c>
      <c r="K74" s="4">
        <v>0</v>
      </c>
      <c r="L74" s="3">
        <v>0</v>
      </c>
      <c r="M74" s="3">
        <v>0</v>
      </c>
      <c r="N74" s="3">
        <v>0</v>
      </c>
      <c r="O74" s="3">
        <v>0</v>
      </c>
      <c r="P74" s="3">
        <v>0</v>
      </c>
      <c r="Q74" s="3">
        <v>0</v>
      </c>
      <c r="R74" s="3">
        <v>0</v>
      </c>
      <c r="S74" s="1">
        <v>36</v>
      </c>
      <c r="V74" s="1">
        <v>1</v>
      </c>
      <c r="W74" s="2">
        <f>I68</f>
        <v>0</v>
      </c>
      <c r="X74" s="2">
        <f>I69</f>
        <v>3</v>
      </c>
      <c r="Y74" s="2">
        <f>I70</f>
        <v>0</v>
      </c>
      <c r="Z74" s="2">
        <f>I71</f>
        <v>20</v>
      </c>
      <c r="AA74" s="2">
        <f>I72</f>
        <v>0</v>
      </c>
      <c r="AB74" s="2">
        <f>I73</f>
        <v>1</v>
      </c>
      <c r="AC74" s="2">
        <f>I74</f>
        <v>1</v>
      </c>
      <c r="AD74" s="4">
        <f>I75</f>
        <v>6</v>
      </c>
      <c r="AE74" s="2">
        <f>I76</f>
        <v>0</v>
      </c>
      <c r="AF74" s="2">
        <f>I77</f>
        <v>0</v>
      </c>
      <c r="AG74" s="2">
        <f>I78</f>
        <v>0</v>
      </c>
      <c r="AH74" s="2">
        <f>I79</f>
        <v>24</v>
      </c>
      <c r="AI74" s="2">
        <f>I80</f>
        <v>0</v>
      </c>
      <c r="AJ74" s="2">
        <f>I81</f>
        <v>0</v>
      </c>
      <c r="AK74" s="2">
        <f>I82</f>
        <v>0</v>
      </c>
      <c r="AL74" s="2">
        <f>I83</f>
        <v>0</v>
      </c>
      <c r="AM74" s="3">
        <f>I84</f>
        <v>0</v>
      </c>
      <c r="AN74" s="4">
        <f>I85</f>
        <v>0</v>
      </c>
      <c r="AO74" s="3">
        <f>I86</f>
        <v>1</v>
      </c>
      <c r="AP74" s="1">
        <f>I87</f>
        <v>21</v>
      </c>
      <c r="AQ74" s="43">
        <f>I88</f>
        <v>0</v>
      </c>
      <c r="AT74" s="1">
        <v>1</v>
      </c>
      <c r="AU74" s="25">
        <f t="shared" ref="AU74:BO74" si="84">PRODUCT(W74*100*1/W84)</f>
        <v>0</v>
      </c>
      <c r="AV74" s="25">
        <f t="shared" si="84"/>
        <v>8.3333333333333339</v>
      </c>
      <c r="AW74" s="25">
        <f t="shared" si="84"/>
        <v>0</v>
      </c>
      <c r="AX74" s="25">
        <f t="shared" si="84"/>
        <v>55.555555555555557</v>
      </c>
      <c r="AY74" s="25">
        <f t="shared" si="84"/>
        <v>0</v>
      </c>
      <c r="AZ74" s="25">
        <f t="shared" si="84"/>
        <v>2.7777777777777777</v>
      </c>
      <c r="BA74" s="25">
        <f t="shared" si="84"/>
        <v>2.7777777777777777</v>
      </c>
      <c r="BB74" s="26">
        <f t="shared" si="84"/>
        <v>16.666666666666668</v>
      </c>
      <c r="BC74" s="25">
        <f t="shared" si="84"/>
        <v>0</v>
      </c>
      <c r="BD74" s="25">
        <f t="shared" si="84"/>
        <v>0</v>
      </c>
      <c r="BE74" s="25">
        <f t="shared" si="84"/>
        <v>0</v>
      </c>
      <c r="BF74" s="25">
        <f t="shared" si="84"/>
        <v>68.571428571428569</v>
      </c>
      <c r="BG74" s="25">
        <f t="shared" si="84"/>
        <v>0</v>
      </c>
      <c r="BH74" s="25">
        <f t="shared" si="84"/>
        <v>0</v>
      </c>
      <c r="BI74" s="25">
        <f t="shared" si="84"/>
        <v>0</v>
      </c>
      <c r="BJ74" s="25">
        <f t="shared" si="84"/>
        <v>0</v>
      </c>
      <c r="BK74" s="27">
        <f t="shared" si="84"/>
        <v>0</v>
      </c>
      <c r="BL74" s="26">
        <f t="shared" si="84"/>
        <v>0</v>
      </c>
      <c r="BM74" s="27">
        <f t="shared" si="84"/>
        <v>2.7777777777777777</v>
      </c>
      <c r="BN74" s="24">
        <f t="shared" si="84"/>
        <v>58.333333333333336</v>
      </c>
      <c r="BO74" s="39">
        <f t="shared" si="84"/>
        <v>0</v>
      </c>
      <c r="BR74" s="1">
        <v>1</v>
      </c>
      <c r="BS74" s="25">
        <f t="shared" ref="BS74:CM74" si="85">AU68+AU69+AU70+AU71+AU72+AU73+AU74</f>
        <v>0</v>
      </c>
      <c r="BT74" s="25">
        <f t="shared" si="85"/>
        <v>11.111111111111111</v>
      </c>
      <c r="BU74" s="25">
        <f t="shared" si="85"/>
        <v>0</v>
      </c>
      <c r="BV74" s="25">
        <f t="shared" si="85"/>
        <v>63.888888888888893</v>
      </c>
      <c r="BW74" s="25">
        <f t="shared" si="85"/>
        <v>97.222222222222229</v>
      </c>
      <c r="BX74" s="25">
        <f t="shared" si="85"/>
        <v>97.2222222222222</v>
      </c>
      <c r="BY74" s="25">
        <f t="shared" si="85"/>
        <v>99.999999999999986</v>
      </c>
      <c r="BZ74" s="26">
        <f t="shared" si="85"/>
        <v>16.666666666666668</v>
      </c>
      <c r="CA74" s="25">
        <f t="shared" si="85"/>
        <v>99.999999999999986</v>
      </c>
      <c r="CB74" s="25">
        <f t="shared" si="85"/>
        <v>100</v>
      </c>
      <c r="CC74" s="25">
        <f t="shared" si="85"/>
        <v>91.17647058823529</v>
      </c>
      <c r="CD74" s="25">
        <f t="shared" si="85"/>
        <v>80</v>
      </c>
      <c r="CE74" s="25">
        <f t="shared" si="85"/>
        <v>94.285714285714292</v>
      </c>
      <c r="CF74" s="25">
        <f t="shared" si="85"/>
        <v>97.058823529411768</v>
      </c>
      <c r="CG74" s="25">
        <f t="shared" si="85"/>
        <v>5.5555555555555554</v>
      </c>
      <c r="CH74" s="25">
        <f t="shared" si="85"/>
        <v>88.888888888888886</v>
      </c>
      <c r="CI74" s="27">
        <f t="shared" si="85"/>
        <v>99.999999999999986</v>
      </c>
      <c r="CJ74" s="26">
        <f t="shared" si="85"/>
        <v>100</v>
      </c>
      <c r="CK74" s="27">
        <f t="shared" si="85"/>
        <v>99.999999999999986</v>
      </c>
      <c r="CL74" s="24">
        <f t="shared" si="85"/>
        <v>80.555555555555557</v>
      </c>
      <c r="CM74" s="39">
        <f t="shared" si="85"/>
        <v>97.222222222222214</v>
      </c>
      <c r="CN74" s="5"/>
      <c r="CQ74" s="9"/>
      <c r="CR74" s="9"/>
      <c r="CS74" s="9"/>
      <c r="CT74" s="9"/>
      <c r="CU74" s="9"/>
      <c r="CV74" s="9"/>
      <c r="CW74" s="9"/>
      <c r="CX74" s="9"/>
      <c r="CY74" s="9"/>
      <c r="CZ74" s="9"/>
      <c r="DA74" s="9"/>
      <c r="DB74" s="9"/>
      <c r="DC74" s="9"/>
      <c r="DD74" s="9"/>
      <c r="DE74" s="9"/>
      <c r="DF74" s="9"/>
      <c r="DG74" s="9"/>
      <c r="DH74" s="9"/>
      <c r="DI74" s="9"/>
      <c r="DJ74" s="9"/>
      <c r="DK74" s="9"/>
      <c r="DL74" s="9"/>
      <c r="DM74" s="9"/>
      <c r="DN74" s="9"/>
    </row>
    <row r="75" spans="1:118" s="1" customFormat="1" x14ac:dyDescent="0.25">
      <c r="B75" s="1" t="s">
        <v>9</v>
      </c>
      <c r="C75" s="4">
        <v>0</v>
      </c>
      <c r="D75" s="4">
        <v>0</v>
      </c>
      <c r="E75" s="4">
        <v>0</v>
      </c>
      <c r="F75" s="4">
        <v>0</v>
      </c>
      <c r="G75" s="4">
        <v>0</v>
      </c>
      <c r="H75" s="4">
        <v>0</v>
      </c>
      <c r="I75" s="4">
        <v>6</v>
      </c>
      <c r="J75" s="4">
        <v>14</v>
      </c>
      <c r="K75" s="4">
        <v>11</v>
      </c>
      <c r="L75" s="4">
        <v>3</v>
      </c>
      <c r="M75" s="3">
        <v>0</v>
      </c>
      <c r="N75" s="3">
        <v>0</v>
      </c>
      <c r="O75" s="3">
        <v>2</v>
      </c>
      <c r="P75" s="3">
        <v>0</v>
      </c>
      <c r="Q75" s="3">
        <v>0</v>
      </c>
      <c r="R75" s="3">
        <v>0</v>
      </c>
      <c r="S75" s="1">
        <v>36</v>
      </c>
      <c r="V75" s="1">
        <v>2</v>
      </c>
      <c r="W75" s="2">
        <f>J68</f>
        <v>0</v>
      </c>
      <c r="X75" s="2">
        <f>J69</f>
        <v>3</v>
      </c>
      <c r="Y75" s="2">
        <f>J70</f>
        <v>3</v>
      </c>
      <c r="Z75" s="2">
        <f>J71</f>
        <v>11</v>
      </c>
      <c r="AA75" s="4">
        <f>J72</f>
        <v>0</v>
      </c>
      <c r="AB75" s="4">
        <f>J73</f>
        <v>1</v>
      </c>
      <c r="AC75" s="4">
        <f>J74</f>
        <v>0</v>
      </c>
      <c r="AD75" s="4">
        <f>J75</f>
        <v>14</v>
      </c>
      <c r="AE75" s="2">
        <f>J76</f>
        <v>0</v>
      </c>
      <c r="AF75" s="2">
        <f>J77</f>
        <v>0</v>
      </c>
      <c r="AG75" s="2">
        <f>J78</f>
        <v>0</v>
      </c>
      <c r="AH75" s="2">
        <f>J79</f>
        <v>4</v>
      </c>
      <c r="AI75" s="2">
        <f>J80</f>
        <v>1</v>
      </c>
      <c r="AJ75" s="2">
        <f>J81</f>
        <v>1</v>
      </c>
      <c r="AK75" s="2">
        <f>J82</f>
        <v>5</v>
      </c>
      <c r="AL75" s="2">
        <f>J83</f>
        <v>0</v>
      </c>
      <c r="AM75" s="3">
        <f>J84</f>
        <v>0</v>
      </c>
      <c r="AN75" s="3">
        <f>J85</f>
        <v>0</v>
      </c>
      <c r="AO75" s="3">
        <f>J86</f>
        <v>0</v>
      </c>
      <c r="AP75" s="1">
        <f>J87</f>
        <v>4</v>
      </c>
      <c r="AQ75" s="41">
        <f>J88</f>
        <v>0</v>
      </c>
      <c r="AT75" s="1">
        <v>2</v>
      </c>
      <c r="AU75" s="25">
        <f t="shared" ref="AU75:BO75" si="86">PRODUCT(W75*100*1/W84)</f>
        <v>0</v>
      </c>
      <c r="AV75" s="25">
        <f t="shared" si="86"/>
        <v>8.3333333333333339</v>
      </c>
      <c r="AW75" s="25">
        <f t="shared" si="86"/>
        <v>8.3333333333333339</v>
      </c>
      <c r="AX75" s="25">
        <f t="shared" si="86"/>
        <v>30.555555555555557</v>
      </c>
      <c r="AY75" s="26">
        <f t="shared" si="86"/>
        <v>0</v>
      </c>
      <c r="AZ75" s="26">
        <f t="shared" si="86"/>
        <v>2.7777777777777777</v>
      </c>
      <c r="BA75" s="26">
        <f t="shared" si="86"/>
        <v>0</v>
      </c>
      <c r="BB75" s="26">
        <f t="shared" si="86"/>
        <v>38.888888888888886</v>
      </c>
      <c r="BC75" s="25">
        <f t="shared" si="86"/>
        <v>0</v>
      </c>
      <c r="BD75" s="25">
        <f t="shared" si="86"/>
        <v>0</v>
      </c>
      <c r="BE75" s="25">
        <f t="shared" si="86"/>
        <v>0</v>
      </c>
      <c r="BF75" s="25">
        <f t="shared" si="86"/>
        <v>11.428571428571429</v>
      </c>
      <c r="BG75" s="25">
        <f t="shared" si="86"/>
        <v>2.8571428571428572</v>
      </c>
      <c r="BH75" s="25">
        <f t="shared" si="86"/>
        <v>2.9411764705882355</v>
      </c>
      <c r="BI75" s="25">
        <f t="shared" si="86"/>
        <v>13.888888888888889</v>
      </c>
      <c r="BJ75" s="25">
        <f t="shared" si="86"/>
        <v>0</v>
      </c>
      <c r="BK75" s="27">
        <f t="shared" si="86"/>
        <v>0</v>
      </c>
      <c r="BL75" s="27">
        <f t="shared" si="86"/>
        <v>0</v>
      </c>
      <c r="BM75" s="27">
        <f t="shared" si="86"/>
        <v>0</v>
      </c>
      <c r="BN75" s="24">
        <f t="shared" si="86"/>
        <v>11.111111111111111</v>
      </c>
      <c r="BO75" s="44">
        <f t="shared" si="86"/>
        <v>0</v>
      </c>
      <c r="BR75" s="1">
        <v>2</v>
      </c>
      <c r="BS75" s="25">
        <f t="shared" ref="BS75:CM75" si="87">AU68+AU69+AU70+AU71+AU72+AU73+AU74+AU75</f>
        <v>0</v>
      </c>
      <c r="BT75" s="25">
        <f t="shared" si="87"/>
        <v>19.444444444444443</v>
      </c>
      <c r="BU75" s="25">
        <f t="shared" si="87"/>
        <v>8.3333333333333339</v>
      </c>
      <c r="BV75" s="25">
        <f t="shared" si="87"/>
        <v>94.444444444444457</v>
      </c>
      <c r="BW75" s="26">
        <f t="shared" si="87"/>
        <v>97.222222222222229</v>
      </c>
      <c r="BX75" s="26">
        <f t="shared" si="87"/>
        <v>99.999999999999972</v>
      </c>
      <c r="BY75" s="26">
        <f t="shared" si="87"/>
        <v>99.999999999999986</v>
      </c>
      <c r="BZ75" s="26">
        <f t="shared" si="87"/>
        <v>55.555555555555557</v>
      </c>
      <c r="CA75" s="25">
        <f t="shared" si="87"/>
        <v>99.999999999999986</v>
      </c>
      <c r="CB75" s="25">
        <f t="shared" si="87"/>
        <v>100</v>
      </c>
      <c r="CC75" s="25">
        <f t="shared" si="87"/>
        <v>91.17647058823529</v>
      </c>
      <c r="CD75" s="25">
        <f t="shared" si="87"/>
        <v>91.428571428571431</v>
      </c>
      <c r="CE75" s="25">
        <f t="shared" si="87"/>
        <v>97.142857142857153</v>
      </c>
      <c r="CF75" s="25">
        <f t="shared" si="87"/>
        <v>100</v>
      </c>
      <c r="CG75" s="25">
        <f t="shared" si="87"/>
        <v>19.444444444444443</v>
      </c>
      <c r="CH75" s="25">
        <f t="shared" si="87"/>
        <v>88.888888888888886</v>
      </c>
      <c r="CI75" s="27">
        <f t="shared" si="87"/>
        <v>99.999999999999986</v>
      </c>
      <c r="CJ75" s="27">
        <f t="shared" si="87"/>
        <v>100</v>
      </c>
      <c r="CK75" s="27">
        <f t="shared" si="87"/>
        <v>99.999999999999986</v>
      </c>
      <c r="CL75" s="24">
        <f t="shared" si="87"/>
        <v>91.666666666666671</v>
      </c>
      <c r="CM75" s="44">
        <f t="shared" si="87"/>
        <v>97.222222222222214</v>
      </c>
      <c r="CN75" s="28"/>
      <c r="CQ75" s="9"/>
      <c r="CR75" s="9"/>
      <c r="CS75" s="9"/>
      <c r="CT75" s="9"/>
      <c r="CU75" s="9"/>
      <c r="CV75" s="9"/>
      <c r="CW75" s="9"/>
      <c r="CX75" s="9"/>
      <c r="CY75" s="9"/>
      <c r="CZ75" s="9"/>
      <c r="DA75" s="9"/>
      <c r="DB75" s="9"/>
      <c r="DC75" s="9"/>
      <c r="DD75" s="9"/>
      <c r="DE75" s="9"/>
      <c r="DF75" s="9"/>
      <c r="DG75" s="9"/>
      <c r="DH75" s="9"/>
      <c r="DI75" s="9"/>
      <c r="DJ75" s="9"/>
      <c r="DK75" s="9"/>
      <c r="DL75" s="9"/>
      <c r="DM75" s="9"/>
      <c r="DN75" s="9"/>
    </row>
    <row r="76" spans="1:118" s="1" customFormat="1" x14ac:dyDescent="0.25">
      <c r="B76" s="1" t="s">
        <v>10</v>
      </c>
      <c r="C76" s="2">
        <v>0</v>
      </c>
      <c r="D76" s="2">
        <v>0</v>
      </c>
      <c r="E76" s="2">
        <v>19</v>
      </c>
      <c r="F76" s="2">
        <v>0</v>
      </c>
      <c r="G76" s="2">
        <v>14</v>
      </c>
      <c r="H76" s="2">
        <v>3</v>
      </c>
      <c r="I76" s="2">
        <v>0</v>
      </c>
      <c r="J76" s="2">
        <v>0</v>
      </c>
      <c r="K76" s="4">
        <v>0</v>
      </c>
      <c r="L76" s="3">
        <v>0</v>
      </c>
      <c r="M76" s="3">
        <v>0</v>
      </c>
      <c r="N76" s="3">
        <v>0</v>
      </c>
      <c r="O76" s="3">
        <v>0</v>
      </c>
      <c r="P76" s="3">
        <v>0</v>
      </c>
      <c r="Q76" s="3">
        <v>0</v>
      </c>
      <c r="R76" s="3">
        <v>0</v>
      </c>
      <c r="S76" s="1">
        <v>36</v>
      </c>
      <c r="V76" s="1">
        <v>4</v>
      </c>
      <c r="W76" s="2">
        <f>K68</f>
        <v>1</v>
      </c>
      <c r="X76" s="2">
        <f>K69</f>
        <v>14</v>
      </c>
      <c r="Y76" s="2">
        <f>K70</f>
        <v>10</v>
      </c>
      <c r="Z76" s="2">
        <f>K71</f>
        <v>1</v>
      </c>
      <c r="AA76" s="4">
        <f>K72</f>
        <v>0</v>
      </c>
      <c r="AB76" s="3">
        <f>K73</f>
        <v>0</v>
      </c>
      <c r="AC76" s="4">
        <f>K74</f>
        <v>0</v>
      </c>
      <c r="AD76" s="4">
        <f>K75</f>
        <v>11</v>
      </c>
      <c r="AE76" s="4">
        <f>K76</f>
        <v>0</v>
      </c>
      <c r="AF76" s="4">
        <f>K77</f>
        <v>0</v>
      </c>
      <c r="AG76" s="3">
        <f>K78</f>
        <v>2</v>
      </c>
      <c r="AH76" s="2">
        <f>K79</f>
        <v>1</v>
      </c>
      <c r="AI76" s="3">
        <f>K80</f>
        <v>0</v>
      </c>
      <c r="AJ76" s="3">
        <f>K81</f>
        <v>0</v>
      </c>
      <c r="AK76" s="2">
        <f>K82</f>
        <v>10</v>
      </c>
      <c r="AL76" s="4">
        <f>K83</f>
        <v>0</v>
      </c>
      <c r="AM76" s="3">
        <f>K84</f>
        <v>0</v>
      </c>
      <c r="AN76" s="3">
        <f>K85</f>
        <v>0</v>
      </c>
      <c r="AO76" s="3">
        <f>K86</f>
        <v>0</v>
      </c>
      <c r="AP76" s="1">
        <f>K87</f>
        <v>1</v>
      </c>
      <c r="AQ76" s="42">
        <f>K88</f>
        <v>1</v>
      </c>
      <c r="AT76" s="1">
        <v>4</v>
      </c>
      <c r="AU76" s="25">
        <f t="shared" ref="AU76:BO76" si="88">PRODUCT(W76*100*1/W84)</f>
        <v>2.7777777777777777</v>
      </c>
      <c r="AV76" s="25">
        <f t="shared" si="88"/>
        <v>38.888888888888886</v>
      </c>
      <c r="AW76" s="25">
        <f t="shared" si="88"/>
        <v>27.777777777777779</v>
      </c>
      <c r="AX76" s="25">
        <f t="shared" si="88"/>
        <v>2.7777777777777777</v>
      </c>
      <c r="AY76" s="26">
        <f t="shared" si="88"/>
        <v>0</v>
      </c>
      <c r="AZ76" s="27">
        <f t="shared" si="88"/>
        <v>0</v>
      </c>
      <c r="BA76" s="26">
        <f t="shared" si="88"/>
        <v>0</v>
      </c>
      <c r="BB76" s="26">
        <f t="shared" si="88"/>
        <v>30.555555555555557</v>
      </c>
      <c r="BC76" s="26">
        <f t="shared" si="88"/>
        <v>0</v>
      </c>
      <c r="BD76" s="26">
        <f t="shared" si="88"/>
        <v>0</v>
      </c>
      <c r="BE76" s="27">
        <f t="shared" si="88"/>
        <v>5.882352941176471</v>
      </c>
      <c r="BF76" s="2">
        <f t="shared" si="88"/>
        <v>2.8571428571428572</v>
      </c>
      <c r="BG76" s="27">
        <f t="shared" si="88"/>
        <v>0</v>
      </c>
      <c r="BH76" s="27">
        <f t="shared" si="88"/>
        <v>0</v>
      </c>
      <c r="BI76" s="25">
        <f t="shared" si="88"/>
        <v>27.777777777777779</v>
      </c>
      <c r="BJ76" s="26">
        <f t="shared" si="88"/>
        <v>0</v>
      </c>
      <c r="BK76" s="27">
        <f t="shared" si="88"/>
        <v>0</v>
      </c>
      <c r="BL76" s="27">
        <f t="shared" si="88"/>
        <v>0</v>
      </c>
      <c r="BM76" s="27">
        <f t="shared" si="88"/>
        <v>0</v>
      </c>
      <c r="BN76" s="24">
        <f t="shared" si="88"/>
        <v>2.7777777777777777</v>
      </c>
      <c r="BO76" s="40">
        <f t="shared" si="88"/>
        <v>2.7777777777777777</v>
      </c>
      <c r="BR76" s="1">
        <v>4</v>
      </c>
      <c r="BS76" s="25">
        <f t="shared" ref="BS76:CM76" si="89">AU68+AU69+AU70+AU71+AU72+AU73+AU74+AU75+AU76</f>
        <v>2.7777777777777777</v>
      </c>
      <c r="BT76" s="25">
        <f t="shared" si="89"/>
        <v>58.333333333333329</v>
      </c>
      <c r="BU76" s="25">
        <f t="shared" si="89"/>
        <v>36.111111111111114</v>
      </c>
      <c r="BV76" s="25">
        <f t="shared" si="89"/>
        <v>97.222222222222229</v>
      </c>
      <c r="BW76" s="26">
        <f t="shared" si="89"/>
        <v>97.222222222222229</v>
      </c>
      <c r="BX76" s="27">
        <f t="shared" si="89"/>
        <v>99.999999999999972</v>
      </c>
      <c r="BY76" s="26">
        <f t="shared" si="89"/>
        <v>99.999999999999986</v>
      </c>
      <c r="BZ76" s="26">
        <f t="shared" si="89"/>
        <v>86.111111111111114</v>
      </c>
      <c r="CA76" s="26">
        <f t="shared" si="89"/>
        <v>99.999999999999986</v>
      </c>
      <c r="CB76" s="26">
        <f t="shared" si="89"/>
        <v>100</v>
      </c>
      <c r="CC76" s="27">
        <f t="shared" si="89"/>
        <v>97.058823529411768</v>
      </c>
      <c r="CD76" s="25">
        <f t="shared" si="89"/>
        <v>94.285714285714292</v>
      </c>
      <c r="CE76" s="25">
        <f t="shared" si="89"/>
        <v>97.142857142857153</v>
      </c>
      <c r="CF76" s="25">
        <f t="shared" si="89"/>
        <v>100</v>
      </c>
      <c r="CG76" s="25">
        <f t="shared" si="89"/>
        <v>47.222222222222221</v>
      </c>
      <c r="CH76" s="26">
        <f t="shared" si="89"/>
        <v>88.888888888888886</v>
      </c>
      <c r="CI76" s="27">
        <f t="shared" si="89"/>
        <v>99.999999999999986</v>
      </c>
      <c r="CJ76" s="27">
        <f t="shared" si="89"/>
        <v>100</v>
      </c>
      <c r="CK76" s="27">
        <f t="shared" si="89"/>
        <v>99.999999999999986</v>
      </c>
      <c r="CL76" s="24">
        <f t="shared" si="89"/>
        <v>94.444444444444443</v>
      </c>
      <c r="CM76" s="40">
        <f t="shared" si="89"/>
        <v>99.999999999999986</v>
      </c>
      <c r="CN76" s="7"/>
      <c r="CQ76" s="9"/>
      <c r="CR76" s="9"/>
      <c r="CS76" s="9"/>
      <c r="CT76" s="9"/>
      <c r="CU76" s="9"/>
      <c r="CV76" s="9"/>
      <c r="CW76" s="9"/>
      <c r="CX76" s="9"/>
      <c r="CY76" s="9"/>
      <c r="CZ76" s="9"/>
      <c r="DA76" s="9"/>
      <c r="DB76" s="9"/>
      <c r="DC76" s="9"/>
      <c r="DD76" s="9"/>
      <c r="DE76" s="9"/>
      <c r="DF76" s="9"/>
      <c r="DG76" s="9"/>
      <c r="DH76" s="9"/>
      <c r="DI76" s="9"/>
      <c r="DJ76" s="9"/>
      <c r="DK76" s="9"/>
      <c r="DL76" s="9"/>
      <c r="DM76" s="9"/>
      <c r="DN76" s="9"/>
    </row>
    <row r="77" spans="1:118" s="1" customFormat="1" x14ac:dyDescent="0.25">
      <c r="B77" s="1" t="s">
        <v>11</v>
      </c>
      <c r="C77" s="2">
        <v>0</v>
      </c>
      <c r="D77" s="2">
        <v>0</v>
      </c>
      <c r="E77" s="2">
        <v>36</v>
      </c>
      <c r="F77" s="2">
        <v>0</v>
      </c>
      <c r="G77" s="2">
        <v>0</v>
      </c>
      <c r="H77" s="2">
        <v>0</v>
      </c>
      <c r="I77" s="2">
        <v>0</v>
      </c>
      <c r="J77" s="2">
        <v>0</v>
      </c>
      <c r="K77" s="4">
        <v>0</v>
      </c>
      <c r="L77" s="4">
        <v>0</v>
      </c>
      <c r="M77" s="3">
        <v>0</v>
      </c>
      <c r="N77" s="3">
        <v>0</v>
      </c>
      <c r="O77" s="3">
        <v>0</v>
      </c>
      <c r="P77" s="3">
        <v>0</v>
      </c>
      <c r="Q77" s="3">
        <v>0</v>
      </c>
      <c r="R77" s="3">
        <v>0</v>
      </c>
      <c r="S77" s="1">
        <v>36</v>
      </c>
      <c r="V77" s="1">
        <v>8</v>
      </c>
      <c r="W77" s="2">
        <f>L68</f>
        <v>1</v>
      </c>
      <c r="X77" s="2">
        <f>L69</f>
        <v>5</v>
      </c>
      <c r="Y77" s="2">
        <f>L70</f>
        <v>16</v>
      </c>
      <c r="Z77" s="2">
        <f>L71</f>
        <v>0</v>
      </c>
      <c r="AA77" s="3">
        <f>L72</f>
        <v>0</v>
      </c>
      <c r="AB77" s="3">
        <f>L73</f>
        <v>0</v>
      </c>
      <c r="AC77" s="3">
        <f>L74</f>
        <v>0</v>
      </c>
      <c r="AD77" s="4">
        <f>L75</f>
        <v>3</v>
      </c>
      <c r="AE77" s="3">
        <f>L76</f>
        <v>0</v>
      </c>
      <c r="AF77" s="4">
        <f>L77</f>
        <v>0</v>
      </c>
      <c r="AG77" s="3">
        <f>L78</f>
        <v>0</v>
      </c>
      <c r="AH77" s="2">
        <f>L79</f>
        <v>2</v>
      </c>
      <c r="AI77" s="3">
        <f>L80</f>
        <v>0</v>
      </c>
      <c r="AJ77" s="3">
        <f>L81</f>
        <v>0</v>
      </c>
      <c r="AK77" s="2">
        <f>L82</f>
        <v>3</v>
      </c>
      <c r="AL77" s="3">
        <f>L83</f>
        <v>1</v>
      </c>
      <c r="AM77" s="3">
        <f>L84</f>
        <v>0</v>
      </c>
      <c r="AN77" s="3">
        <f>L85</f>
        <v>0</v>
      </c>
      <c r="AO77" s="3">
        <f>L86</f>
        <v>0</v>
      </c>
      <c r="AP77" s="1">
        <f>L87</f>
        <v>2</v>
      </c>
      <c r="AQ77" s="42">
        <f>L88</f>
        <v>0</v>
      </c>
      <c r="AT77" s="1">
        <v>8</v>
      </c>
      <c r="AU77" s="25">
        <f t="shared" ref="AU77:BO77" si="90">PRODUCT(W77*100*1/W84)</f>
        <v>2.7777777777777777</v>
      </c>
      <c r="AV77" s="25">
        <f t="shared" si="90"/>
        <v>13.888888888888889</v>
      </c>
      <c r="AW77" s="25">
        <f t="shared" si="90"/>
        <v>44.444444444444443</v>
      </c>
      <c r="AX77" s="25">
        <f t="shared" si="90"/>
        <v>0</v>
      </c>
      <c r="AY77" s="27">
        <f t="shared" si="90"/>
        <v>0</v>
      </c>
      <c r="AZ77" s="27">
        <f t="shared" si="90"/>
        <v>0</v>
      </c>
      <c r="BA77" s="27">
        <f t="shared" si="90"/>
        <v>0</v>
      </c>
      <c r="BB77" s="26">
        <f t="shared" si="90"/>
        <v>8.3333333333333339</v>
      </c>
      <c r="BC77" s="27">
        <f t="shared" si="90"/>
        <v>0</v>
      </c>
      <c r="BD77" s="26">
        <f t="shared" si="90"/>
        <v>0</v>
      </c>
      <c r="BE77" s="27">
        <f t="shared" si="90"/>
        <v>0</v>
      </c>
      <c r="BF77" s="2">
        <f t="shared" si="90"/>
        <v>5.7142857142857144</v>
      </c>
      <c r="BG77" s="3">
        <f t="shared" si="90"/>
        <v>0</v>
      </c>
      <c r="BH77" s="27">
        <f t="shared" si="90"/>
        <v>0</v>
      </c>
      <c r="BI77" s="25">
        <f t="shared" si="90"/>
        <v>8.3333333333333339</v>
      </c>
      <c r="BJ77" s="27">
        <f t="shared" si="90"/>
        <v>2.7777777777777777</v>
      </c>
      <c r="BK77" s="27">
        <f t="shared" si="90"/>
        <v>0</v>
      </c>
      <c r="BL77" s="27">
        <f t="shared" si="90"/>
        <v>0</v>
      </c>
      <c r="BM77" s="27">
        <f t="shared" si="90"/>
        <v>0</v>
      </c>
      <c r="BN77" s="24">
        <f t="shared" si="90"/>
        <v>5.5555555555555554</v>
      </c>
      <c r="BO77" s="40">
        <f t="shared" si="90"/>
        <v>0</v>
      </c>
      <c r="BR77" s="1">
        <v>8</v>
      </c>
      <c r="BS77" s="25">
        <f t="shared" ref="BS77:CM77" si="91">AU68+AU69+AU70+AU71+AU72+AU73+AU74+AU75+AU76+AU77</f>
        <v>5.5555555555555554</v>
      </c>
      <c r="BT77" s="25">
        <f t="shared" si="91"/>
        <v>72.222222222222214</v>
      </c>
      <c r="BU77" s="25">
        <f t="shared" si="91"/>
        <v>80.555555555555557</v>
      </c>
      <c r="BV77" s="25">
        <f t="shared" si="91"/>
        <v>97.222222222222229</v>
      </c>
      <c r="BW77" s="27">
        <f t="shared" si="91"/>
        <v>97.222222222222229</v>
      </c>
      <c r="BX77" s="27">
        <f t="shared" si="91"/>
        <v>99.999999999999972</v>
      </c>
      <c r="BY77" s="27">
        <f t="shared" si="91"/>
        <v>99.999999999999986</v>
      </c>
      <c r="BZ77" s="26">
        <f t="shared" si="91"/>
        <v>94.444444444444443</v>
      </c>
      <c r="CA77" s="27">
        <f t="shared" si="91"/>
        <v>99.999999999999986</v>
      </c>
      <c r="CB77" s="26">
        <f t="shared" si="91"/>
        <v>100</v>
      </c>
      <c r="CC77" s="27">
        <f t="shared" si="91"/>
        <v>97.058823529411768</v>
      </c>
      <c r="CD77" s="25">
        <f t="shared" si="91"/>
        <v>100</v>
      </c>
      <c r="CE77" s="27">
        <f t="shared" si="91"/>
        <v>97.142857142857153</v>
      </c>
      <c r="CF77" s="27">
        <f t="shared" si="91"/>
        <v>100</v>
      </c>
      <c r="CG77" s="25">
        <f t="shared" si="91"/>
        <v>55.555555555555557</v>
      </c>
      <c r="CH77" s="27">
        <f t="shared" si="91"/>
        <v>91.666666666666657</v>
      </c>
      <c r="CI77" s="27">
        <f t="shared" si="91"/>
        <v>99.999999999999986</v>
      </c>
      <c r="CJ77" s="27">
        <f t="shared" si="91"/>
        <v>100</v>
      </c>
      <c r="CK77" s="27">
        <f t="shared" si="91"/>
        <v>99.999999999999986</v>
      </c>
      <c r="CL77" s="24">
        <f t="shared" si="91"/>
        <v>100</v>
      </c>
      <c r="CM77" s="40">
        <f t="shared" si="91"/>
        <v>99.999999999999986</v>
      </c>
      <c r="CN77" s="7"/>
      <c r="CQ77" s="9"/>
      <c r="CR77" s="9"/>
      <c r="CS77" s="9"/>
      <c r="CT77" s="9"/>
      <c r="CU77" s="9"/>
      <c r="CV77" s="9"/>
      <c r="CW77" s="9"/>
      <c r="CX77" s="9"/>
      <c r="CY77" s="9"/>
      <c r="CZ77" s="9"/>
      <c r="DA77" s="9"/>
      <c r="DB77" s="9"/>
      <c r="DC77" s="9"/>
      <c r="DD77" s="9"/>
      <c r="DE77" s="9"/>
      <c r="DF77" s="9"/>
      <c r="DG77" s="9"/>
      <c r="DH77" s="9"/>
      <c r="DI77" s="9"/>
      <c r="DJ77" s="9"/>
      <c r="DK77" s="9"/>
      <c r="DL77" s="9"/>
      <c r="DM77" s="9"/>
      <c r="DN77" s="9"/>
    </row>
    <row r="78" spans="1:118" s="1" customFormat="1" x14ac:dyDescent="0.25">
      <c r="B78" s="1" t="s">
        <v>12</v>
      </c>
      <c r="C78" s="2">
        <v>0</v>
      </c>
      <c r="D78" s="2">
        <v>0</v>
      </c>
      <c r="E78" s="2">
        <v>0</v>
      </c>
      <c r="F78" s="2">
        <v>1</v>
      </c>
      <c r="G78" s="2">
        <v>18</v>
      </c>
      <c r="H78" s="2">
        <v>12</v>
      </c>
      <c r="I78" s="2">
        <v>0</v>
      </c>
      <c r="J78" s="2">
        <v>0</v>
      </c>
      <c r="K78" s="3">
        <v>2</v>
      </c>
      <c r="L78" s="3">
        <v>0</v>
      </c>
      <c r="M78" s="3">
        <v>1</v>
      </c>
      <c r="N78" s="3">
        <v>0</v>
      </c>
      <c r="O78" s="3">
        <v>0</v>
      </c>
      <c r="P78" s="3">
        <v>0</v>
      </c>
      <c r="Q78" s="3">
        <v>0</v>
      </c>
      <c r="R78" s="3">
        <v>0</v>
      </c>
      <c r="S78" s="1">
        <v>34</v>
      </c>
      <c r="V78" s="1">
        <v>16</v>
      </c>
      <c r="W78" s="3">
        <f>M68</f>
        <v>2</v>
      </c>
      <c r="X78" s="3">
        <f>M69</f>
        <v>8</v>
      </c>
      <c r="Y78" s="3">
        <f>M70</f>
        <v>2</v>
      </c>
      <c r="Z78" s="3">
        <f>M71</f>
        <v>0</v>
      </c>
      <c r="AA78" s="3">
        <f>M72</f>
        <v>0</v>
      </c>
      <c r="AB78" s="3">
        <f>M73</f>
        <v>0</v>
      </c>
      <c r="AC78" s="3">
        <f>M74</f>
        <v>0</v>
      </c>
      <c r="AD78" s="3">
        <f>M75</f>
        <v>0</v>
      </c>
      <c r="AE78" s="3">
        <f>M76</f>
        <v>0</v>
      </c>
      <c r="AF78" s="3">
        <f>M77</f>
        <v>0</v>
      </c>
      <c r="AG78" s="3">
        <f>M78</f>
        <v>1</v>
      </c>
      <c r="AH78" s="3">
        <f>M79</f>
        <v>0</v>
      </c>
      <c r="AI78" s="3">
        <f>M80</f>
        <v>1</v>
      </c>
      <c r="AJ78" s="3">
        <f>M81</f>
        <v>0</v>
      </c>
      <c r="AK78" s="2">
        <f>M82</f>
        <v>4</v>
      </c>
      <c r="AL78" s="3">
        <f>M83</f>
        <v>2</v>
      </c>
      <c r="AM78" s="3">
        <f>M84</f>
        <v>0</v>
      </c>
      <c r="AN78" s="3">
        <f>M85</f>
        <v>0</v>
      </c>
      <c r="AO78" s="3">
        <f>M86</f>
        <v>0</v>
      </c>
      <c r="AP78" s="1">
        <f>M87</f>
        <v>0</v>
      </c>
      <c r="AQ78" s="42">
        <f>M88</f>
        <v>0</v>
      </c>
      <c r="AT78" s="1">
        <v>16</v>
      </c>
      <c r="AU78" s="27">
        <f t="shared" ref="AU78:BO78" si="92">PRODUCT(W78*100*1/W84)</f>
        <v>5.5555555555555554</v>
      </c>
      <c r="AV78" s="27">
        <f t="shared" si="92"/>
        <v>22.222222222222221</v>
      </c>
      <c r="AW78" s="27">
        <f t="shared" si="92"/>
        <v>5.5555555555555554</v>
      </c>
      <c r="AX78" s="27">
        <f t="shared" si="92"/>
        <v>0</v>
      </c>
      <c r="AY78" s="27">
        <f t="shared" si="92"/>
        <v>0</v>
      </c>
      <c r="AZ78" s="27">
        <f t="shared" si="92"/>
        <v>0</v>
      </c>
      <c r="BA78" s="27">
        <f t="shared" si="92"/>
        <v>0</v>
      </c>
      <c r="BB78" s="27">
        <f t="shared" si="92"/>
        <v>0</v>
      </c>
      <c r="BC78" s="27">
        <f t="shared" si="92"/>
        <v>0</v>
      </c>
      <c r="BD78" s="27">
        <f t="shared" si="92"/>
        <v>0</v>
      </c>
      <c r="BE78" s="27">
        <f t="shared" si="92"/>
        <v>2.9411764705882355</v>
      </c>
      <c r="BF78" s="27">
        <f t="shared" si="92"/>
        <v>0</v>
      </c>
      <c r="BG78" s="3">
        <f t="shared" si="92"/>
        <v>2.8571428571428572</v>
      </c>
      <c r="BH78" s="27">
        <f t="shared" si="92"/>
        <v>0</v>
      </c>
      <c r="BI78" s="25">
        <f t="shared" si="92"/>
        <v>11.111111111111111</v>
      </c>
      <c r="BJ78" s="27">
        <f t="shared" si="92"/>
        <v>5.5555555555555554</v>
      </c>
      <c r="BK78" s="27">
        <f t="shared" si="92"/>
        <v>0</v>
      </c>
      <c r="BL78" s="27">
        <f t="shared" si="92"/>
        <v>0</v>
      </c>
      <c r="BM78" s="27">
        <f t="shared" si="92"/>
        <v>0</v>
      </c>
      <c r="BN78" s="24">
        <f t="shared" si="92"/>
        <v>0</v>
      </c>
      <c r="BO78" s="40">
        <f t="shared" si="92"/>
        <v>0</v>
      </c>
      <c r="BR78" s="1">
        <v>16</v>
      </c>
      <c r="BS78" s="27">
        <f t="shared" ref="BS78:CM78" si="93">AU68+AU69+AU70+AU71+AU72+AU73+AU74+AU75+AU76+AU77+AU78</f>
        <v>11.111111111111111</v>
      </c>
      <c r="BT78" s="27">
        <f t="shared" si="93"/>
        <v>94.444444444444429</v>
      </c>
      <c r="BU78" s="25">
        <f t="shared" si="93"/>
        <v>86.111111111111114</v>
      </c>
      <c r="BV78" s="25">
        <f t="shared" si="93"/>
        <v>97.222222222222229</v>
      </c>
      <c r="BW78" s="27">
        <f t="shared" si="93"/>
        <v>97.222222222222229</v>
      </c>
      <c r="BX78" s="27">
        <f t="shared" si="93"/>
        <v>99.999999999999972</v>
      </c>
      <c r="BY78" s="27">
        <f t="shared" si="93"/>
        <v>99.999999999999986</v>
      </c>
      <c r="BZ78" s="27">
        <f t="shared" si="93"/>
        <v>94.444444444444443</v>
      </c>
      <c r="CA78" s="27">
        <f t="shared" si="93"/>
        <v>99.999999999999986</v>
      </c>
      <c r="CB78" s="27">
        <f t="shared" si="93"/>
        <v>100</v>
      </c>
      <c r="CC78" s="27">
        <f t="shared" si="93"/>
        <v>100</v>
      </c>
      <c r="CD78" s="25">
        <f t="shared" si="93"/>
        <v>100</v>
      </c>
      <c r="CE78" s="27">
        <f t="shared" si="93"/>
        <v>100.00000000000001</v>
      </c>
      <c r="CF78" s="27">
        <f t="shared" si="93"/>
        <v>100</v>
      </c>
      <c r="CG78" s="25">
        <f t="shared" si="93"/>
        <v>66.666666666666671</v>
      </c>
      <c r="CH78" s="27">
        <f t="shared" si="93"/>
        <v>97.222222222222214</v>
      </c>
      <c r="CI78" s="27">
        <f t="shared" si="93"/>
        <v>99.999999999999986</v>
      </c>
      <c r="CJ78" s="27">
        <f t="shared" si="93"/>
        <v>100</v>
      </c>
      <c r="CK78" s="27">
        <f t="shared" si="93"/>
        <v>99.999999999999986</v>
      </c>
      <c r="CL78" s="24">
        <f t="shared" si="93"/>
        <v>100</v>
      </c>
      <c r="CM78" s="40">
        <f t="shared" si="93"/>
        <v>99.999999999999986</v>
      </c>
      <c r="CN78" s="7"/>
      <c r="CQ78" s="9"/>
      <c r="CR78" s="9"/>
      <c r="CS78" s="9"/>
      <c r="CT78" s="9"/>
      <c r="CU78" s="9"/>
      <c r="CV78" s="9"/>
      <c r="CW78" s="9"/>
      <c r="CX78" s="9"/>
      <c r="CY78" s="9"/>
      <c r="CZ78" s="9"/>
      <c r="DA78" s="9"/>
      <c r="DB78" s="9"/>
      <c r="DC78" s="9"/>
      <c r="DD78" s="9"/>
      <c r="DE78" s="9"/>
      <c r="DF78" s="9"/>
      <c r="DG78" s="9"/>
      <c r="DH78" s="9"/>
      <c r="DI78" s="9"/>
      <c r="DJ78" s="9"/>
      <c r="DK78" s="9"/>
      <c r="DL78" s="9"/>
      <c r="DM78" s="9"/>
      <c r="DN78" s="9"/>
    </row>
    <row r="79" spans="1:118" s="1" customFormat="1" x14ac:dyDescent="0.25">
      <c r="B79" s="1" t="s">
        <v>13</v>
      </c>
      <c r="C79" s="2">
        <v>0</v>
      </c>
      <c r="D79" s="2">
        <v>0</v>
      </c>
      <c r="E79" s="2">
        <v>0</v>
      </c>
      <c r="F79" s="2">
        <v>0</v>
      </c>
      <c r="G79" s="2">
        <v>4</v>
      </c>
      <c r="H79" s="2">
        <v>0</v>
      </c>
      <c r="I79" s="2">
        <v>24</v>
      </c>
      <c r="J79" s="2">
        <v>4</v>
      </c>
      <c r="K79" s="2">
        <v>1</v>
      </c>
      <c r="L79" s="2">
        <v>2</v>
      </c>
      <c r="M79" s="3">
        <v>0</v>
      </c>
      <c r="N79" s="3">
        <v>0</v>
      </c>
      <c r="O79" s="3">
        <v>0</v>
      </c>
      <c r="P79" s="3">
        <v>0</v>
      </c>
      <c r="Q79" s="3">
        <v>0</v>
      </c>
      <c r="R79" s="3">
        <v>0</v>
      </c>
      <c r="S79" s="1">
        <v>35</v>
      </c>
      <c r="V79" s="1">
        <v>32</v>
      </c>
      <c r="W79" s="3">
        <f>N68</f>
        <v>13</v>
      </c>
      <c r="X79" s="3">
        <f>N69</f>
        <v>0</v>
      </c>
      <c r="Y79" s="3">
        <f>N70</f>
        <v>4</v>
      </c>
      <c r="Z79" s="3">
        <f>N71</f>
        <v>0</v>
      </c>
      <c r="AA79" s="3">
        <f>N72</f>
        <v>1</v>
      </c>
      <c r="AB79" s="3">
        <f>N73</f>
        <v>0</v>
      </c>
      <c r="AC79" s="3">
        <f>N74</f>
        <v>0</v>
      </c>
      <c r="AD79" s="3">
        <f>N75</f>
        <v>0</v>
      </c>
      <c r="AE79" s="3">
        <f>N76</f>
        <v>0</v>
      </c>
      <c r="AF79" s="3">
        <f>N77</f>
        <v>0</v>
      </c>
      <c r="AG79" s="3">
        <f>N78</f>
        <v>0</v>
      </c>
      <c r="AH79" s="3">
        <f>N79</f>
        <v>0</v>
      </c>
      <c r="AI79" s="3">
        <f>N80</f>
        <v>0</v>
      </c>
      <c r="AJ79" s="3">
        <f>N81</f>
        <v>0</v>
      </c>
      <c r="AK79" s="2">
        <f>N82</f>
        <v>7</v>
      </c>
      <c r="AL79" s="3">
        <f>N83</f>
        <v>1</v>
      </c>
      <c r="AM79" s="3">
        <f>N84</f>
        <v>0</v>
      </c>
      <c r="AN79" s="3">
        <f>N85</f>
        <v>0</v>
      </c>
      <c r="AO79" s="3">
        <f>N86</f>
        <v>0</v>
      </c>
      <c r="AP79" s="1">
        <f>N87</f>
        <v>0</v>
      </c>
      <c r="AQ79" s="42">
        <f>N88</f>
        <v>0</v>
      </c>
      <c r="AT79" s="1">
        <v>32</v>
      </c>
      <c r="AU79" s="27">
        <f t="shared" ref="AU79:BO79" si="94">PRODUCT(W79*100*1/W84)</f>
        <v>36.111111111111114</v>
      </c>
      <c r="AV79" s="27">
        <f t="shared" si="94"/>
        <v>0</v>
      </c>
      <c r="AW79" s="27">
        <f t="shared" si="94"/>
        <v>11.111111111111111</v>
      </c>
      <c r="AX79" s="27">
        <f t="shared" si="94"/>
        <v>0</v>
      </c>
      <c r="AY79" s="27">
        <f t="shared" si="94"/>
        <v>2.7777777777777777</v>
      </c>
      <c r="AZ79" s="27">
        <f t="shared" si="94"/>
        <v>0</v>
      </c>
      <c r="BA79" s="27">
        <f t="shared" si="94"/>
        <v>0</v>
      </c>
      <c r="BB79" s="27">
        <f t="shared" si="94"/>
        <v>0</v>
      </c>
      <c r="BC79" s="27">
        <f t="shared" si="94"/>
        <v>0</v>
      </c>
      <c r="BD79" s="27">
        <f t="shared" si="94"/>
        <v>0</v>
      </c>
      <c r="BE79" s="27">
        <f t="shared" si="94"/>
        <v>0</v>
      </c>
      <c r="BF79" s="27">
        <f t="shared" si="94"/>
        <v>0</v>
      </c>
      <c r="BG79" s="27">
        <f t="shared" si="94"/>
        <v>0</v>
      </c>
      <c r="BH79" s="27">
        <f t="shared" si="94"/>
        <v>0</v>
      </c>
      <c r="BI79" s="25">
        <f t="shared" si="94"/>
        <v>19.444444444444443</v>
      </c>
      <c r="BJ79" s="27">
        <f t="shared" si="94"/>
        <v>2.7777777777777777</v>
      </c>
      <c r="BK79" s="27">
        <f t="shared" si="94"/>
        <v>0</v>
      </c>
      <c r="BL79" s="27">
        <f t="shared" si="94"/>
        <v>0</v>
      </c>
      <c r="BM79" s="27">
        <f t="shared" si="94"/>
        <v>0</v>
      </c>
      <c r="BN79" s="24">
        <f t="shared" si="94"/>
        <v>0</v>
      </c>
      <c r="BO79" s="40">
        <f t="shared" si="94"/>
        <v>0</v>
      </c>
      <c r="BR79" s="1">
        <v>32</v>
      </c>
      <c r="BS79" s="27">
        <f t="shared" ref="BS79:CM79" si="95">AU68+AU69+AU70+AU71+AU72+AU73+AU74+AU75+AU76+AU77+AU78+AU79</f>
        <v>47.222222222222229</v>
      </c>
      <c r="BT79" s="27">
        <f t="shared" si="95"/>
        <v>94.444444444444429</v>
      </c>
      <c r="BU79" s="27">
        <f t="shared" si="95"/>
        <v>97.222222222222229</v>
      </c>
      <c r="BV79" s="27">
        <f t="shared" si="95"/>
        <v>97.222222222222229</v>
      </c>
      <c r="BW79" s="27">
        <f t="shared" si="95"/>
        <v>100</v>
      </c>
      <c r="BX79" s="27">
        <f t="shared" si="95"/>
        <v>99.999999999999972</v>
      </c>
      <c r="BY79" s="27">
        <f t="shared" si="95"/>
        <v>99.999999999999986</v>
      </c>
      <c r="BZ79" s="27">
        <f t="shared" si="95"/>
        <v>94.444444444444443</v>
      </c>
      <c r="CA79" s="27">
        <f t="shared" si="95"/>
        <v>99.999999999999986</v>
      </c>
      <c r="CB79" s="27">
        <f t="shared" si="95"/>
        <v>100</v>
      </c>
      <c r="CC79" s="27">
        <f t="shared" si="95"/>
        <v>100</v>
      </c>
      <c r="CD79" s="27">
        <f t="shared" si="95"/>
        <v>100</v>
      </c>
      <c r="CE79" s="27">
        <f t="shared" si="95"/>
        <v>100.00000000000001</v>
      </c>
      <c r="CF79" s="27">
        <f t="shared" si="95"/>
        <v>100</v>
      </c>
      <c r="CG79" s="25">
        <f t="shared" si="95"/>
        <v>86.111111111111114</v>
      </c>
      <c r="CH79" s="27">
        <f t="shared" si="95"/>
        <v>99.999999999999986</v>
      </c>
      <c r="CI79" s="27">
        <f t="shared" si="95"/>
        <v>99.999999999999986</v>
      </c>
      <c r="CJ79" s="27">
        <f t="shared" si="95"/>
        <v>100</v>
      </c>
      <c r="CK79" s="27">
        <f t="shared" si="95"/>
        <v>99.999999999999986</v>
      </c>
      <c r="CL79" s="24">
        <f t="shared" si="95"/>
        <v>100</v>
      </c>
      <c r="CM79" s="40">
        <f t="shared" si="95"/>
        <v>99.999999999999986</v>
      </c>
      <c r="CN79" s="7"/>
      <c r="CQ79" s="9"/>
      <c r="CR79" s="9"/>
      <c r="CS79" s="9"/>
      <c r="CT79" s="9"/>
      <c r="CU79" s="9"/>
      <c r="CV79" s="9"/>
      <c r="CW79" s="9"/>
      <c r="CX79" s="9"/>
      <c r="CY79" s="9"/>
      <c r="CZ79" s="9"/>
      <c r="DA79" s="9"/>
      <c r="DB79" s="9"/>
      <c r="DC79" s="9"/>
      <c r="DD79" s="9"/>
      <c r="DE79" s="9"/>
      <c r="DF79" s="9"/>
      <c r="DG79" s="9"/>
      <c r="DH79" s="9"/>
      <c r="DI79" s="9"/>
      <c r="DJ79" s="9"/>
      <c r="DK79" s="9"/>
      <c r="DL79" s="9"/>
      <c r="DM79" s="9"/>
      <c r="DN79" s="9"/>
    </row>
    <row r="80" spans="1:118" s="1" customFormat="1" x14ac:dyDescent="0.25">
      <c r="B80" s="1" t="s">
        <v>14</v>
      </c>
      <c r="C80" s="2">
        <v>0</v>
      </c>
      <c r="D80" s="2">
        <v>0</v>
      </c>
      <c r="E80" s="2">
        <v>5</v>
      </c>
      <c r="F80" s="2">
        <v>0</v>
      </c>
      <c r="G80" s="2">
        <v>26</v>
      </c>
      <c r="H80" s="2">
        <v>2</v>
      </c>
      <c r="I80" s="2">
        <v>0</v>
      </c>
      <c r="J80" s="2">
        <v>1</v>
      </c>
      <c r="K80" s="3">
        <v>0</v>
      </c>
      <c r="L80" s="3">
        <v>0</v>
      </c>
      <c r="M80" s="3">
        <v>1</v>
      </c>
      <c r="N80" s="3">
        <v>0</v>
      </c>
      <c r="O80" s="3">
        <v>0</v>
      </c>
      <c r="P80" s="3">
        <v>0</v>
      </c>
      <c r="Q80" s="3">
        <v>0</v>
      </c>
      <c r="R80" s="3">
        <v>0</v>
      </c>
      <c r="S80" s="1">
        <v>35</v>
      </c>
      <c r="V80" s="1">
        <v>64</v>
      </c>
      <c r="W80" s="3">
        <f>O68</f>
        <v>19</v>
      </c>
      <c r="X80" s="3">
        <f>O69</f>
        <v>2</v>
      </c>
      <c r="Y80" s="3">
        <f>O70</f>
        <v>0</v>
      </c>
      <c r="Z80" s="3">
        <f>O71</f>
        <v>0</v>
      </c>
      <c r="AA80" s="3">
        <f>O72</f>
        <v>0</v>
      </c>
      <c r="AB80" s="3">
        <f>O73</f>
        <v>0</v>
      </c>
      <c r="AC80" s="3">
        <f>O74</f>
        <v>0</v>
      </c>
      <c r="AD80" s="3">
        <f>O75</f>
        <v>2</v>
      </c>
      <c r="AE80" s="3">
        <f>O76</f>
        <v>0</v>
      </c>
      <c r="AF80" s="3">
        <f>O77</f>
        <v>0</v>
      </c>
      <c r="AG80" s="3">
        <f>O78</f>
        <v>0</v>
      </c>
      <c r="AH80" s="3">
        <f>O79</f>
        <v>0</v>
      </c>
      <c r="AI80" s="3">
        <f>O80</f>
        <v>0</v>
      </c>
      <c r="AJ80" s="3">
        <f>O81</f>
        <v>0</v>
      </c>
      <c r="AK80" s="3">
        <f>O82</f>
        <v>2</v>
      </c>
      <c r="AL80" s="3">
        <f>O83</f>
        <v>0</v>
      </c>
      <c r="AM80" s="3">
        <f>O84</f>
        <v>0</v>
      </c>
      <c r="AN80" s="3">
        <f>O85</f>
        <v>0</v>
      </c>
      <c r="AO80" s="3">
        <f>O86</f>
        <v>0</v>
      </c>
      <c r="AP80" s="1">
        <f>O87</f>
        <v>0</v>
      </c>
      <c r="AQ80" s="42">
        <f>O88</f>
        <v>0</v>
      </c>
      <c r="AT80" s="1">
        <v>64</v>
      </c>
      <c r="AU80" s="27">
        <f t="shared" ref="AU80:BO80" si="96">PRODUCT(W80*100*1/W84)</f>
        <v>52.777777777777779</v>
      </c>
      <c r="AV80" s="27">
        <f t="shared" si="96"/>
        <v>5.5555555555555554</v>
      </c>
      <c r="AW80" s="27">
        <f t="shared" si="96"/>
        <v>0</v>
      </c>
      <c r="AX80" s="27">
        <f t="shared" si="96"/>
        <v>0</v>
      </c>
      <c r="AY80" s="27">
        <f t="shared" si="96"/>
        <v>0</v>
      </c>
      <c r="AZ80" s="27">
        <f t="shared" si="96"/>
        <v>0</v>
      </c>
      <c r="BA80" s="27">
        <f t="shared" si="96"/>
        <v>0</v>
      </c>
      <c r="BB80" s="27">
        <f t="shared" si="96"/>
        <v>5.5555555555555554</v>
      </c>
      <c r="BC80" s="27">
        <f t="shared" si="96"/>
        <v>0</v>
      </c>
      <c r="BD80" s="27">
        <f t="shared" si="96"/>
        <v>0</v>
      </c>
      <c r="BE80" s="27">
        <f t="shared" si="96"/>
        <v>0</v>
      </c>
      <c r="BF80" s="27">
        <f t="shared" si="96"/>
        <v>0</v>
      </c>
      <c r="BG80" s="27">
        <f t="shared" si="96"/>
        <v>0</v>
      </c>
      <c r="BH80" s="27">
        <f t="shared" si="96"/>
        <v>0</v>
      </c>
      <c r="BI80" s="27">
        <f t="shared" si="96"/>
        <v>5.5555555555555554</v>
      </c>
      <c r="BJ80" s="27">
        <f t="shared" si="96"/>
        <v>0</v>
      </c>
      <c r="BK80" s="27">
        <f t="shared" si="96"/>
        <v>0</v>
      </c>
      <c r="BL80" s="27">
        <f t="shared" si="96"/>
        <v>0</v>
      </c>
      <c r="BM80" s="27">
        <f t="shared" si="96"/>
        <v>0</v>
      </c>
      <c r="BN80" s="24">
        <f t="shared" si="96"/>
        <v>0</v>
      </c>
      <c r="BO80" s="40">
        <f t="shared" si="96"/>
        <v>0</v>
      </c>
      <c r="BR80" s="1">
        <v>64</v>
      </c>
      <c r="BS80" s="27">
        <f t="shared" ref="BS80:CM80" si="97">AU68+AU69+AU70+AU71+AU72+AU73+AU74+AU75+AU76+AU77+AU78+AU79+AU80</f>
        <v>100</v>
      </c>
      <c r="BT80" s="27">
        <f t="shared" si="97"/>
        <v>99.999999999999986</v>
      </c>
      <c r="BU80" s="27">
        <f t="shared" si="97"/>
        <v>97.222222222222229</v>
      </c>
      <c r="BV80" s="27">
        <f t="shared" si="97"/>
        <v>97.222222222222229</v>
      </c>
      <c r="BW80" s="27">
        <f t="shared" si="97"/>
        <v>100</v>
      </c>
      <c r="BX80" s="27">
        <f t="shared" si="97"/>
        <v>99.999999999999972</v>
      </c>
      <c r="BY80" s="27">
        <f t="shared" si="97"/>
        <v>99.999999999999986</v>
      </c>
      <c r="BZ80" s="27">
        <f t="shared" si="97"/>
        <v>100</v>
      </c>
      <c r="CA80" s="27">
        <f t="shared" si="97"/>
        <v>99.999999999999986</v>
      </c>
      <c r="CB80" s="27">
        <f t="shared" si="97"/>
        <v>100</v>
      </c>
      <c r="CC80" s="27">
        <f t="shared" si="97"/>
        <v>100</v>
      </c>
      <c r="CD80" s="27">
        <f t="shared" si="97"/>
        <v>100</v>
      </c>
      <c r="CE80" s="27">
        <f t="shared" si="97"/>
        <v>100.00000000000001</v>
      </c>
      <c r="CF80" s="27">
        <f t="shared" si="97"/>
        <v>100</v>
      </c>
      <c r="CG80" s="27">
        <f t="shared" si="97"/>
        <v>91.666666666666671</v>
      </c>
      <c r="CH80" s="27">
        <f t="shared" si="97"/>
        <v>99.999999999999986</v>
      </c>
      <c r="CI80" s="27">
        <f t="shared" si="97"/>
        <v>99.999999999999986</v>
      </c>
      <c r="CJ80" s="27">
        <f t="shared" si="97"/>
        <v>100</v>
      </c>
      <c r="CK80" s="27">
        <f t="shared" si="97"/>
        <v>99.999999999999986</v>
      </c>
      <c r="CL80" s="24">
        <f t="shared" si="97"/>
        <v>100</v>
      </c>
      <c r="CM80" s="40">
        <f t="shared" si="97"/>
        <v>99.999999999999986</v>
      </c>
      <c r="CN80" s="7"/>
      <c r="CQ80" s="9"/>
      <c r="CR80" s="9"/>
      <c r="CS80" s="9"/>
      <c r="CT80" s="9"/>
      <c r="CU80" s="9"/>
      <c r="CV80" s="9"/>
      <c r="CW80" s="9"/>
      <c r="CX80" s="9"/>
      <c r="CY80" s="9"/>
      <c r="CZ80" s="9"/>
      <c r="DA80" s="9"/>
      <c r="DB80" s="9"/>
      <c r="DC80" s="9"/>
      <c r="DD80" s="9"/>
      <c r="DE80" s="9"/>
      <c r="DF80" s="9"/>
      <c r="DG80" s="9"/>
      <c r="DH80" s="9"/>
      <c r="DI80" s="9"/>
      <c r="DJ80" s="9"/>
      <c r="DK80" s="9"/>
      <c r="DL80" s="9"/>
      <c r="DM80" s="9"/>
      <c r="DN80" s="9"/>
    </row>
    <row r="81" spans="1:118" s="1" customFormat="1" x14ac:dyDescent="0.25">
      <c r="B81" s="1" t="s">
        <v>15</v>
      </c>
      <c r="C81" s="2">
        <v>0</v>
      </c>
      <c r="D81" s="2">
        <v>0</v>
      </c>
      <c r="E81" s="2">
        <v>0</v>
      </c>
      <c r="F81" s="2">
        <v>0</v>
      </c>
      <c r="G81" s="2">
        <v>27</v>
      </c>
      <c r="H81" s="2">
        <v>6</v>
      </c>
      <c r="I81" s="2">
        <v>0</v>
      </c>
      <c r="J81" s="2">
        <v>1</v>
      </c>
      <c r="K81" s="3">
        <v>0</v>
      </c>
      <c r="L81" s="3">
        <v>0</v>
      </c>
      <c r="M81" s="3">
        <v>0</v>
      </c>
      <c r="N81" s="3">
        <v>0</v>
      </c>
      <c r="O81" s="3">
        <v>0</v>
      </c>
      <c r="P81" s="3">
        <v>0</v>
      </c>
      <c r="Q81" s="3">
        <v>0</v>
      </c>
      <c r="R81" s="3">
        <v>0</v>
      </c>
      <c r="S81" s="1">
        <v>34</v>
      </c>
      <c r="V81" s="1">
        <v>128</v>
      </c>
      <c r="W81" s="3">
        <f>P68</f>
        <v>0</v>
      </c>
      <c r="X81" s="3">
        <f>P69</f>
        <v>0</v>
      </c>
      <c r="Y81" s="3">
        <f>P70</f>
        <v>1</v>
      </c>
      <c r="Z81" s="3">
        <f>P71</f>
        <v>1</v>
      </c>
      <c r="AA81" s="3">
        <f>P72</f>
        <v>0</v>
      </c>
      <c r="AB81" s="3">
        <f>P73</f>
        <v>0</v>
      </c>
      <c r="AC81" s="3">
        <f>P74</f>
        <v>0</v>
      </c>
      <c r="AD81" s="3">
        <f>P75</f>
        <v>0</v>
      </c>
      <c r="AE81" s="3">
        <f>P76</f>
        <v>0</v>
      </c>
      <c r="AF81" s="3">
        <f>P77</f>
        <v>0</v>
      </c>
      <c r="AG81" s="3">
        <f>P78</f>
        <v>0</v>
      </c>
      <c r="AH81" s="3">
        <f>P79</f>
        <v>0</v>
      </c>
      <c r="AI81" s="3">
        <f>P80</f>
        <v>0</v>
      </c>
      <c r="AJ81" s="3">
        <f>P81</f>
        <v>0</v>
      </c>
      <c r="AK81" s="3">
        <f>P82</f>
        <v>2</v>
      </c>
      <c r="AL81" s="3">
        <f>P83</f>
        <v>0</v>
      </c>
      <c r="AM81" s="3">
        <f>P84</f>
        <v>0</v>
      </c>
      <c r="AN81" s="3">
        <f>P85</f>
        <v>0</v>
      </c>
      <c r="AO81" s="3">
        <f>P86</f>
        <v>0</v>
      </c>
      <c r="AP81" s="1">
        <f>P87</f>
        <v>0</v>
      </c>
      <c r="AQ81" s="42">
        <f>P88</f>
        <v>0</v>
      </c>
      <c r="AT81" s="1">
        <v>128</v>
      </c>
      <c r="AU81" s="27">
        <f t="shared" ref="AU81:BO81" si="98">PRODUCT(W81*100*1/W84)</f>
        <v>0</v>
      </c>
      <c r="AV81" s="27">
        <f t="shared" si="98"/>
        <v>0</v>
      </c>
      <c r="AW81" s="27">
        <f t="shared" si="98"/>
        <v>2.7777777777777777</v>
      </c>
      <c r="AX81" s="27">
        <f t="shared" si="98"/>
        <v>2.7777777777777777</v>
      </c>
      <c r="AY81" s="27">
        <f t="shared" si="98"/>
        <v>0</v>
      </c>
      <c r="AZ81" s="27">
        <f t="shared" si="98"/>
        <v>0</v>
      </c>
      <c r="BA81" s="27">
        <f t="shared" si="98"/>
        <v>0</v>
      </c>
      <c r="BB81" s="27">
        <f t="shared" si="98"/>
        <v>0</v>
      </c>
      <c r="BC81" s="27">
        <f t="shared" si="98"/>
        <v>0</v>
      </c>
      <c r="BD81" s="27">
        <f t="shared" si="98"/>
        <v>0</v>
      </c>
      <c r="BE81" s="27">
        <f t="shared" si="98"/>
        <v>0</v>
      </c>
      <c r="BF81" s="27">
        <f t="shared" si="98"/>
        <v>0</v>
      </c>
      <c r="BG81" s="27">
        <f t="shared" si="98"/>
        <v>0</v>
      </c>
      <c r="BH81" s="27">
        <f t="shared" si="98"/>
        <v>0</v>
      </c>
      <c r="BI81" s="27">
        <f t="shared" si="98"/>
        <v>5.5555555555555554</v>
      </c>
      <c r="BJ81" s="27">
        <f t="shared" si="98"/>
        <v>0</v>
      </c>
      <c r="BK81" s="27">
        <f t="shared" si="98"/>
        <v>0</v>
      </c>
      <c r="BL81" s="27">
        <f t="shared" si="98"/>
        <v>0</v>
      </c>
      <c r="BM81" s="27">
        <f t="shared" si="98"/>
        <v>0</v>
      </c>
      <c r="BN81" s="24">
        <f t="shared" si="98"/>
        <v>0</v>
      </c>
      <c r="BO81" s="40">
        <f t="shared" si="98"/>
        <v>0</v>
      </c>
      <c r="BR81" s="1">
        <v>128</v>
      </c>
      <c r="BS81" s="27">
        <f t="shared" ref="BS81:CM81" si="99">AU68+AU69+AU70+AU71+AU72+AU73+AU74+AU75+AU76+AU77+AU78+AU79+AU80+AU81</f>
        <v>100</v>
      </c>
      <c r="BT81" s="27">
        <f t="shared" si="99"/>
        <v>99.999999999999986</v>
      </c>
      <c r="BU81" s="27">
        <f t="shared" si="99"/>
        <v>100</v>
      </c>
      <c r="BV81" s="27">
        <f t="shared" si="99"/>
        <v>100</v>
      </c>
      <c r="BW81" s="27">
        <f t="shared" si="99"/>
        <v>100</v>
      </c>
      <c r="BX81" s="27">
        <f t="shared" si="99"/>
        <v>99.999999999999972</v>
      </c>
      <c r="BY81" s="27">
        <f t="shared" si="99"/>
        <v>99.999999999999986</v>
      </c>
      <c r="BZ81" s="27">
        <f t="shared" si="99"/>
        <v>100</v>
      </c>
      <c r="CA81" s="27">
        <f t="shared" si="99"/>
        <v>99.999999999999986</v>
      </c>
      <c r="CB81" s="27">
        <f t="shared" si="99"/>
        <v>100</v>
      </c>
      <c r="CC81" s="27">
        <f t="shared" si="99"/>
        <v>100</v>
      </c>
      <c r="CD81" s="27">
        <f t="shared" si="99"/>
        <v>100</v>
      </c>
      <c r="CE81" s="27">
        <f t="shared" si="99"/>
        <v>100.00000000000001</v>
      </c>
      <c r="CF81" s="27">
        <f t="shared" si="99"/>
        <v>100</v>
      </c>
      <c r="CG81" s="27">
        <f t="shared" si="99"/>
        <v>97.222222222222229</v>
      </c>
      <c r="CH81" s="27">
        <f t="shared" si="99"/>
        <v>99.999999999999986</v>
      </c>
      <c r="CI81" s="27">
        <f t="shared" si="99"/>
        <v>99.999999999999986</v>
      </c>
      <c r="CJ81" s="27">
        <f t="shared" si="99"/>
        <v>100</v>
      </c>
      <c r="CK81" s="27">
        <f t="shared" si="99"/>
        <v>99.999999999999986</v>
      </c>
      <c r="CL81" s="24">
        <f t="shared" si="99"/>
        <v>100</v>
      </c>
      <c r="CM81" s="40">
        <f t="shared" si="99"/>
        <v>99.999999999999986</v>
      </c>
      <c r="CN81" s="7"/>
      <c r="CQ81" s="9"/>
      <c r="CR81" s="9"/>
      <c r="CS81" s="9"/>
      <c r="CT81" s="9"/>
      <c r="CU81" s="9"/>
      <c r="CV81" s="9"/>
      <c r="CW81" s="9"/>
      <c r="CX81" s="9"/>
      <c r="CY81" s="9"/>
      <c r="CZ81" s="9"/>
      <c r="DA81" s="9"/>
      <c r="DB81" s="9"/>
      <c r="DC81" s="9"/>
      <c r="DD81" s="9"/>
      <c r="DE81" s="9"/>
      <c r="DF81" s="9"/>
      <c r="DG81" s="9"/>
      <c r="DH81" s="9"/>
      <c r="DI81" s="9"/>
      <c r="DJ81" s="9"/>
      <c r="DK81" s="9"/>
      <c r="DL81" s="9"/>
      <c r="DM81" s="9"/>
      <c r="DN81" s="9"/>
    </row>
    <row r="82" spans="1:118" s="1" customFormat="1" x14ac:dyDescent="0.25">
      <c r="B82" s="1" t="s">
        <v>16</v>
      </c>
      <c r="C82" s="2">
        <v>0</v>
      </c>
      <c r="D82" s="2">
        <v>0</v>
      </c>
      <c r="E82" s="2">
        <v>0</v>
      </c>
      <c r="F82" s="2">
        <v>0</v>
      </c>
      <c r="G82" s="2">
        <v>0</v>
      </c>
      <c r="H82" s="2">
        <v>2</v>
      </c>
      <c r="I82" s="2">
        <v>0</v>
      </c>
      <c r="J82" s="2">
        <v>5</v>
      </c>
      <c r="K82" s="2">
        <v>10</v>
      </c>
      <c r="L82" s="2">
        <v>3</v>
      </c>
      <c r="M82" s="2">
        <v>4</v>
      </c>
      <c r="N82" s="2">
        <v>7</v>
      </c>
      <c r="O82" s="3">
        <v>2</v>
      </c>
      <c r="P82" s="3">
        <v>2</v>
      </c>
      <c r="Q82" s="3">
        <v>1</v>
      </c>
      <c r="R82" s="3">
        <v>0</v>
      </c>
      <c r="S82" s="1">
        <v>36</v>
      </c>
      <c r="V82" s="1">
        <v>256</v>
      </c>
      <c r="W82" s="3">
        <f>Q68</f>
        <v>0</v>
      </c>
      <c r="X82" s="3">
        <f>Q69</f>
        <v>0</v>
      </c>
      <c r="Y82" s="3">
        <f>Q70</f>
        <v>0</v>
      </c>
      <c r="Z82" s="3">
        <f>Q71</f>
        <v>0</v>
      </c>
      <c r="AA82" s="3">
        <f>Q72</f>
        <v>0</v>
      </c>
      <c r="AB82" s="3">
        <f>Q73</f>
        <v>0</v>
      </c>
      <c r="AC82" s="3">
        <f>Q74</f>
        <v>0</v>
      </c>
      <c r="AD82" s="3">
        <f>Q75</f>
        <v>0</v>
      </c>
      <c r="AE82" s="3">
        <f>Q76</f>
        <v>0</v>
      </c>
      <c r="AF82" s="3">
        <f>Q77</f>
        <v>0</v>
      </c>
      <c r="AG82" s="3">
        <f>Q78</f>
        <v>0</v>
      </c>
      <c r="AH82" s="3">
        <f>Q79</f>
        <v>0</v>
      </c>
      <c r="AI82" s="3">
        <f>Q80</f>
        <v>0</v>
      </c>
      <c r="AJ82" s="3">
        <f>Q81</f>
        <v>0</v>
      </c>
      <c r="AK82" s="3">
        <f>Q82</f>
        <v>1</v>
      </c>
      <c r="AL82" s="3">
        <f>Q83</f>
        <v>0</v>
      </c>
      <c r="AM82" s="3">
        <f>Q84</f>
        <v>0</v>
      </c>
      <c r="AN82" s="3">
        <f>Q85</f>
        <v>0</v>
      </c>
      <c r="AO82" s="3">
        <f>Q86</f>
        <v>0</v>
      </c>
      <c r="AP82" s="1">
        <f>Q87</f>
        <v>0</v>
      </c>
      <c r="AQ82" s="42">
        <f>Q88</f>
        <v>0</v>
      </c>
      <c r="AT82" s="1">
        <v>256</v>
      </c>
      <c r="AU82" s="27">
        <f t="shared" ref="AU82:BO82" si="100">PRODUCT(W82*100*1/W84)</f>
        <v>0</v>
      </c>
      <c r="AV82" s="27">
        <f t="shared" si="100"/>
        <v>0</v>
      </c>
      <c r="AW82" s="27">
        <f t="shared" si="100"/>
        <v>0</v>
      </c>
      <c r="AX82" s="27">
        <f t="shared" si="100"/>
        <v>0</v>
      </c>
      <c r="AY82" s="27">
        <f t="shared" si="100"/>
        <v>0</v>
      </c>
      <c r="AZ82" s="27">
        <f t="shared" si="100"/>
        <v>0</v>
      </c>
      <c r="BA82" s="27">
        <f t="shared" si="100"/>
        <v>0</v>
      </c>
      <c r="BB82" s="27">
        <f t="shared" si="100"/>
        <v>0</v>
      </c>
      <c r="BC82" s="27">
        <f t="shared" si="100"/>
        <v>0</v>
      </c>
      <c r="BD82" s="27">
        <f t="shared" si="100"/>
        <v>0</v>
      </c>
      <c r="BE82" s="27">
        <f t="shared" si="100"/>
        <v>0</v>
      </c>
      <c r="BF82" s="27">
        <f t="shared" si="100"/>
        <v>0</v>
      </c>
      <c r="BG82" s="27">
        <f t="shared" si="100"/>
        <v>0</v>
      </c>
      <c r="BH82" s="27">
        <f t="shared" si="100"/>
        <v>0</v>
      </c>
      <c r="BI82" s="27">
        <f t="shared" si="100"/>
        <v>2.7777777777777777</v>
      </c>
      <c r="BJ82" s="27">
        <f t="shared" si="100"/>
        <v>0</v>
      </c>
      <c r="BK82" s="27">
        <f t="shared" si="100"/>
        <v>0</v>
      </c>
      <c r="BL82" s="27">
        <f t="shared" si="100"/>
        <v>0</v>
      </c>
      <c r="BM82" s="27">
        <f t="shared" si="100"/>
        <v>0</v>
      </c>
      <c r="BN82" s="24">
        <f t="shared" si="100"/>
        <v>0</v>
      </c>
      <c r="BO82" s="40">
        <f t="shared" si="100"/>
        <v>0</v>
      </c>
      <c r="BR82" s="1">
        <v>256</v>
      </c>
      <c r="BS82" s="27">
        <f t="shared" ref="BS82:CM82" si="101">AU68+AU69+AU70+AU71+AU72+AU73+AU74+AU75+AU76+AU77+AU78+AU79+AU80+AU81+AU82</f>
        <v>100</v>
      </c>
      <c r="BT82" s="27">
        <f t="shared" si="101"/>
        <v>99.999999999999986</v>
      </c>
      <c r="BU82" s="27">
        <f t="shared" si="101"/>
        <v>100</v>
      </c>
      <c r="BV82" s="27">
        <f t="shared" si="101"/>
        <v>100</v>
      </c>
      <c r="BW82" s="27">
        <f t="shared" si="101"/>
        <v>100</v>
      </c>
      <c r="BX82" s="27">
        <f t="shared" si="101"/>
        <v>99.999999999999972</v>
      </c>
      <c r="BY82" s="27">
        <f t="shared" si="101"/>
        <v>99.999999999999986</v>
      </c>
      <c r="BZ82" s="27">
        <f t="shared" si="101"/>
        <v>100</v>
      </c>
      <c r="CA82" s="27">
        <f t="shared" si="101"/>
        <v>99.999999999999986</v>
      </c>
      <c r="CB82" s="27">
        <f t="shared" si="101"/>
        <v>100</v>
      </c>
      <c r="CC82" s="27">
        <f t="shared" si="101"/>
        <v>100</v>
      </c>
      <c r="CD82" s="27">
        <f t="shared" si="101"/>
        <v>100</v>
      </c>
      <c r="CE82" s="27">
        <f t="shared" si="101"/>
        <v>100.00000000000001</v>
      </c>
      <c r="CF82" s="27">
        <f t="shared" si="101"/>
        <v>100</v>
      </c>
      <c r="CG82" s="27">
        <f t="shared" si="101"/>
        <v>100</v>
      </c>
      <c r="CH82" s="27">
        <f t="shared" si="101"/>
        <v>99.999999999999986</v>
      </c>
      <c r="CI82" s="27">
        <f t="shared" si="101"/>
        <v>99.999999999999986</v>
      </c>
      <c r="CJ82" s="27">
        <f t="shared" si="101"/>
        <v>100</v>
      </c>
      <c r="CK82" s="27">
        <f t="shared" si="101"/>
        <v>99.999999999999986</v>
      </c>
      <c r="CL82" s="24">
        <f t="shared" si="101"/>
        <v>100</v>
      </c>
      <c r="CM82" s="40">
        <f t="shared" si="101"/>
        <v>99.999999999999986</v>
      </c>
      <c r="CN82" s="7"/>
      <c r="CQ82" s="9"/>
      <c r="CR82" s="9"/>
      <c r="CS82" s="9"/>
      <c r="CT82" s="9"/>
      <c r="CU82" s="9"/>
      <c r="CV82" s="9"/>
      <c r="CW82" s="9"/>
      <c r="CX82" s="9"/>
      <c r="CY82" s="9"/>
      <c r="CZ82" s="9"/>
      <c r="DA82" s="9"/>
      <c r="DB82" s="9"/>
      <c r="DC82" s="9"/>
      <c r="DD82" s="9"/>
      <c r="DE82" s="9"/>
      <c r="DF82" s="9"/>
      <c r="DG82" s="9"/>
      <c r="DH82" s="9"/>
      <c r="DI82" s="9"/>
      <c r="DJ82" s="9"/>
      <c r="DK82" s="9"/>
      <c r="DL82" s="9"/>
      <c r="DM82" s="9"/>
      <c r="DN82" s="9"/>
    </row>
    <row r="83" spans="1:118" s="1" customFormat="1" x14ac:dyDescent="0.25">
      <c r="B83" s="1" t="s">
        <v>17</v>
      </c>
      <c r="C83" s="2">
        <v>0</v>
      </c>
      <c r="D83" s="2">
        <v>0</v>
      </c>
      <c r="E83" s="2">
        <v>32</v>
      </c>
      <c r="F83" s="2">
        <v>0</v>
      </c>
      <c r="G83" s="2">
        <v>0</v>
      </c>
      <c r="H83" s="2">
        <v>0</v>
      </c>
      <c r="I83" s="2">
        <v>0</v>
      </c>
      <c r="J83" s="2">
        <v>0</v>
      </c>
      <c r="K83" s="4">
        <v>0</v>
      </c>
      <c r="L83" s="3">
        <v>1</v>
      </c>
      <c r="M83" s="3">
        <v>2</v>
      </c>
      <c r="N83" s="3">
        <v>1</v>
      </c>
      <c r="O83" s="3">
        <v>0</v>
      </c>
      <c r="P83" s="3">
        <v>0</v>
      </c>
      <c r="Q83" s="3">
        <v>0</v>
      </c>
      <c r="R83" s="3">
        <v>0</v>
      </c>
      <c r="S83" s="1">
        <v>36</v>
      </c>
      <c r="V83" s="1">
        <v>512</v>
      </c>
      <c r="W83" s="3">
        <f>R68</f>
        <v>0</v>
      </c>
      <c r="X83" s="3">
        <f>R69</f>
        <v>0</v>
      </c>
      <c r="Y83" s="3">
        <f>R70</f>
        <v>0</v>
      </c>
      <c r="Z83" s="3">
        <f>R71</f>
        <v>0</v>
      </c>
      <c r="AA83" s="3">
        <f>R72</f>
        <v>0</v>
      </c>
      <c r="AB83" s="3">
        <f>R73</f>
        <v>0</v>
      </c>
      <c r="AC83" s="3">
        <f>R74</f>
        <v>0</v>
      </c>
      <c r="AD83" s="3">
        <f>R75</f>
        <v>0</v>
      </c>
      <c r="AE83" s="3">
        <f>R76</f>
        <v>0</v>
      </c>
      <c r="AF83" s="3">
        <f>R77</f>
        <v>0</v>
      </c>
      <c r="AG83" s="3">
        <f>R78</f>
        <v>0</v>
      </c>
      <c r="AH83" s="3">
        <f>R79</f>
        <v>0</v>
      </c>
      <c r="AI83" s="3">
        <f>R80</f>
        <v>0</v>
      </c>
      <c r="AJ83" s="3">
        <f>R81</f>
        <v>0</v>
      </c>
      <c r="AK83" s="3">
        <f>R82</f>
        <v>0</v>
      </c>
      <c r="AL83" s="3">
        <f>R83</f>
        <v>0</v>
      </c>
      <c r="AM83" s="3">
        <f>R84</f>
        <v>0</v>
      </c>
      <c r="AN83" s="3">
        <f>R85</f>
        <v>0</v>
      </c>
      <c r="AO83" s="3">
        <f>R86</f>
        <v>0</v>
      </c>
      <c r="AP83" s="1">
        <f>R87</f>
        <v>0</v>
      </c>
      <c r="AQ83" s="42">
        <f>R88</f>
        <v>0</v>
      </c>
      <c r="AT83" s="1">
        <v>512</v>
      </c>
      <c r="AU83" s="27">
        <f t="shared" ref="AU83:BO83" si="102">PRODUCT(W83*100*1/W84)</f>
        <v>0</v>
      </c>
      <c r="AV83" s="27">
        <f t="shared" si="102"/>
        <v>0</v>
      </c>
      <c r="AW83" s="27">
        <f t="shared" si="102"/>
        <v>0</v>
      </c>
      <c r="AX83" s="27">
        <f t="shared" si="102"/>
        <v>0</v>
      </c>
      <c r="AY83" s="27">
        <f t="shared" si="102"/>
        <v>0</v>
      </c>
      <c r="AZ83" s="27">
        <f t="shared" si="102"/>
        <v>0</v>
      </c>
      <c r="BA83" s="27">
        <f t="shared" si="102"/>
        <v>0</v>
      </c>
      <c r="BB83" s="27">
        <f t="shared" si="102"/>
        <v>0</v>
      </c>
      <c r="BC83" s="27">
        <f t="shared" si="102"/>
        <v>0</v>
      </c>
      <c r="BD83" s="27">
        <f t="shared" si="102"/>
        <v>0</v>
      </c>
      <c r="BE83" s="27">
        <f t="shared" si="102"/>
        <v>0</v>
      </c>
      <c r="BF83" s="27">
        <f t="shared" si="102"/>
        <v>0</v>
      </c>
      <c r="BG83" s="27">
        <f t="shared" si="102"/>
        <v>0</v>
      </c>
      <c r="BH83" s="27">
        <f t="shared" si="102"/>
        <v>0</v>
      </c>
      <c r="BI83" s="27">
        <f t="shared" si="102"/>
        <v>0</v>
      </c>
      <c r="BJ83" s="27">
        <f t="shared" si="102"/>
        <v>0</v>
      </c>
      <c r="BK83" s="27">
        <f t="shared" si="102"/>
        <v>0</v>
      </c>
      <c r="BL83" s="27">
        <f t="shared" si="102"/>
        <v>0</v>
      </c>
      <c r="BM83" s="27">
        <f t="shared" si="102"/>
        <v>0</v>
      </c>
      <c r="BN83" s="24">
        <f t="shared" si="102"/>
        <v>0</v>
      </c>
      <c r="BO83" s="40">
        <f t="shared" si="102"/>
        <v>0</v>
      </c>
      <c r="BR83" s="1">
        <v>512</v>
      </c>
      <c r="BS83" s="27">
        <f t="shared" ref="BS83:CM83" si="103">AU68+AU69+AU70+AU71+AU72+AU73+AU74+AU75+AU76+AU77+AU78+AU79+AU80+AU81+AU82+AU83</f>
        <v>100</v>
      </c>
      <c r="BT83" s="27">
        <f t="shared" si="103"/>
        <v>99.999999999999986</v>
      </c>
      <c r="BU83" s="27">
        <f t="shared" si="103"/>
        <v>100</v>
      </c>
      <c r="BV83" s="27">
        <f t="shared" si="103"/>
        <v>100</v>
      </c>
      <c r="BW83" s="27">
        <f t="shared" si="103"/>
        <v>100</v>
      </c>
      <c r="BX83" s="27">
        <f t="shared" si="103"/>
        <v>99.999999999999972</v>
      </c>
      <c r="BY83" s="27">
        <f t="shared" si="103"/>
        <v>99.999999999999986</v>
      </c>
      <c r="BZ83" s="27">
        <f t="shared" si="103"/>
        <v>100</v>
      </c>
      <c r="CA83" s="27">
        <f t="shared" si="103"/>
        <v>99.999999999999986</v>
      </c>
      <c r="CB83" s="27">
        <f t="shared" si="103"/>
        <v>100</v>
      </c>
      <c r="CC83" s="27">
        <f t="shared" si="103"/>
        <v>100</v>
      </c>
      <c r="CD83" s="27">
        <f t="shared" si="103"/>
        <v>100</v>
      </c>
      <c r="CE83" s="27">
        <f t="shared" si="103"/>
        <v>100.00000000000001</v>
      </c>
      <c r="CF83" s="27">
        <f t="shared" si="103"/>
        <v>100</v>
      </c>
      <c r="CG83" s="27">
        <f t="shared" si="103"/>
        <v>100</v>
      </c>
      <c r="CH83" s="27">
        <f t="shared" si="103"/>
        <v>99.999999999999986</v>
      </c>
      <c r="CI83" s="27">
        <f t="shared" si="103"/>
        <v>99.999999999999986</v>
      </c>
      <c r="CJ83" s="27">
        <f t="shared" si="103"/>
        <v>100</v>
      </c>
      <c r="CK83" s="27">
        <f t="shared" si="103"/>
        <v>99.999999999999986</v>
      </c>
      <c r="CL83" s="24">
        <f t="shared" si="103"/>
        <v>100</v>
      </c>
      <c r="CM83" s="40">
        <f t="shared" si="103"/>
        <v>99.999999999999986</v>
      </c>
      <c r="CN83" s="7"/>
      <c r="CQ83" s="9"/>
      <c r="CR83" s="9"/>
      <c r="CS83" s="9"/>
      <c r="CT83" s="9"/>
      <c r="CU83" s="9"/>
      <c r="CV83" s="9"/>
      <c r="CW83" s="9"/>
      <c r="CX83" s="9"/>
      <c r="CY83" s="9"/>
      <c r="CZ83" s="9"/>
      <c r="DA83" s="9"/>
      <c r="DB83" s="9"/>
      <c r="DC83" s="9"/>
      <c r="DD83" s="9"/>
      <c r="DE83" s="9"/>
      <c r="DF83" s="9"/>
      <c r="DG83" s="9"/>
      <c r="DH83" s="9"/>
      <c r="DI83" s="9"/>
      <c r="DJ83" s="9"/>
      <c r="DK83" s="9"/>
      <c r="DL83" s="9"/>
      <c r="DM83" s="9"/>
      <c r="DN83" s="9"/>
    </row>
    <row r="84" spans="1:118" s="1" customFormat="1" x14ac:dyDescent="0.25">
      <c r="B84" s="1" t="s">
        <v>18</v>
      </c>
      <c r="C84" s="2">
        <v>0</v>
      </c>
      <c r="D84" s="2">
        <v>30</v>
      </c>
      <c r="E84" s="2">
        <v>3</v>
      </c>
      <c r="F84" s="2">
        <v>1</v>
      </c>
      <c r="G84" s="2">
        <v>2</v>
      </c>
      <c r="H84" s="4">
        <v>0</v>
      </c>
      <c r="I84" s="3">
        <v>0</v>
      </c>
      <c r="J84" s="3">
        <v>0</v>
      </c>
      <c r="K84" s="3">
        <v>0</v>
      </c>
      <c r="L84" s="3">
        <v>0</v>
      </c>
      <c r="M84" s="3">
        <v>0</v>
      </c>
      <c r="N84" s="3">
        <v>0</v>
      </c>
      <c r="O84" s="3">
        <v>0</v>
      </c>
      <c r="P84" s="3">
        <v>0</v>
      </c>
      <c r="Q84" s="3">
        <v>0</v>
      </c>
      <c r="R84" s="3">
        <v>0</v>
      </c>
      <c r="S84" s="1">
        <v>36</v>
      </c>
      <c r="V84" s="1" t="s">
        <v>1</v>
      </c>
      <c r="W84" s="1">
        <f>S68</f>
        <v>36</v>
      </c>
      <c r="X84" s="1">
        <f>S69</f>
        <v>36</v>
      </c>
      <c r="Y84" s="1">
        <f>S70</f>
        <v>36</v>
      </c>
      <c r="Z84" s="1">
        <f>S71</f>
        <v>36</v>
      </c>
      <c r="AA84" s="1">
        <f>S72</f>
        <v>36</v>
      </c>
      <c r="AB84" s="1">
        <f>S73</f>
        <v>36</v>
      </c>
      <c r="AC84" s="1">
        <f>S74</f>
        <v>36</v>
      </c>
      <c r="AD84" s="1">
        <f>S75</f>
        <v>36</v>
      </c>
      <c r="AE84" s="1">
        <f>S76</f>
        <v>36</v>
      </c>
      <c r="AF84" s="1">
        <f>S77</f>
        <v>36</v>
      </c>
      <c r="AG84" s="1">
        <f>S78</f>
        <v>34</v>
      </c>
      <c r="AH84" s="1">
        <f>S79</f>
        <v>35</v>
      </c>
      <c r="AI84" s="1">
        <f>S80</f>
        <v>35</v>
      </c>
      <c r="AJ84" s="1">
        <f>S81</f>
        <v>34</v>
      </c>
      <c r="AK84" s="1">
        <f>S82</f>
        <v>36</v>
      </c>
      <c r="AL84" s="1">
        <f>S83</f>
        <v>36</v>
      </c>
      <c r="AM84" s="1">
        <f>S84</f>
        <v>36</v>
      </c>
      <c r="AN84" s="1">
        <f>S85</f>
        <v>36</v>
      </c>
      <c r="AO84" s="1">
        <f>S86</f>
        <v>36</v>
      </c>
      <c r="AP84" s="1">
        <f>S87</f>
        <v>36</v>
      </c>
      <c r="AQ84" s="1">
        <f>S88</f>
        <v>36</v>
      </c>
      <c r="AT84" s="1" t="s">
        <v>38</v>
      </c>
      <c r="AU84" s="24">
        <f t="shared" ref="AU84:BO84" si="104">SUM(AU68:AU83)</f>
        <v>100</v>
      </c>
      <c r="AV84" s="24">
        <f t="shared" si="104"/>
        <v>99.999999999999986</v>
      </c>
      <c r="AW84" s="24">
        <f t="shared" si="104"/>
        <v>100</v>
      </c>
      <c r="AX84" s="24">
        <f t="shared" si="104"/>
        <v>100</v>
      </c>
      <c r="AY84" s="24">
        <f t="shared" si="104"/>
        <v>100</v>
      </c>
      <c r="AZ84" s="24">
        <f t="shared" si="104"/>
        <v>99.999999999999972</v>
      </c>
      <c r="BA84" s="24">
        <f t="shared" si="104"/>
        <v>99.999999999999986</v>
      </c>
      <c r="BB84" s="24">
        <f t="shared" si="104"/>
        <v>100</v>
      </c>
      <c r="BC84" s="24">
        <f t="shared" si="104"/>
        <v>99.999999999999986</v>
      </c>
      <c r="BD84" s="24">
        <f t="shared" si="104"/>
        <v>100</v>
      </c>
      <c r="BE84" s="24">
        <f t="shared" si="104"/>
        <v>100</v>
      </c>
      <c r="BF84" s="24">
        <f t="shared" si="104"/>
        <v>100</v>
      </c>
      <c r="BG84" s="24">
        <f t="shared" si="104"/>
        <v>100.00000000000001</v>
      </c>
      <c r="BH84" s="24">
        <f t="shared" si="104"/>
        <v>100</v>
      </c>
      <c r="BI84" s="24">
        <f t="shared" si="104"/>
        <v>100</v>
      </c>
      <c r="BJ84" s="24">
        <f t="shared" si="104"/>
        <v>99.999999999999986</v>
      </c>
      <c r="BK84" s="24">
        <f t="shared" si="104"/>
        <v>99.999999999999986</v>
      </c>
      <c r="BL84" s="24">
        <f t="shared" si="104"/>
        <v>100</v>
      </c>
      <c r="BM84" s="24">
        <f t="shared" si="104"/>
        <v>99.999999999999986</v>
      </c>
      <c r="BN84" s="24">
        <f t="shared" si="104"/>
        <v>100</v>
      </c>
      <c r="BO84" s="24">
        <f t="shared" si="104"/>
        <v>99.999999999999986</v>
      </c>
      <c r="BS84" s="24"/>
      <c r="BT84" s="24"/>
      <c r="BU84" s="24"/>
      <c r="BV84" s="24"/>
      <c r="BW84" s="24"/>
      <c r="BX84" s="24"/>
      <c r="BY84" s="24"/>
      <c r="BZ84" s="24"/>
      <c r="CA84" s="24"/>
      <c r="CB84" s="24"/>
      <c r="CC84" s="24"/>
      <c r="CD84" s="24"/>
      <c r="CE84" s="24"/>
      <c r="CF84" s="24"/>
      <c r="CG84" s="24"/>
      <c r="CH84" s="24"/>
      <c r="CI84" s="24"/>
      <c r="CJ84" s="24"/>
      <c r="CK84" s="24"/>
      <c r="CL84" s="24"/>
      <c r="CM84" s="24"/>
      <c r="CQ84" s="9"/>
      <c r="CR84" s="9"/>
      <c r="CS84" s="9"/>
      <c r="CT84" s="9"/>
      <c r="CU84" s="9"/>
      <c r="CV84" s="9"/>
      <c r="CW84" s="9"/>
      <c r="CX84" s="9"/>
      <c r="CY84" s="9"/>
      <c r="CZ84" s="9"/>
      <c r="DA84" s="9"/>
      <c r="DB84" s="9"/>
      <c r="DC84" s="9"/>
      <c r="DD84" s="9"/>
      <c r="DE84" s="9"/>
      <c r="DF84" s="9"/>
      <c r="DG84" s="9"/>
      <c r="DH84" s="9"/>
      <c r="DI84" s="9"/>
      <c r="DJ84" s="9"/>
      <c r="DK84" s="9"/>
      <c r="DL84" s="9"/>
      <c r="DM84" s="9"/>
      <c r="DN84" s="9"/>
    </row>
    <row r="85" spans="1:118" s="1" customFormat="1" x14ac:dyDescent="0.25">
      <c r="B85" s="1" t="s">
        <v>19</v>
      </c>
      <c r="C85" s="2">
        <v>0</v>
      </c>
      <c r="D85" s="2">
        <v>33</v>
      </c>
      <c r="E85" s="2">
        <v>0</v>
      </c>
      <c r="F85" s="2">
        <v>0</v>
      </c>
      <c r="G85" s="2">
        <v>2</v>
      </c>
      <c r="H85" s="2">
        <v>1</v>
      </c>
      <c r="I85" s="4">
        <v>0</v>
      </c>
      <c r="J85" s="3">
        <v>0</v>
      </c>
      <c r="K85" s="3">
        <v>0</v>
      </c>
      <c r="L85" s="3">
        <v>0</v>
      </c>
      <c r="M85" s="3">
        <v>0</v>
      </c>
      <c r="N85" s="3">
        <v>0</v>
      </c>
      <c r="O85" s="3">
        <v>0</v>
      </c>
      <c r="P85" s="3">
        <v>0</v>
      </c>
      <c r="Q85" s="3">
        <v>0</v>
      </c>
      <c r="R85" s="3">
        <v>0</v>
      </c>
      <c r="S85" s="1">
        <v>36</v>
      </c>
      <c r="AU85" s="24"/>
      <c r="AV85" s="24"/>
      <c r="AW85" s="24"/>
      <c r="AX85" s="24"/>
      <c r="AY85" s="24"/>
      <c r="AZ85" s="24"/>
      <c r="BA85" s="24"/>
      <c r="BB85" s="24"/>
      <c r="BC85" s="24"/>
      <c r="BD85" s="24"/>
      <c r="BE85" s="24"/>
      <c r="BF85" s="24"/>
      <c r="BG85" s="24"/>
      <c r="BH85" s="24"/>
      <c r="BI85" s="24"/>
      <c r="BJ85" s="24"/>
      <c r="BK85" s="24"/>
      <c r="BL85" s="24"/>
      <c r="BM85" s="24"/>
      <c r="BN85" s="24"/>
      <c r="BO85" s="24"/>
      <c r="BS85" s="24"/>
      <c r="BT85" s="24"/>
      <c r="BU85" s="24"/>
      <c r="BV85" s="24"/>
      <c r="BW85" s="24"/>
      <c r="BX85" s="24"/>
      <c r="BY85" s="24"/>
      <c r="BZ85" s="24"/>
      <c r="CA85" s="24"/>
      <c r="CB85" s="24"/>
      <c r="CC85" s="24"/>
      <c r="CD85" s="24"/>
      <c r="CE85" s="24"/>
      <c r="CF85" s="24"/>
      <c r="CG85" s="24"/>
      <c r="CH85" s="24"/>
      <c r="CI85" s="24"/>
      <c r="CJ85" s="24"/>
      <c r="CK85" s="24"/>
      <c r="CL85" s="24"/>
      <c r="CM85" s="24"/>
      <c r="CQ85" s="9"/>
      <c r="CR85" s="9"/>
      <c r="CS85" s="9"/>
      <c r="CT85" s="9"/>
      <c r="CU85" s="9"/>
      <c r="CV85" s="9"/>
      <c r="CW85" s="9"/>
      <c r="CX85" s="9"/>
      <c r="CY85" s="9"/>
      <c r="CZ85" s="9"/>
      <c r="DA85" s="9"/>
      <c r="DB85" s="9"/>
      <c r="DC85" s="9"/>
      <c r="DD85" s="9"/>
      <c r="DE85" s="9"/>
      <c r="DF85" s="9"/>
      <c r="DG85" s="9"/>
      <c r="DH85" s="9"/>
      <c r="DI85" s="9"/>
      <c r="DJ85" s="9"/>
      <c r="DK85" s="9"/>
      <c r="DL85" s="9"/>
      <c r="DM85" s="9"/>
      <c r="DN85" s="9"/>
    </row>
    <row r="86" spans="1:118" s="1" customFormat="1" x14ac:dyDescent="0.25">
      <c r="B86" s="1" t="s">
        <v>20</v>
      </c>
      <c r="C86" s="2">
        <v>0</v>
      </c>
      <c r="D86" s="2">
        <v>0</v>
      </c>
      <c r="E86" s="2">
        <v>3</v>
      </c>
      <c r="F86" s="2">
        <v>29</v>
      </c>
      <c r="G86" s="2">
        <v>1</v>
      </c>
      <c r="H86" s="3">
        <v>2</v>
      </c>
      <c r="I86" s="3">
        <v>1</v>
      </c>
      <c r="J86" s="3">
        <v>0</v>
      </c>
      <c r="K86" s="3">
        <v>0</v>
      </c>
      <c r="L86" s="3">
        <v>0</v>
      </c>
      <c r="M86" s="3">
        <v>0</v>
      </c>
      <c r="N86" s="3">
        <v>0</v>
      </c>
      <c r="O86" s="3">
        <v>0</v>
      </c>
      <c r="P86" s="3">
        <v>0</v>
      </c>
      <c r="Q86" s="3">
        <v>0</v>
      </c>
      <c r="R86" s="3">
        <v>0</v>
      </c>
      <c r="S86" s="1">
        <v>36</v>
      </c>
      <c r="AU86" s="24"/>
      <c r="AV86" s="24"/>
      <c r="AW86" s="24"/>
      <c r="AX86" s="24"/>
      <c r="AY86" s="24"/>
      <c r="AZ86" s="24"/>
      <c r="BA86" s="24"/>
      <c r="BB86" s="24"/>
      <c r="BC86" s="24"/>
      <c r="BD86" s="24"/>
      <c r="BE86" s="24"/>
      <c r="BF86" s="24"/>
      <c r="BG86" s="24"/>
      <c r="BH86" s="24"/>
      <c r="BI86" s="24"/>
      <c r="BJ86" s="24"/>
      <c r="BK86" s="24"/>
      <c r="BL86" s="24"/>
      <c r="BM86" s="24"/>
      <c r="BN86" s="24"/>
      <c r="BO86" s="24"/>
      <c r="BS86" s="24"/>
      <c r="BT86" s="24"/>
      <c r="BU86" s="24"/>
      <c r="BV86" s="24"/>
      <c r="BW86" s="24"/>
      <c r="BX86" s="24"/>
      <c r="BY86" s="24"/>
      <c r="BZ86" s="24"/>
      <c r="CA86" s="24"/>
      <c r="CB86" s="24"/>
      <c r="CC86" s="24"/>
      <c r="CD86" s="24"/>
      <c r="CE86" s="24"/>
      <c r="CF86" s="24"/>
      <c r="CG86" s="24"/>
      <c r="CH86" s="24"/>
      <c r="CI86" s="24"/>
      <c r="CJ86" s="24"/>
      <c r="CK86" s="24"/>
      <c r="CL86" s="24"/>
      <c r="CM86" s="24"/>
      <c r="CQ86" s="9"/>
      <c r="CR86" s="9"/>
      <c r="CS86" s="9"/>
      <c r="CT86" s="9"/>
      <c r="CU86" s="9"/>
      <c r="CV86" s="9"/>
      <c r="CW86" s="9"/>
      <c r="CX86" s="9"/>
      <c r="CY86" s="9"/>
      <c r="CZ86" s="9"/>
      <c r="DA86" s="9"/>
      <c r="DB86" s="9"/>
      <c r="DC86" s="9"/>
      <c r="DD86" s="9"/>
      <c r="DE86" s="9"/>
      <c r="DF86" s="9"/>
      <c r="DG86" s="9"/>
      <c r="DH86" s="9"/>
      <c r="DI86" s="9"/>
      <c r="DJ86" s="9"/>
      <c r="DK86" s="9"/>
      <c r="DL86" s="9"/>
      <c r="DM86" s="9"/>
      <c r="DN86" s="9"/>
    </row>
    <row r="87" spans="1:118" s="1" customFormat="1" x14ac:dyDescent="0.25">
      <c r="B87" s="1" t="s">
        <v>21</v>
      </c>
      <c r="C87" s="1">
        <v>0</v>
      </c>
      <c r="D87" s="1">
        <v>0</v>
      </c>
      <c r="E87" s="1">
        <v>0</v>
      </c>
      <c r="F87" s="1">
        <v>0</v>
      </c>
      <c r="G87" s="1">
        <v>0</v>
      </c>
      <c r="H87" s="1">
        <v>8</v>
      </c>
      <c r="I87" s="1">
        <v>21</v>
      </c>
      <c r="J87" s="1">
        <v>4</v>
      </c>
      <c r="K87" s="1">
        <v>1</v>
      </c>
      <c r="L87" s="1">
        <v>2</v>
      </c>
      <c r="M87" s="1">
        <v>0</v>
      </c>
      <c r="N87" s="1">
        <v>0</v>
      </c>
      <c r="O87" s="1">
        <v>0</v>
      </c>
      <c r="P87" s="1">
        <v>0</v>
      </c>
      <c r="Q87" s="1">
        <v>0</v>
      </c>
      <c r="R87" s="1">
        <v>0</v>
      </c>
      <c r="S87" s="1">
        <v>36</v>
      </c>
      <c r="AU87" s="24"/>
      <c r="AV87" s="24"/>
      <c r="AW87" s="24"/>
      <c r="AX87" s="24"/>
      <c r="AY87" s="24"/>
      <c r="AZ87" s="24"/>
      <c r="BA87" s="24"/>
      <c r="BB87" s="24"/>
      <c r="BC87" s="24"/>
      <c r="BD87" s="24"/>
      <c r="BE87" s="24"/>
      <c r="BF87" s="24"/>
      <c r="BG87" s="24"/>
      <c r="BH87" s="24"/>
      <c r="BI87" s="24"/>
      <c r="BJ87" s="24"/>
      <c r="BK87" s="24"/>
      <c r="BL87" s="24"/>
      <c r="BM87" s="24"/>
      <c r="BN87" s="24"/>
      <c r="BO87" s="24"/>
      <c r="BS87" s="24"/>
      <c r="BT87" s="24"/>
      <c r="BU87" s="24"/>
      <c r="BV87" s="24"/>
      <c r="BW87" s="24"/>
      <c r="BX87" s="24"/>
      <c r="BY87" s="24"/>
      <c r="BZ87" s="24"/>
      <c r="CA87" s="24"/>
      <c r="CB87" s="24"/>
      <c r="CC87" s="24"/>
      <c r="CD87" s="24"/>
      <c r="CE87" s="24"/>
      <c r="CF87" s="24"/>
      <c r="CG87" s="24"/>
      <c r="CH87" s="24"/>
      <c r="CI87" s="24"/>
      <c r="CJ87" s="24"/>
      <c r="CK87" s="24"/>
      <c r="CL87" s="24"/>
      <c r="CM87" s="24"/>
      <c r="CQ87" s="9"/>
      <c r="CR87" s="9"/>
      <c r="CS87" s="9"/>
      <c r="CT87" s="9"/>
      <c r="CU87" s="9"/>
      <c r="CV87" s="9"/>
      <c r="CW87" s="9"/>
      <c r="CX87" s="9"/>
      <c r="CY87" s="9"/>
      <c r="CZ87" s="9"/>
      <c r="DA87" s="9"/>
      <c r="DB87" s="9"/>
      <c r="DC87" s="9"/>
      <c r="DD87" s="9"/>
      <c r="DE87" s="9"/>
      <c r="DF87" s="9"/>
      <c r="DG87" s="9"/>
      <c r="DH87" s="9"/>
      <c r="DI87" s="9"/>
      <c r="DJ87" s="9"/>
      <c r="DK87" s="9"/>
      <c r="DL87" s="9"/>
      <c r="DM87" s="9"/>
      <c r="DN87" s="9"/>
    </row>
    <row r="88" spans="1:118" s="1" customFormat="1" x14ac:dyDescent="0.25">
      <c r="B88" s="1" t="s">
        <v>22</v>
      </c>
      <c r="C88" s="43">
        <v>0</v>
      </c>
      <c r="D88" s="43">
        <v>5</v>
      </c>
      <c r="E88" s="43">
        <v>0</v>
      </c>
      <c r="F88" s="43">
        <v>25</v>
      </c>
      <c r="G88" s="43">
        <v>4</v>
      </c>
      <c r="H88" s="43">
        <v>1</v>
      </c>
      <c r="I88" s="43">
        <v>0</v>
      </c>
      <c r="J88" s="41">
        <v>0</v>
      </c>
      <c r="K88" s="42">
        <v>1</v>
      </c>
      <c r="L88" s="42">
        <v>0</v>
      </c>
      <c r="M88" s="42">
        <v>0</v>
      </c>
      <c r="N88" s="42">
        <v>0</v>
      </c>
      <c r="O88" s="42">
        <v>0</v>
      </c>
      <c r="P88" s="42">
        <v>0</v>
      </c>
      <c r="Q88" s="42">
        <v>0</v>
      </c>
      <c r="R88" s="42">
        <v>0</v>
      </c>
      <c r="S88" s="1">
        <v>36</v>
      </c>
      <c r="AU88" s="24"/>
      <c r="AV88" s="24"/>
      <c r="AW88" s="24"/>
      <c r="AX88" s="24"/>
      <c r="AY88" s="24"/>
      <c r="AZ88" s="24"/>
      <c r="BA88" s="24"/>
      <c r="BB88" s="24"/>
      <c r="BC88" s="24"/>
      <c r="BD88" s="24"/>
      <c r="BE88" s="24"/>
      <c r="BF88" s="24"/>
      <c r="BG88" s="24"/>
      <c r="BH88" s="24"/>
      <c r="BI88" s="24"/>
      <c r="BJ88" s="24"/>
      <c r="BK88" s="24"/>
      <c r="BL88" s="24"/>
      <c r="BM88" s="24"/>
      <c r="BN88" s="24"/>
      <c r="BO88" s="24"/>
      <c r="BS88" s="24"/>
      <c r="BT88" s="24"/>
      <c r="BU88" s="24"/>
      <c r="BV88" s="24"/>
      <c r="BW88" s="24"/>
      <c r="BX88" s="24"/>
      <c r="BY88" s="24"/>
      <c r="BZ88" s="24"/>
      <c r="CA88" s="24"/>
      <c r="CB88" s="24"/>
      <c r="CC88" s="24"/>
      <c r="CD88" s="24"/>
      <c r="CE88" s="24"/>
      <c r="CF88" s="24"/>
      <c r="CG88" s="24"/>
      <c r="CH88" s="24"/>
      <c r="CI88" s="24"/>
      <c r="CJ88" s="24"/>
      <c r="CK88" s="24"/>
      <c r="CL88" s="24"/>
      <c r="CM88" s="24"/>
      <c r="CQ88" s="9"/>
      <c r="CR88" s="9"/>
      <c r="CS88" s="9"/>
      <c r="CT88" s="9"/>
      <c r="CU88" s="9"/>
      <c r="CV88" s="9"/>
      <c r="CW88" s="9"/>
      <c r="CX88" s="9"/>
      <c r="CY88" s="9"/>
      <c r="CZ88" s="9"/>
      <c r="DA88" s="9"/>
      <c r="DB88" s="9"/>
      <c r="DC88" s="9"/>
      <c r="DD88" s="9"/>
      <c r="DE88" s="9"/>
      <c r="DF88" s="9"/>
      <c r="DG88" s="9"/>
      <c r="DH88" s="9"/>
      <c r="DI88" s="9"/>
      <c r="DJ88" s="9"/>
      <c r="DK88" s="9"/>
      <c r="DL88" s="9"/>
      <c r="DM88" s="9"/>
      <c r="DN88" s="9"/>
    </row>
    <row r="89" spans="1:118" s="1" customFormat="1" x14ac:dyDescent="0.25">
      <c r="B89" s="1" t="s">
        <v>75</v>
      </c>
      <c r="C89" s="1">
        <v>0</v>
      </c>
      <c r="D89" s="1">
        <v>0</v>
      </c>
      <c r="E89" s="1">
        <v>0</v>
      </c>
      <c r="F89" s="1">
        <v>0</v>
      </c>
      <c r="G89" s="1">
        <v>0</v>
      </c>
      <c r="H89" s="1">
        <v>1</v>
      </c>
      <c r="I89" s="1">
        <v>0</v>
      </c>
      <c r="J89" s="1">
        <v>3</v>
      </c>
      <c r="K89" s="1">
        <v>19</v>
      </c>
      <c r="L89" s="1">
        <v>13</v>
      </c>
      <c r="M89" s="1">
        <v>0</v>
      </c>
      <c r="N89" s="1">
        <v>0</v>
      </c>
      <c r="O89" s="1">
        <v>0</v>
      </c>
      <c r="P89" s="1">
        <v>0</v>
      </c>
      <c r="Q89" s="1">
        <v>0</v>
      </c>
      <c r="R89" s="1">
        <v>0</v>
      </c>
      <c r="S89" s="1">
        <v>36</v>
      </c>
      <c r="AU89" s="24"/>
      <c r="AV89" s="24"/>
      <c r="AW89" s="24"/>
      <c r="AX89" s="24"/>
      <c r="AY89" s="24"/>
      <c r="AZ89" s="24"/>
      <c r="BA89" s="24"/>
      <c r="BB89" s="24"/>
      <c r="BC89" s="24"/>
      <c r="BD89" s="24"/>
      <c r="BE89" s="24"/>
      <c r="BF89" s="24"/>
      <c r="BG89" s="24"/>
      <c r="BH89" s="24"/>
      <c r="BI89" s="24"/>
      <c r="BJ89" s="24"/>
      <c r="BK89" s="24"/>
      <c r="BL89" s="24"/>
      <c r="BM89" s="24"/>
      <c r="BN89" s="24"/>
      <c r="BO89" s="24"/>
      <c r="BS89" s="24"/>
      <c r="BT89" s="24"/>
      <c r="BU89" s="24"/>
      <c r="BV89" s="24"/>
      <c r="BW89" s="24"/>
      <c r="BX89" s="24"/>
      <c r="BY89" s="24"/>
      <c r="BZ89" s="24"/>
      <c r="CA89" s="24"/>
      <c r="CB89" s="24"/>
      <c r="CC89" s="24"/>
      <c r="CD89" s="24"/>
      <c r="CE89" s="24"/>
      <c r="CF89" s="24"/>
      <c r="CG89" s="24"/>
      <c r="CH89" s="24"/>
      <c r="CI89" s="24"/>
      <c r="CJ89" s="24"/>
      <c r="CK89" s="24"/>
      <c r="CL89" s="24"/>
      <c r="CM89" s="24"/>
      <c r="CQ89" s="9"/>
      <c r="CR89" s="9"/>
      <c r="CS89" s="9"/>
      <c r="CT89" s="9"/>
      <c r="CU89" s="9"/>
      <c r="CV89" s="9"/>
      <c r="CW89" s="9"/>
      <c r="CX89" s="9"/>
      <c r="CY89" s="9"/>
      <c r="CZ89" s="9"/>
      <c r="DA89" s="9"/>
      <c r="DB89" s="9"/>
      <c r="DC89" s="9"/>
      <c r="DD89" s="9"/>
      <c r="DE89" s="9"/>
      <c r="DF89" s="9"/>
      <c r="DG89" s="9"/>
      <c r="DH89" s="9"/>
      <c r="DI89" s="9"/>
      <c r="DJ89" s="9"/>
      <c r="DK89" s="9"/>
      <c r="DL89" s="9"/>
      <c r="DM89" s="9"/>
      <c r="DN89" s="9"/>
    </row>
    <row r="90" spans="1:118" s="1" customFormat="1" x14ac:dyDescent="0.25">
      <c r="B90" s="1" t="s">
        <v>83</v>
      </c>
      <c r="C90" s="1">
        <v>0</v>
      </c>
      <c r="D90" s="1">
        <v>0</v>
      </c>
      <c r="E90" s="1">
        <v>0</v>
      </c>
      <c r="F90" s="1">
        <v>2</v>
      </c>
      <c r="G90" s="1">
        <v>8</v>
      </c>
      <c r="H90" s="1">
        <v>5</v>
      </c>
      <c r="I90" s="1">
        <v>0</v>
      </c>
      <c r="J90" s="1">
        <v>1</v>
      </c>
      <c r="K90" s="1">
        <v>2</v>
      </c>
      <c r="L90" s="1">
        <v>1</v>
      </c>
      <c r="M90" s="1">
        <v>16</v>
      </c>
      <c r="N90" s="1">
        <v>0</v>
      </c>
      <c r="O90" s="1">
        <v>0</v>
      </c>
      <c r="P90" s="1">
        <v>0</v>
      </c>
      <c r="Q90" s="1">
        <v>0</v>
      </c>
      <c r="R90" s="1">
        <v>0</v>
      </c>
      <c r="S90" s="1">
        <v>35</v>
      </c>
      <c r="AU90" s="24"/>
      <c r="AV90" s="24"/>
      <c r="AW90" s="24"/>
      <c r="AX90" s="24"/>
      <c r="AY90" s="24"/>
      <c r="AZ90" s="24"/>
      <c r="BA90" s="24"/>
      <c r="BB90" s="24"/>
      <c r="BC90" s="24"/>
      <c r="BD90" s="24"/>
      <c r="BE90" s="24"/>
      <c r="BF90" s="24"/>
      <c r="BG90" s="24"/>
      <c r="BH90" s="24"/>
      <c r="BI90" s="24"/>
      <c r="BJ90" s="24"/>
      <c r="BK90" s="24"/>
      <c r="BL90" s="24"/>
      <c r="BM90" s="24"/>
      <c r="BN90" s="24"/>
      <c r="BO90" s="24"/>
      <c r="BS90" s="24"/>
      <c r="BT90" s="24"/>
      <c r="BU90" s="24"/>
      <c r="BV90" s="24"/>
      <c r="BW90" s="24"/>
      <c r="BX90" s="24"/>
      <c r="BY90" s="24"/>
      <c r="BZ90" s="24"/>
      <c r="CA90" s="24"/>
      <c r="CB90" s="24"/>
      <c r="CC90" s="24"/>
      <c r="CD90" s="24"/>
      <c r="CE90" s="24"/>
      <c r="CF90" s="24"/>
      <c r="CG90" s="24"/>
      <c r="CH90" s="24"/>
      <c r="CI90" s="24"/>
      <c r="CJ90" s="24"/>
      <c r="CK90" s="24"/>
      <c r="CL90" s="24"/>
      <c r="CM90" s="24"/>
      <c r="CQ90" s="9"/>
      <c r="CR90" s="9"/>
      <c r="CS90" s="9"/>
      <c r="CT90" s="9"/>
      <c r="CU90" s="9"/>
      <c r="CV90" s="9"/>
      <c r="CW90" s="9"/>
      <c r="CX90" s="9"/>
      <c r="CY90" s="9"/>
      <c r="CZ90" s="9"/>
      <c r="DA90" s="9"/>
      <c r="DB90" s="9"/>
      <c r="DC90" s="9"/>
      <c r="DD90" s="9"/>
      <c r="DE90" s="9"/>
      <c r="DF90" s="9"/>
      <c r="DG90" s="9"/>
      <c r="DH90" s="9"/>
      <c r="DI90" s="9"/>
      <c r="DJ90" s="9"/>
      <c r="DK90" s="9"/>
      <c r="DL90" s="9"/>
      <c r="DM90" s="9"/>
      <c r="DN90" s="9"/>
    </row>
    <row r="91" spans="1:118" x14ac:dyDescent="0.25">
      <c r="B91" s="38" t="s">
        <v>84</v>
      </c>
      <c r="C91">
        <v>0</v>
      </c>
      <c r="D91">
        <v>0</v>
      </c>
      <c r="E91">
        <v>0</v>
      </c>
      <c r="F91">
        <v>35</v>
      </c>
      <c r="G91">
        <v>0</v>
      </c>
      <c r="H91">
        <v>1</v>
      </c>
      <c r="I91">
        <v>0</v>
      </c>
      <c r="J91">
        <v>0</v>
      </c>
      <c r="K91">
        <v>0</v>
      </c>
      <c r="L91">
        <v>0</v>
      </c>
      <c r="M91">
        <v>0</v>
      </c>
      <c r="N91">
        <v>0</v>
      </c>
      <c r="O91">
        <v>0</v>
      </c>
      <c r="P91">
        <v>0</v>
      </c>
      <c r="Q91">
        <v>0</v>
      </c>
      <c r="R91">
        <v>0</v>
      </c>
      <c r="S91">
        <v>36</v>
      </c>
    </row>
    <row r="95" spans="1:118" x14ac:dyDescent="0.25">
      <c r="V95" t="str">
        <f>A96</f>
        <v xml:space="preserve">Klebsiella pneumoniae  </v>
      </c>
      <c r="AT95" t="str">
        <f>A96</f>
        <v xml:space="preserve">Klebsiella pneumoniae  </v>
      </c>
      <c r="BR95" t="str">
        <f>A96</f>
        <v xml:space="preserve">Klebsiella pneumoniae  </v>
      </c>
    </row>
    <row r="96" spans="1:118" s="1" customFormat="1" ht="18.75" x14ac:dyDescent="0.25">
      <c r="A96" s="1" t="s">
        <v>80</v>
      </c>
      <c r="B96" s="1" t="s">
        <v>0</v>
      </c>
      <c r="C96" s="1">
        <v>1.5625E-2</v>
      </c>
      <c r="D96" s="1">
        <v>3.125E-2</v>
      </c>
      <c r="E96" s="1">
        <v>6.25E-2</v>
      </c>
      <c r="F96" s="1">
        <v>0.125</v>
      </c>
      <c r="G96" s="1">
        <v>0.25</v>
      </c>
      <c r="H96" s="1">
        <v>0.5</v>
      </c>
      <c r="I96" s="1">
        <v>1</v>
      </c>
      <c r="J96" s="1">
        <v>2</v>
      </c>
      <c r="K96" s="1">
        <v>4</v>
      </c>
      <c r="L96" s="1">
        <v>8</v>
      </c>
      <c r="M96" s="1">
        <v>16</v>
      </c>
      <c r="N96" s="1">
        <v>32</v>
      </c>
      <c r="O96" s="1">
        <v>64</v>
      </c>
      <c r="P96" s="1">
        <v>128</v>
      </c>
      <c r="Q96" s="1">
        <v>256</v>
      </c>
      <c r="R96" s="1">
        <v>512</v>
      </c>
      <c r="S96" s="1" t="s">
        <v>1</v>
      </c>
      <c r="V96" s="1" t="s">
        <v>0</v>
      </c>
      <c r="W96" s="1" t="str">
        <f>B97</f>
        <v>Ampicillin</v>
      </c>
      <c r="X96" s="1" t="str">
        <f>B98</f>
        <v>Ampicillin/ Sulbactam</v>
      </c>
      <c r="Y96" s="1" t="str">
        <f>B99</f>
        <v>Piperacillin</v>
      </c>
      <c r="Z96" s="1" t="str">
        <f>B100</f>
        <v>Piperacillin/ Tazobactam</v>
      </c>
      <c r="AA96" s="1" t="str">
        <f>B101</f>
        <v>Aztreonam</v>
      </c>
      <c r="AB96" s="1" t="str">
        <f>B102</f>
        <v>Cefotaxim</v>
      </c>
      <c r="AC96" s="1" t="str">
        <f>B103</f>
        <v>Ceftazidim</v>
      </c>
      <c r="AD96" s="1" t="str">
        <f>B104</f>
        <v>Cefuroxim</v>
      </c>
      <c r="AE96" s="1" t="str">
        <f>B105</f>
        <v>Imipenem</v>
      </c>
      <c r="AF96" s="1" t="str">
        <f>B106</f>
        <v>Meropenem</v>
      </c>
      <c r="AG96" s="1" t="str">
        <f>B107</f>
        <v>Colistin</v>
      </c>
      <c r="AH96" s="1" t="str">
        <f>B108</f>
        <v>Amikacin</v>
      </c>
      <c r="AI96" s="1" t="str">
        <f>B109</f>
        <v>Gentamicin</v>
      </c>
      <c r="AJ96" s="1" t="str">
        <f>B110</f>
        <v>Tobramycin</v>
      </c>
      <c r="AK96" s="1" t="str">
        <f>B111</f>
        <v>Fosfomycin</v>
      </c>
      <c r="AL96" s="1" t="str">
        <f>B112</f>
        <v>Cotrimoxazol</v>
      </c>
      <c r="AM96" s="1" t="str">
        <f>B113</f>
        <v>Ciprofloxacin</v>
      </c>
      <c r="AN96" s="1" t="str">
        <f>B114</f>
        <v>Levofloxacin</v>
      </c>
      <c r="AO96" s="1" t="str">
        <f>B115</f>
        <v>Moxifloxacin</v>
      </c>
      <c r="AP96" s="1" t="str">
        <f>B116</f>
        <v>Doxycyclin</v>
      </c>
      <c r="AQ96" s="1" t="str">
        <f>B117</f>
        <v>Tigecyclin</v>
      </c>
      <c r="AT96" s="1" t="s">
        <v>0</v>
      </c>
      <c r="AU96" s="24" t="str">
        <f t="shared" ref="AU96" si="105">W96</f>
        <v>Ampicillin</v>
      </c>
      <c r="AV96" s="24" t="str">
        <f t="shared" ref="AV96" si="106">X96</f>
        <v>Ampicillin/ Sulbactam</v>
      </c>
      <c r="AW96" s="24" t="str">
        <f t="shared" ref="AW96" si="107">Y96</f>
        <v>Piperacillin</v>
      </c>
      <c r="AX96" s="24" t="str">
        <f t="shared" ref="AX96" si="108">Z96</f>
        <v>Piperacillin/ Tazobactam</v>
      </c>
      <c r="AY96" s="24" t="str">
        <f t="shared" ref="AY96" si="109">AA96</f>
        <v>Aztreonam</v>
      </c>
      <c r="AZ96" s="24" t="str">
        <f t="shared" ref="AZ96" si="110">AB96</f>
        <v>Cefotaxim</v>
      </c>
      <c r="BA96" s="24" t="str">
        <f t="shared" ref="BA96" si="111">AC96</f>
        <v>Ceftazidim</v>
      </c>
      <c r="BB96" s="24" t="str">
        <f t="shared" ref="BB96" si="112">AD96</f>
        <v>Cefuroxim</v>
      </c>
      <c r="BC96" s="24" t="str">
        <f t="shared" ref="BC96" si="113">AE96</f>
        <v>Imipenem</v>
      </c>
      <c r="BD96" s="24" t="str">
        <f t="shared" ref="BD96" si="114">AF96</f>
        <v>Meropenem</v>
      </c>
      <c r="BE96" s="24" t="str">
        <f t="shared" ref="BE96" si="115">AG96</f>
        <v>Colistin</v>
      </c>
      <c r="BF96" s="24" t="str">
        <f t="shared" ref="BF96" si="116">AH96</f>
        <v>Amikacin</v>
      </c>
      <c r="BG96" s="24" t="str">
        <f t="shared" ref="BG96" si="117">AI96</f>
        <v>Gentamicin</v>
      </c>
      <c r="BH96" s="24" t="str">
        <f t="shared" ref="BH96" si="118">AJ96</f>
        <v>Tobramycin</v>
      </c>
      <c r="BI96" s="24" t="str">
        <f t="shared" ref="BI96" si="119">AK96</f>
        <v>Fosfomycin</v>
      </c>
      <c r="BJ96" s="24" t="str">
        <f t="shared" ref="BJ96" si="120">AL96</f>
        <v>Cotrimoxazol</v>
      </c>
      <c r="BK96" s="24" t="str">
        <f t="shared" ref="BK96" si="121">AM96</f>
        <v>Ciprofloxacin</v>
      </c>
      <c r="BL96" s="24" t="str">
        <f t="shared" ref="BL96" si="122">AN96</f>
        <v>Levofloxacin</v>
      </c>
      <c r="BM96" s="24" t="str">
        <f t="shared" ref="BM96" si="123">AO96</f>
        <v>Moxifloxacin</v>
      </c>
      <c r="BN96" s="24" t="str">
        <f t="shared" ref="BN96" si="124">AP96</f>
        <v>Doxycyclin</v>
      </c>
      <c r="BO96" s="24" t="str">
        <f t="shared" ref="BO96" si="125">AQ96</f>
        <v>Tigecyclin</v>
      </c>
      <c r="BR96" s="1" t="s">
        <v>0</v>
      </c>
      <c r="BS96" s="1" t="str">
        <f t="shared" ref="BS96" si="126">W96</f>
        <v>Ampicillin</v>
      </c>
      <c r="BT96" s="1" t="str">
        <f t="shared" ref="BT96" si="127">X96</f>
        <v>Ampicillin/ Sulbactam</v>
      </c>
      <c r="BU96" s="1" t="str">
        <f t="shared" ref="BU96" si="128">Y96</f>
        <v>Piperacillin</v>
      </c>
      <c r="BV96" s="1" t="str">
        <f t="shared" ref="BV96" si="129">Z96</f>
        <v>Piperacillin/ Tazobactam</v>
      </c>
      <c r="BW96" s="1" t="str">
        <f t="shared" ref="BW96" si="130">AA96</f>
        <v>Aztreonam</v>
      </c>
      <c r="BX96" s="1" t="str">
        <f t="shared" ref="BX96" si="131">AB96</f>
        <v>Cefotaxim</v>
      </c>
      <c r="BY96" s="1" t="str">
        <f t="shared" ref="BY96" si="132">AC96</f>
        <v>Ceftazidim</v>
      </c>
      <c r="BZ96" s="1" t="str">
        <f t="shared" ref="BZ96" si="133">AD96</f>
        <v>Cefuroxim</v>
      </c>
      <c r="CA96" s="1" t="str">
        <f t="shared" ref="CA96" si="134">AE96</f>
        <v>Imipenem</v>
      </c>
      <c r="CB96" s="1" t="str">
        <f t="shared" ref="CB96" si="135">AF96</f>
        <v>Meropenem</v>
      </c>
      <c r="CC96" s="1" t="str">
        <f t="shared" ref="CC96" si="136">AG96</f>
        <v>Colistin</v>
      </c>
      <c r="CD96" s="1" t="str">
        <f t="shared" ref="CD96" si="137">AH96</f>
        <v>Amikacin</v>
      </c>
      <c r="CE96" s="1" t="str">
        <f t="shared" ref="CE96" si="138">AI96</f>
        <v>Gentamicin</v>
      </c>
      <c r="CF96" s="1" t="str">
        <f t="shared" ref="CF96" si="139">AJ96</f>
        <v>Tobramycin</v>
      </c>
      <c r="CG96" s="1" t="str">
        <f t="shared" ref="CG96" si="140">AK96</f>
        <v>Fosfomycin</v>
      </c>
      <c r="CH96" s="1" t="str">
        <f t="shared" ref="CH96" si="141">AL96</f>
        <v>Cotrimoxazol</v>
      </c>
      <c r="CI96" s="1" t="str">
        <f t="shared" ref="CI96" si="142">AM96</f>
        <v>Ciprofloxacin</v>
      </c>
      <c r="CJ96" s="1" t="str">
        <f t="shared" ref="CJ96" si="143">AN96</f>
        <v>Levofloxacin</v>
      </c>
      <c r="CK96" s="1" t="str">
        <f t="shared" ref="CK96" si="144">AO96</f>
        <v>Moxifloxacin</v>
      </c>
      <c r="CL96" s="1" t="str">
        <f t="shared" ref="CL96" si="145">AP96</f>
        <v>Doxycyclin</v>
      </c>
      <c r="CM96" s="1" t="str">
        <f t="shared" ref="CM96" si="146">AQ96</f>
        <v>Tigecyclin</v>
      </c>
      <c r="CQ96" s="10"/>
      <c r="CR96" s="11" t="s">
        <v>39</v>
      </c>
      <c r="CS96" s="11" t="s">
        <v>44</v>
      </c>
      <c r="CT96" s="11" t="s">
        <v>45</v>
      </c>
      <c r="CU96" s="11" t="s">
        <v>46</v>
      </c>
      <c r="CV96" s="11" t="s">
        <v>47</v>
      </c>
      <c r="CW96" s="11" t="s">
        <v>48</v>
      </c>
      <c r="CX96" s="11" t="s">
        <v>49</v>
      </c>
      <c r="CY96" s="11" t="s">
        <v>62</v>
      </c>
      <c r="CZ96" s="11" t="s">
        <v>50</v>
      </c>
      <c r="DA96" s="11" t="s">
        <v>51</v>
      </c>
      <c r="DB96" s="11" t="s">
        <v>52</v>
      </c>
      <c r="DC96" s="11" t="s">
        <v>53</v>
      </c>
      <c r="DD96" s="11" t="s">
        <v>54</v>
      </c>
      <c r="DE96" s="11" t="s">
        <v>55</v>
      </c>
      <c r="DF96" s="11" t="s">
        <v>56</v>
      </c>
      <c r="DG96" s="11" t="s">
        <v>57</v>
      </c>
      <c r="DH96" s="11" t="s">
        <v>58</v>
      </c>
      <c r="DI96" s="11" t="s">
        <v>59</v>
      </c>
      <c r="DJ96" s="11" t="s">
        <v>60</v>
      </c>
      <c r="DK96" s="11" t="s">
        <v>61</v>
      </c>
      <c r="DL96" s="11" t="s">
        <v>63</v>
      </c>
      <c r="DM96" s="9"/>
      <c r="DN96" s="9"/>
    </row>
    <row r="97" spans="2:118" s="1" customFormat="1" ht="18.75" x14ac:dyDescent="0.25">
      <c r="B97" s="1" t="s">
        <v>2</v>
      </c>
      <c r="C97" s="2">
        <v>0</v>
      </c>
      <c r="D97" s="2">
        <v>0</v>
      </c>
      <c r="E97" s="2">
        <v>0</v>
      </c>
      <c r="F97" s="2">
        <v>0</v>
      </c>
      <c r="G97" s="2">
        <v>0</v>
      </c>
      <c r="H97" s="2">
        <v>0</v>
      </c>
      <c r="I97" s="2">
        <v>1</v>
      </c>
      <c r="J97" s="2">
        <v>1</v>
      </c>
      <c r="K97" s="2">
        <v>1</v>
      </c>
      <c r="L97" s="2">
        <v>6</v>
      </c>
      <c r="M97" s="3">
        <v>24</v>
      </c>
      <c r="N97" s="3">
        <v>26</v>
      </c>
      <c r="O97" s="3">
        <v>34</v>
      </c>
      <c r="P97" s="3">
        <v>0</v>
      </c>
      <c r="Q97" s="3">
        <v>0</v>
      </c>
      <c r="R97" s="3">
        <v>0</v>
      </c>
      <c r="S97" s="1">
        <v>93</v>
      </c>
      <c r="V97" s="1">
        <v>1.5625E-2</v>
      </c>
      <c r="W97" s="2">
        <f>C97</f>
        <v>0</v>
      </c>
      <c r="X97" s="2">
        <f>C98</f>
        <v>0</v>
      </c>
      <c r="Y97" s="2">
        <f>C99</f>
        <v>0</v>
      </c>
      <c r="Z97" s="2">
        <f>C100</f>
        <v>0</v>
      </c>
      <c r="AA97" s="2">
        <f>C101</f>
        <v>0</v>
      </c>
      <c r="AB97" s="2">
        <f>C102</f>
        <v>0</v>
      </c>
      <c r="AC97" s="2">
        <f>C103</f>
        <v>0</v>
      </c>
      <c r="AD97" s="4">
        <f>C104</f>
        <v>0</v>
      </c>
      <c r="AE97" s="2">
        <f>C105</f>
        <v>0</v>
      </c>
      <c r="AF97" s="2">
        <f>C106</f>
        <v>0</v>
      </c>
      <c r="AG97" s="2">
        <f>C107</f>
        <v>0</v>
      </c>
      <c r="AH97" s="2">
        <f>C108</f>
        <v>0</v>
      </c>
      <c r="AI97" s="2">
        <f>C109</f>
        <v>0</v>
      </c>
      <c r="AJ97" s="2">
        <f>C110</f>
        <v>0</v>
      </c>
      <c r="AK97" s="2">
        <f>C111</f>
        <v>0</v>
      </c>
      <c r="AL97" s="2">
        <f>C112</f>
        <v>0</v>
      </c>
      <c r="AM97" s="2">
        <f>C113</f>
        <v>0</v>
      </c>
      <c r="AN97" s="2">
        <f>C114</f>
        <v>0</v>
      </c>
      <c r="AO97" s="2">
        <f>C115</f>
        <v>0</v>
      </c>
      <c r="AP97" s="1">
        <f>C116</f>
        <v>0</v>
      </c>
      <c r="AQ97" s="43">
        <f>C117</f>
        <v>0</v>
      </c>
      <c r="AT97" s="1">
        <v>1.4999999999999999E-2</v>
      </c>
      <c r="AU97" s="25">
        <f t="shared" ref="AU97" si="147">PRODUCT(W97*100*1/W113)</f>
        <v>0</v>
      </c>
      <c r="AV97" s="25">
        <f t="shared" ref="AV97" si="148">PRODUCT(X97*100*1/X113)</f>
        <v>0</v>
      </c>
      <c r="AW97" s="25">
        <f t="shared" ref="AW97" si="149">PRODUCT(Y97*100*1/Y113)</f>
        <v>0</v>
      </c>
      <c r="AX97" s="25">
        <f t="shared" ref="AX97" si="150">PRODUCT(Z97*100*1/Z113)</f>
        <v>0</v>
      </c>
      <c r="AY97" s="25">
        <f t="shared" ref="AY97" si="151">PRODUCT(AA97*100*1/AA113)</f>
        <v>0</v>
      </c>
      <c r="AZ97" s="25">
        <f t="shared" ref="AZ97" si="152">PRODUCT(AB97*100*1/AB113)</f>
        <v>0</v>
      </c>
      <c r="BA97" s="25">
        <f t="shared" ref="BA97" si="153">PRODUCT(AC97*100*1/AC113)</f>
        <v>0</v>
      </c>
      <c r="BB97" s="26">
        <f t="shared" ref="BB97" si="154">PRODUCT(AD97*100*1/AD113)</f>
        <v>0</v>
      </c>
      <c r="BC97" s="25">
        <f t="shared" ref="BC97" si="155">PRODUCT(AE97*100*1/AE113)</f>
        <v>0</v>
      </c>
      <c r="BD97" s="25">
        <f t="shared" ref="BD97" si="156">PRODUCT(AF97*100*1/AF113)</f>
        <v>0</v>
      </c>
      <c r="BE97" s="25">
        <f t="shared" ref="BE97" si="157">PRODUCT(AG97*100*1/AG113)</f>
        <v>0</v>
      </c>
      <c r="BF97" s="25">
        <f t="shared" ref="BF97" si="158">PRODUCT(AH97*100*1/AH113)</f>
        <v>0</v>
      </c>
      <c r="BG97" s="25">
        <f t="shared" ref="BG97" si="159">PRODUCT(AI97*100*1/AI113)</f>
        <v>0</v>
      </c>
      <c r="BH97" s="25">
        <f t="shared" ref="BH97" si="160">PRODUCT(AJ97*100*1/AJ113)</f>
        <v>0</v>
      </c>
      <c r="BI97" s="25">
        <f t="shared" ref="BI97" si="161">PRODUCT(AK97*100*1/AK113)</f>
        <v>0</v>
      </c>
      <c r="BJ97" s="25">
        <f t="shared" ref="BJ97" si="162">PRODUCT(AL97*100*1/AL113)</f>
        <v>0</v>
      </c>
      <c r="BK97" s="25">
        <f t="shared" ref="BK97" si="163">PRODUCT(AM97*100*1/AM113)</f>
        <v>0</v>
      </c>
      <c r="BL97" s="25">
        <f t="shared" ref="BL97" si="164">PRODUCT(AN97*100*1/AN113)</f>
        <v>0</v>
      </c>
      <c r="BM97" s="25">
        <f t="shared" ref="BM97" si="165">PRODUCT(AO97*100*1/AO113)</f>
        <v>0</v>
      </c>
      <c r="BN97" s="24">
        <f t="shared" ref="BN97" si="166">PRODUCT(AP97*100*1/AP113)</f>
        <v>0</v>
      </c>
      <c r="BO97" s="39">
        <f t="shared" ref="BO97" si="167">PRODUCT(AQ97*100*1/AQ113)</f>
        <v>0</v>
      </c>
      <c r="BR97" s="1">
        <v>1.4999999999999999E-2</v>
      </c>
      <c r="BS97" s="25">
        <f t="shared" ref="BS97" si="168">AU97</f>
        <v>0</v>
      </c>
      <c r="BT97" s="25">
        <f t="shared" ref="BT97" si="169">AV97</f>
        <v>0</v>
      </c>
      <c r="BU97" s="25">
        <f t="shared" ref="BU97" si="170">AW97</f>
        <v>0</v>
      </c>
      <c r="BV97" s="25">
        <f t="shared" ref="BV97" si="171">AX97</f>
        <v>0</v>
      </c>
      <c r="BW97" s="25">
        <f t="shared" ref="BW97" si="172">AY97</f>
        <v>0</v>
      </c>
      <c r="BX97" s="25">
        <f t="shared" ref="BX97" si="173">AZ97</f>
        <v>0</v>
      </c>
      <c r="BY97" s="25">
        <f t="shared" ref="BY97" si="174">BA97</f>
        <v>0</v>
      </c>
      <c r="BZ97" s="26">
        <f t="shared" ref="BZ97" si="175">BB97</f>
        <v>0</v>
      </c>
      <c r="CA97" s="25">
        <f t="shared" ref="CA97" si="176">BC97</f>
        <v>0</v>
      </c>
      <c r="CB97" s="25">
        <f t="shared" ref="CB97" si="177">BD97</f>
        <v>0</v>
      </c>
      <c r="CC97" s="25">
        <f t="shared" ref="CC97" si="178">BE97</f>
        <v>0</v>
      </c>
      <c r="CD97" s="25">
        <f t="shared" ref="CD97" si="179">BF97</f>
        <v>0</v>
      </c>
      <c r="CE97" s="25">
        <f t="shared" ref="CE97" si="180">BG97</f>
        <v>0</v>
      </c>
      <c r="CF97" s="25">
        <f t="shared" ref="CF97" si="181">BH97</f>
        <v>0</v>
      </c>
      <c r="CG97" s="25">
        <f t="shared" ref="CG97" si="182">BI97</f>
        <v>0</v>
      </c>
      <c r="CH97" s="25">
        <f t="shared" ref="CH97" si="183">BJ97</f>
        <v>0</v>
      </c>
      <c r="CI97" s="25">
        <f t="shared" ref="CI97" si="184">BK97</f>
        <v>0</v>
      </c>
      <c r="CJ97" s="25">
        <f t="shared" ref="CJ97" si="185">BL97</f>
        <v>0</v>
      </c>
      <c r="CK97" s="25">
        <f t="shared" ref="CK97" si="186">BM97</f>
        <v>0</v>
      </c>
      <c r="CL97" s="24">
        <f t="shared" ref="CL97" si="187">BN97</f>
        <v>0</v>
      </c>
      <c r="CM97" s="39">
        <f t="shared" ref="CM97" si="188">BO97</f>
        <v>0</v>
      </c>
      <c r="CN97" s="5"/>
      <c r="CQ97" s="11" t="s">
        <v>40</v>
      </c>
      <c r="CR97" s="15">
        <f>S97</f>
        <v>93</v>
      </c>
      <c r="CS97" s="15">
        <f>S98</f>
        <v>93</v>
      </c>
      <c r="CT97" s="15">
        <f>S99</f>
        <v>93</v>
      </c>
      <c r="CU97" s="15">
        <f>S100</f>
        <v>93</v>
      </c>
      <c r="CV97" s="15">
        <f>S101</f>
        <v>93</v>
      </c>
      <c r="CW97" s="15">
        <f>S102</f>
        <v>93</v>
      </c>
      <c r="CX97" s="15">
        <f>S103</f>
        <v>93</v>
      </c>
      <c r="CY97" s="15">
        <f>S104</f>
        <v>93</v>
      </c>
      <c r="CZ97" s="15">
        <f>S105</f>
        <v>93</v>
      </c>
      <c r="DA97" s="15">
        <f>S106</f>
        <v>93</v>
      </c>
      <c r="DB97" s="15">
        <f>S107</f>
        <v>88</v>
      </c>
      <c r="DC97" s="15">
        <f>S108</f>
        <v>88</v>
      </c>
      <c r="DD97" s="15">
        <f>S109</f>
        <v>88</v>
      </c>
      <c r="DE97" s="15">
        <f>S110</f>
        <v>83</v>
      </c>
      <c r="DF97" s="15">
        <f>S111</f>
        <v>93</v>
      </c>
      <c r="DG97" s="15">
        <f>S112</f>
        <v>93</v>
      </c>
      <c r="DH97" s="15">
        <f>S113</f>
        <v>93</v>
      </c>
      <c r="DI97" s="15">
        <f>S114</f>
        <v>93</v>
      </c>
      <c r="DJ97" s="15">
        <f>S115</f>
        <v>93</v>
      </c>
      <c r="DK97" s="15">
        <f>S116</f>
        <v>93</v>
      </c>
      <c r="DL97" s="15">
        <f>S117</f>
        <v>92</v>
      </c>
      <c r="DM97" s="9"/>
      <c r="DN97" s="9"/>
    </row>
    <row r="98" spans="2:118" s="1" customFormat="1" ht="18.75" x14ac:dyDescent="0.25">
      <c r="B98" s="1" t="s">
        <v>3</v>
      </c>
      <c r="C98" s="2">
        <v>0</v>
      </c>
      <c r="D98" s="2">
        <v>0</v>
      </c>
      <c r="E98" s="2">
        <v>0</v>
      </c>
      <c r="F98" s="2">
        <v>1</v>
      </c>
      <c r="G98" s="2">
        <v>0</v>
      </c>
      <c r="H98" s="2">
        <v>7</v>
      </c>
      <c r="I98" s="2">
        <v>26</v>
      </c>
      <c r="J98" s="2">
        <v>26</v>
      </c>
      <c r="K98" s="2">
        <v>6</v>
      </c>
      <c r="L98" s="2">
        <v>3</v>
      </c>
      <c r="M98" s="3">
        <v>1</v>
      </c>
      <c r="N98" s="3">
        <v>6</v>
      </c>
      <c r="O98" s="3">
        <v>17</v>
      </c>
      <c r="P98" s="3">
        <v>0</v>
      </c>
      <c r="Q98" s="3">
        <v>0</v>
      </c>
      <c r="R98" s="3">
        <v>0</v>
      </c>
      <c r="S98" s="1">
        <v>93</v>
      </c>
      <c r="V98" s="1">
        <v>3.125E-2</v>
      </c>
      <c r="W98" s="2">
        <f>D97</f>
        <v>0</v>
      </c>
      <c r="X98" s="2">
        <f>D98</f>
        <v>0</v>
      </c>
      <c r="Y98" s="2">
        <f>D99</f>
        <v>0</v>
      </c>
      <c r="Z98" s="2">
        <f>D100</f>
        <v>0</v>
      </c>
      <c r="AA98" s="2">
        <f>D101</f>
        <v>0</v>
      </c>
      <c r="AB98" s="2">
        <f>D102</f>
        <v>70</v>
      </c>
      <c r="AC98" s="2">
        <f>D103</f>
        <v>0</v>
      </c>
      <c r="AD98" s="4">
        <f>D104</f>
        <v>0</v>
      </c>
      <c r="AE98" s="2">
        <f>D105</f>
        <v>0</v>
      </c>
      <c r="AF98" s="2">
        <f>D106</f>
        <v>0</v>
      </c>
      <c r="AG98" s="2">
        <f>D107</f>
        <v>1</v>
      </c>
      <c r="AH98" s="2">
        <f>D108</f>
        <v>0</v>
      </c>
      <c r="AI98" s="2">
        <f>D109</f>
        <v>0</v>
      </c>
      <c r="AJ98" s="2">
        <f>D110</f>
        <v>0</v>
      </c>
      <c r="AK98" s="2">
        <f>D111</f>
        <v>0</v>
      </c>
      <c r="AL98" s="2">
        <f>D112</f>
        <v>0</v>
      </c>
      <c r="AM98" s="2">
        <f>D113</f>
        <v>32</v>
      </c>
      <c r="AN98" s="2">
        <f>D114</f>
        <v>61</v>
      </c>
      <c r="AO98" s="2">
        <f>D115</f>
        <v>0</v>
      </c>
      <c r="AP98" s="1">
        <f>D116</f>
        <v>0</v>
      </c>
      <c r="AQ98" s="43">
        <f>D117</f>
        <v>3</v>
      </c>
      <c r="AT98" s="1">
        <v>3.1E-2</v>
      </c>
      <c r="AU98" s="25">
        <f t="shared" ref="AU98" si="189">PRODUCT(W98*100*1/W113)</f>
        <v>0</v>
      </c>
      <c r="AV98" s="25">
        <f t="shared" ref="AV98" si="190">PRODUCT(X98*100*1/X113)</f>
        <v>0</v>
      </c>
      <c r="AW98" s="25">
        <f t="shared" ref="AW98" si="191">PRODUCT(Y98*100*1/Y113)</f>
        <v>0</v>
      </c>
      <c r="AX98" s="25">
        <f t="shared" ref="AX98" si="192">PRODUCT(Z98*100*1/Z113)</f>
        <v>0</v>
      </c>
      <c r="AY98" s="25">
        <f t="shared" ref="AY98" si="193">PRODUCT(AA98*100*1/AA113)</f>
        <v>0</v>
      </c>
      <c r="AZ98" s="25">
        <f t="shared" ref="AZ98" si="194">PRODUCT(AB98*100*1/AB113)</f>
        <v>75.268817204301072</v>
      </c>
      <c r="BA98" s="25">
        <f t="shared" ref="BA98" si="195">PRODUCT(AC98*100*1/AC113)</f>
        <v>0</v>
      </c>
      <c r="BB98" s="26">
        <f t="shared" ref="BB98" si="196">PRODUCT(AD98*100*1/AD113)</f>
        <v>0</v>
      </c>
      <c r="BC98" s="25">
        <f t="shared" ref="BC98" si="197">PRODUCT(AE98*100*1/AE113)</f>
        <v>0</v>
      </c>
      <c r="BD98" s="25">
        <f t="shared" ref="BD98" si="198">PRODUCT(AF98*100*1/AF113)</f>
        <v>0</v>
      </c>
      <c r="BE98" s="25">
        <f t="shared" ref="BE98" si="199">PRODUCT(AG98*100*1/AG113)</f>
        <v>1.1363636363636365</v>
      </c>
      <c r="BF98" s="25">
        <f t="shared" ref="BF98" si="200">PRODUCT(AH98*100*1/AH113)</f>
        <v>0</v>
      </c>
      <c r="BG98" s="25">
        <f t="shared" ref="BG98" si="201">PRODUCT(AI98*100*1/AI113)</f>
        <v>0</v>
      </c>
      <c r="BH98" s="25">
        <f t="shared" ref="BH98" si="202">PRODUCT(AJ98*100*1/AJ113)</f>
        <v>0</v>
      </c>
      <c r="BI98" s="25">
        <f t="shared" ref="BI98" si="203">PRODUCT(AK98*100*1/AK113)</f>
        <v>0</v>
      </c>
      <c r="BJ98" s="25">
        <f t="shared" ref="BJ98" si="204">PRODUCT(AL98*100*1/AL113)</f>
        <v>0</v>
      </c>
      <c r="BK98" s="25">
        <f t="shared" ref="BK98" si="205">PRODUCT(AM98*100*1/AM113)</f>
        <v>34.408602150537632</v>
      </c>
      <c r="BL98" s="25">
        <f t="shared" ref="BL98" si="206">PRODUCT(AN98*100*1/AN113)</f>
        <v>65.591397849462368</v>
      </c>
      <c r="BM98" s="25">
        <f t="shared" ref="BM98" si="207">PRODUCT(AO98*100*1/AO113)</f>
        <v>0</v>
      </c>
      <c r="BN98" s="24">
        <f t="shared" ref="BN98" si="208">PRODUCT(AP98*100*1/AP113)</f>
        <v>0</v>
      </c>
      <c r="BO98" s="39">
        <f t="shared" ref="BO98" si="209">PRODUCT(AQ98*100*1/AQ113)</f>
        <v>3.2608695652173911</v>
      </c>
      <c r="BR98" s="1">
        <v>3.1E-2</v>
      </c>
      <c r="BS98" s="25">
        <f t="shared" ref="BS98" si="210">AU97+AU98</f>
        <v>0</v>
      </c>
      <c r="BT98" s="25">
        <f t="shared" ref="BT98" si="211">AV97+AV98</f>
        <v>0</v>
      </c>
      <c r="BU98" s="25">
        <f t="shared" ref="BU98" si="212">AW97+AW98</f>
        <v>0</v>
      </c>
      <c r="BV98" s="25">
        <f t="shared" ref="BV98" si="213">AX97+AX98</f>
        <v>0</v>
      </c>
      <c r="BW98" s="25">
        <f t="shared" ref="BW98" si="214">AY97+AY98</f>
        <v>0</v>
      </c>
      <c r="BX98" s="25">
        <f t="shared" ref="BX98" si="215">AZ97+AZ98</f>
        <v>75.268817204301072</v>
      </c>
      <c r="BY98" s="25">
        <f t="shared" ref="BY98" si="216">BA97+BA98</f>
        <v>0</v>
      </c>
      <c r="BZ98" s="26">
        <f t="shared" ref="BZ98" si="217">BB97+BB98</f>
        <v>0</v>
      </c>
      <c r="CA98" s="25">
        <f t="shared" ref="CA98" si="218">BC97+BC98</f>
        <v>0</v>
      </c>
      <c r="CB98" s="25">
        <f t="shared" ref="CB98" si="219">BD97+BD98</f>
        <v>0</v>
      </c>
      <c r="CC98" s="25">
        <f t="shared" ref="CC98" si="220">BE97+BE98</f>
        <v>1.1363636363636365</v>
      </c>
      <c r="CD98" s="25">
        <f t="shared" ref="CD98" si="221">BF97+BF98</f>
        <v>0</v>
      </c>
      <c r="CE98" s="25">
        <f t="shared" ref="CE98" si="222">BG97+BG98</f>
        <v>0</v>
      </c>
      <c r="CF98" s="25">
        <f t="shared" ref="CF98" si="223">BH97+BH98</f>
        <v>0</v>
      </c>
      <c r="CG98" s="25">
        <f t="shared" ref="CG98" si="224">BI97+BI98</f>
        <v>0</v>
      </c>
      <c r="CH98" s="25">
        <f t="shared" ref="CH98" si="225">BJ97+BJ98</f>
        <v>0</v>
      </c>
      <c r="CI98" s="25">
        <f t="shared" ref="CI98" si="226">BK97+BK98</f>
        <v>34.408602150537632</v>
      </c>
      <c r="CJ98" s="25">
        <f t="shared" ref="CJ98" si="227">BL97+BL98</f>
        <v>65.591397849462368</v>
      </c>
      <c r="CK98" s="25">
        <f t="shared" ref="CK98" si="228">BM97+BM98</f>
        <v>0</v>
      </c>
      <c r="CL98" s="24">
        <f t="shared" ref="CL98" si="229">BN97+BN98</f>
        <v>0</v>
      </c>
      <c r="CM98" s="39">
        <f t="shared" ref="CM98" si="230">BO97+BO98</f>
        <v>3.2608695652173911</v>
      </c>
      <c r="CN98" s="5"/>
      <c r="CQ98" s="11" t="s">
        <v>41</v>
      </c>
      <c r="CR98" s="12">
        <f>BS106</f>
        <v>9.6774193548387082</v>
      </c>
      <c r="CS98" s="12">
        <f>BT106</f>
        <v>74.193548387096769</v>
      </c>
      <c r="CT98" s="12">
        <f>BU106</f>
        <v>68.817204301075265</v>
      </c>
      <c r="CU98" s="12">
        <f>BV106</f>
        <v>94.623655913978496</v>
      </c>
      <c r="CV98" s="12">
        <f>BW103</f>
        <v>83.870967741935488</v>
      </c>
      <c r="CW98" s="12">
        <f>BX103</f>
        <v>84.946236559139791</v>
      </c>
      <c r="CX98" s="12">
        <f>BY103</f>
        <v>83.870967741935488</v>
      </c>
      <c r="CY98" s="12">
        <f>BZ106</f>
        <v>82.795698924731184</v>
      </c>
      <c r="CZ98" s="12">
        <f>CA104</f>
        <v>100</v>
      </c>
      <c r="DA98" s="12">
        <f>CB104</f>
        <v>100</v>
      </c>
      <c r="DB98" s="12">
        <f>CC104</f>
        <v>96.590909090909093</v>
      </c>
      <c r="DC98" s="12">
        <f>CD106</f>
        <v>97.72727272727272</v>
      </c>
      <c r="DD98" s="12">
        <f>CE104</f>
        <v>90.909090909090907</v>
      </c>
      <c r="DE98" s="12">
        <f>CF104</f>
        <v>87.951807228915655</v>
      </c>
      <c r="DF98" s="12">
        <f>CG108</f>
        <v>80.645161290322591</v>
      </c>
      <c r="DG98" s="12">
        <f>CH104</f>
        <v>80.645161290322591</v>
      </c>
      <c r="DH98" s="12">
        <f>CI101</f>
        <v>82.79569892473117</v>
      </c>
      <c r="DI98" s="12">
        <f>CJ102</f>
        <v>88.172043010752688</v>
      </c>
      <c r="DJ98" s="12">
        <f>CK101</f>
        <v>75.268817204301058</v>
      </c>
      <c r="DK98" s="12"/>
      <c r="DL98" s="12"/>
      <c r="DM98" s="9"/>
      <c r="DN98" s="9"/>
    </row>
    <row r="99" spans="2:118" s="1" customFormat="1" ht="18.75" x14ac:dyDescent="0.25">
      <c r="B99" s="1" t="s">
        <v>4</v>
      </c>
      <c r="C99" s="2">
        <v>0</v>
      </c>
      <c r="D99" s="2">
        <v>0</v>
      </c>
      <c r="E99" s="2">
        <v>0</v>
      </c>
      <c r="F99" s="2">
        <v>0</v>
      </c>
      <c r="G99" s="2">
        <v>3</v>
      </c>
      <c r="H99" s="2">
        <v>0</v>
      </c>
      <c r="I99" s="2">
        <v>2</v>
      </c>
      <c r="J99" s="2">
        <v>15</v>
      </c>
      <c r="K99" s="2">
        <v>29</v>
      </c>
      <c r="L99" s="2">
        <v>15</v>
      </c>
      <c r="M99" s="3">
        <v>5</v>
      </c>
      <c r="N99" s="3">
        <v>3</v>
      </c>
      <c r="O99" s="3">
        <v>3</v>
      </c>
      <c r="P99" s="3">
        <v>18</v>
      </c>
      <c r="Q99" s="3">
        <v>0</v>
      </c>
      <c r="R99" s="3">
        <v>0</v>
      </c>
      <c r="S99" s="1">
        <v>93</v>
      </c>
      <c r="V99" s="1">
        <v>6.25E-2</v>
      </c>
      <c r="W99" s="2">
        <f>E97</f>
        <v>0</v>
      </c>
      <c r="X99" s="2">
        <f>E98</f>
        <v>0</v>
      </c>
      <c r="Y99" s="2">
        <f>E99</f>
        <v>0</v>
      </c>
      <c r="Z99" s="2">
        <f>E100</f>
        <v>0</v>
      </c>
      <c r="AA99" s="2">
        <f>E101</f>
        <v>0</v>
      </c>
      <c r="AB99" s="2">
        <f>E102</f>
        <v>2</v>
      </c>
      <c r="AC99" s="2">
        <f>E103</f>
        <v>0</v>
      </c>
      <c r="AD99" s="4">
        <f>E104</f>
        <v>0</v>
      </c>
      <c r="AE99" s="2">
        <f>E105</f>
        <v>57</v>
      </c>
      <c r="AF99" s="2">
        <f>E106</f>
        <v>92</v>
      </c>
      <c r="AG99" s="2">
        <f>E107</f>
        <v>0</v>
      </c>
      <c r="AH99" s="2">
        <f>E108</f>
        <v>0</v>
      </c>
      <c r="AI99" s="2">
        <f>E109</f>
        <v>15</v>
      </c>
      <c r="AJ99" s="2">
        <f>E110</f>
        <v>5</v>
      </c>
      <c r="AK99" s="2">
        <f>E111</f>
        <v>0</v>
      </c>
      <c r="AL99" s="2">
        <f>E112</f>
        <v>53</v>
      </c>
      <c r="AM99" s="2">
        <f>E113</f>
        <v>32</v>
      </c>
      <c r="AN99" s="2">
        <f>E114</f>
        <v>1</v>
      </c>
      <c r="AO99" s="2">
        <f>E115</f>
        <v>8</v>
      </c>
      <c r="AP99" s="1">
        <f>E116</f>
        <v>0</v>
      </c>
      <c r="AQ99" s="43">
        <f>E117</f>
        <v>0</v>
      </c>
      <c r="AT99" s="1">
        <v>6.2E-2</v>
      </c>
      <c r="AU99" s="25">
        <f t="shared" ref="AU99" si="231">PRODUCT(W99*100*1/W113)</f>
        <v>0</v>
      </c>
      <c r="AV99" s="25">
        <f t="shared" ref="AV99" si="232">PRODUCT(X99*100*1/X113)</f>
        <v>0</v>
      </c>
      <c r="AW99" s="25">
        <f t="shared" ref="AW99" si="233">PRODUCT(Y99*100*1/Y113)</f>
        <v>0</v>
      </c>
      <c r="AX99" s="25">
        <f t="shared" ref="AX99" si="234">PRODUCT(Z99*100*1/Z113)</f>
        <v>0</v>
      </c>
      <c r="AY99" s="25">
        <f t="shared" ref="AY99" si="235">PRODUCT(AA99*100*1/AA113)</f>
        <v>0</v>
      </c>
      <c r="AZ99" s="25">
        <f t="shared" ref="AZ99" si="236">PRODUCT(AB99*100*1/AB113)</f>
        <v>2.150537634408602</v>
      </c>
      <c r="BA99" s="25">
        <f t="shared" ref="BA99" si="237">PRODUCT(AC99*100*1/AC113)</f>
        <v>0</v>
      </c>
      <c r="BB99" s="26">
        <f t="shared" ref="BB99" si="238">PRODUCT(AD99*100*1/AD113)</f>
        <v>0</v>
      </c>
      <c r="BC99" s="25">
        <f t="shared" ref="BC99" si="239">PRODUCT(AE99*100*1/AE113)</f>
        <v>61.29032258064516</v>
      </c>
      <c r="BD99" s="25">
        <f t="shared" ref="BD99" si="240">PRODUCT(AF99*100*1/AF113)</f>
        <v>98.924731182795696</v>
      </c>
      <c r="BE99" s="25">
        <f t="shared" ref="BE99" si="241">PRODUCT(AG99*100*1/AG113)</f>
        <v>0</v>
      </c>
      <c r="BF99" s="25">
        <f t="shared" ref="BF99" si="242">PRODUCT(AH99*100*1/AH113)</f>
        <v>0</v>
      </c>
      <c r="BG99" s="25">
        <f t="shared" ref="BG99" si="243">PRODUCT(AI99*100*1/AI113)</f>
        <v>17.045454545454547</v>
      </c>
      <c r="BH99" s="25">
        <f t="shared" ref="BH99" si="244">PRODUCT(AJ99*100*1/AJ113)</f>
        <v>6.024096385542169</v>
      </c>
      <c r="BI99" s="25">
        <f t="shared" ref="BI99" si="245">PRODUCT(AK99*100*1/AK113)</f>
        <v>0</v>
      </c>
      <c r="BJ99" s="25">
        <f t="shared" ref="BJ99" si="246">PRODUCT(AL99*100*1/AL113)</f>
        <v>56.98924731182796</v>
      </c>
      <c r="BK99" s="25">
        <f t="shared" ref="BK99" si="247">PRODUCT(AM99*100*1/AM113)</f>
        <v>34.408602150537632</v>
      </c>
      <c r="BL99" s="25">
        <f t="shared" ref="BL99" si="248">PRODUCT(AN99*100*1/AN113)</f>
        <v>1.075268817204301</v>
      </c>
      <c r="BM99" s="25">
        <f t="shared" ref="BM99" si="249">PRODUCT(AO99*100*1/AO113)</f>
        <v>8.6021505376344081</v>
      </c>
      <c r="BN99" s="24">
        <f t="shared" ref="BN99" si="250">PRODUCT(AP99*100*1/AP113)</f>
        <v>0</v>
      </c>
      <c r="BO99" s="39">
        <f t="shared" ref="BO99" si="251">PRODUCT(AQ99*100*1/AQ113)</f>
        <v>0</v>
      </c>
      <c r="BR99" s="1">
        <v>6.2E-2</v>
      </c>
      <c r="BS99" s="25">
        <f t="shared" ref="BS99" si="252">AU97+AU98+AU99</f>
        <v>0</v>
      </c>
      <c r="BT99" s="25">
        <f t="shared" ref="BT99" si="253">AV97+AV98+AV99</f>
        <v>0</v>
      </c>
      <c r="BU99" s="25">
        <f t="shared" ref="BU99" si="254">AW97+AW98+AW99</f>
        <v>0</v>
      </c>
      <c r="BV99" s="25">
        <f t="shared" ref="BV99" si="255">AX97+AX98+AX99</f>
        <v>0</v>
      </c>
      <c r="BW99" s="25">
        <f t="shared" ref="BW99" si="256">AY97+AY98+AY99</f>
        <v>0</v>
      </c>
      <c r="BX99" s="25">
        <f t="shared" ref="BX99" si="257">AZ97+AZ98+AZ99</f>
        <v>77.41935483870968</v>
      </c>
      <c r="BY99" s="25">
        <f t="shared" ref="BY99" si="258">BA97+BA98+BA99</f>
        <v>0</v>
      </c>
      <c r="BZ99" s="26">
        <f t="shared" ref="BZ99" si="259">BB97+BB98+BB99</f>
        <v>0</v>
      </c>
      <c r="CA99" s="25">
        <f t="shared" ref="CA99" si="260">BC97+BC98+BC99</f>
        <v>61.29032258064516</v>
      </c>
      <c r="CB99" s="25">
        <f t="shared" ref="CB99" si="261">BD97+BD98+BD99</f>
        <v>98.924731182795696</v>
      </c>
      <c r="CC99" s="25">
        <f t="shared" ref="CC99" si="262">BE97+BE98+BE99</f>
        <v>1.1363636363636365</v>
      </c>
      <c r="CD99" s="25">
        <f t="shared" ref="CD99" si="263">BF97+BF98+BF99</f>
        <v>0</v>
      </c>
      <c r="CE99" s="25">
        <f t="shared" ref="CE99" si="264">BG97+BG98+BG99</f>
        <v>17.045454545454547</v>
      </c>
      <c r="CF99" s="25">
        <f t="shared" ref="CF99" si="265">BH97+BH98+BH99</f>
        <v>6.024096385542169</v>
      </c>
      <c r="CG99" s="25">
        <f t="shared" ref="CG99" si="266">BI97+BI98+BI99</f>
        <v>0</v>
      </c>
      <c r="CH99" s="25">
        <f t="shared" ref="CH99" si="267">BJ97+BJ98+BJ99</f>
        <v>56.98924731182796</v>
      </c>
      <c r="CI99" s="25">
        <f t="shared" ref="CI99" si="268">BK97+BK98+BK99</f>
        <v>68.817204301075265</v>
      </c>
      <c r="CJ99" s="25">
        <f t="shared" ref="CJ99" si="269">BL97+BL98+BL99</f>
        <v>66.666666666666671</v>
      </c>
      <c r="CK99" s="25">
        <f t="shared" ref="CK99" si="270">BM97+BM98+BM99</f>
        <v>8.6021505376344081</v>
      </c>
      <c r="CL99" s="24">
        <f t="shared" ref="CL99" si="271">BN97+BN98+BN99</f>
        <v>0</v>
      </c>
      <c r="CM99" s="39">
        <f t="shared" ref="CM99" si="272">BO97+BO98+BO99</f>
        <v>3.2608695652173911</v>
      </c>
      <c r="CN99" s="5"/>
      <c r="CQ99" s="11" t="s">
        <v>42</v>
      </c>
      <c r="CR99" s="12"/>
      <c r="CS99" s="12"/>
      <c r="CT99" s="12"/>
      <c r="CU99" s="12"/>
      <c r="CV99" s="12">
        <f>BW105-BW103</f>
        <v>0</v>
      </c>
      <c r="CW99" s="12">
        <f>SUM(BX104,-BX103)</f>
        <v>0</v>
      </c>
      <c r="CX99" s="13">
        <f>SUM(BY104-BY103)</f>
        <v>0</v>
      </c>
      <c r="CY99" s="12"/>
      <c r="CZ99" s="12">
        <f>CA105-CA104</f>
        <v>0</v>
      </c>
      <c r="DA99" s="12">
        <f>CB106-CB104</f>
        <v>0</v>
      </c>
      <c r="DB99" s="12"/>
      <c r="DC99" s="12"/>
      <c r="DD99" s="12"/>
      <c r="DE99" s="12"/>
      <c r="DF99" s="12"/>
      <c r="DG99" s="12">
        <f>CH105-CH104</f>
        <v>2.1505376344086073</v>
      </c>
      <c r="DH99" s="12">
        <f>CI102-CI101</f>
        <v>3.2258064516128968</v>
      </c>
      <c r="DI99" s="12">
        <f>CJ103-CJ102</f>
        <v>2.1505376344086073</v>
      </c>
      <c r="DJ99" s="12"/>
      <c r="DK99" s="12"/>
      <c r="DL99" s="12"/>
      <c r="DM99" s="9"/>
      <c r="DN99" s="9"/>
    </row>
    <row r="100" spans="2:118" s="1" customFormat="1" ht="18.75" x14ac:dyDescent="0.25">
      <c r="B100" s="1" t="s">
        <v>5</v>
      </c>
      <c r="C100" s="2">
        <v>0</v>
      </c>
      <c r="D100" s="2">
        <v>0</v>
      </c>
      <c r="E100" s="2">
        <v>0</v>
      </c>
      <c r="F100" s="2">
        <v>0</v>
      </c>
      <c r="G100" s="2">
        <v>8</v>
      </c>
      <c r="H100" s="2">
        <v>0</v>
      </c>
      <c r="I100" s="2">
        <v>36</v>
      </c>
      <c r="J100" s="2">
        <v>28</v>
      </c>
      <c r="K100" s="2">
        <v>6</v>
      </c>
      <c r="L100" s="2">
        <v>10</v>
      </c>
      <c r="M100" s="3">
        <v>3</v>
      </c>
      <c r="N100" s="3">
        <v>0</v>
      </c>
      <c r="O100" s="3">
        <v>0</v>
      </c>
      <c r="P100" s="3">
        <v>2</v>
      </c>
      <c r="Q100" s="3">
        <v>0</v>
      </c>
      <c r="R100" s="3">
        <v>0</v>
      </c>
      <c r="S100" s="1">
        <v>93</v>
      </c>
      <c r="V100" s="1">
        <v>0.125</v>
      </c>
      <c r="W100" s="2">
        <f>F97</f>
        <v>0</v>
      </c>
      <c r="X100" s="2">
        <f>F98</f>
        <v>1</v>
      </c>
      <c r="Y100" s="2">
        <f>F99</f>
        <v>0</v>
      </c>
      <c r="Z100" s="2">
        <f>F100</f>
        <v>0</v>
      </c>
      <c r="AA100" s="2">
        <f>F101</f>
        <v>76</v>
      </c>
      <c r="AB100" s="2">
        <f>F102</f>
        <v>5</v>
      </c>
      <c r="AC100" s="2">
        <f>F103</f>
        <v>72</v>
      </c>
      <c r="AD100" s="4">
        <f>F104</f>
        <v>4</v>
      </c>
      <c r="AE100" s="2">
        <f>F105</f>
        <v>0</v>
      </c>
      <c r="AF100" s="2">
        <f>F106</f>
        <v>0</v>
      </c>
      <c r="AG100" s="2">
        <f>F107</f>
        <v>1</v>
      </c>
      <c r="AH100" s="2">
        <f>F108</f>
        <v>0</v>
      </c>
      <c r="AI100" s="2">
        <f>F109</f>
        <v>0</v>
      </c>
      <c r="AJ100" s="2">
        <f>F110</f>
        <v>0</v>
      </c>
      <c r="AK100" s="2">
        <f>F111</f>
        <v>0</v>
      </c>
      <c r="AL100" s="2">
        <f>F112</f>
        <v>0</v>
      </c>
      <c r="AM100" s="2">
        <f>F113</f>
        <v>5</v>
      </c>
      <c r="AN100" s="2">
        <f>F114</f>
        <v>8</v>
      </c>
      <c r="AO100" s="2">
        <f>F115</f>
        <v>59</v>
      </c>
      <c r="AP100" s="1">
        <f>F116</f>
        <v>0</v>
      </c>
      <c r="AQ100" s="43">
        <f>F117</f>
        <v>46</v>
      </c>
      <c r="AT100" s="1">
        <v>0.125</v>
      </c>
      <c r="AU100" s="25">
        <f t="shared" ref="AU100" si="273">PRODUCT(W100*100*1/W113)</f>
        <v>0</v>
      </c>
      <c r="AV100" s="25">
        <f t="shared" ref="AV100" si="274">PRODUCT(X100*100*1/X113)</f>
        <v>1.075268817204301</v>
      </c>
      <c r="AW100" s="25">
        <f t="shared" ref="AW100" si="275">PRODUCT(Y100*100*1/Y113)</f>
        <v>0</v>
      </c>
      <c r="AX100" s="25">
        <f t="shared" ref="AX100" si="276">PRODUCT(Z100*100*1/Z113)</f>
        <v>0</v>
      </c>
      <c r="AY100" s="25">
        <f t="shared" ref="AY100" si="277">PRODUCT(AA100*100*1/AA113)</f>
        <v>81.72043010752688</v>
      </c>
      <c r="AZ100" s="25">
        <f t="shared" ref="AZ100" si="278">PRODUCT(AB100*100*1/AB113)</f>
        <v>5.376344086021505</v>
      </c>
      <c r="BA100" s="25">
        <f t="shared" ref="BA100" si="279">PRODUCT(AC100*100*1/AC113)</f>
        <v>77.41935483870968</v>
      </c>
      <c r="BB100" s="26">
        <f t="shared" ref="BB100" si="280">PRODUCT(AD100*100*1/AD113)</f>
        <v>4.301075268817204</v>
      </c>
      <c r="BC100" s="25">
        <f t="shared" ref="BC100" si="281">PRODUCT(AE100*100*1/AE113)</f>
        <v>0</v>
      </c>
      <c r="BD100" s="25">
        <f t="shared" ref="BD100" si="282">PRODUCT(AF100*100*1/AF113)</f>
        <v>0</v>
      </c>
      <c r="BE100" s="25">
        <f t="shared" ref="BE100" si="283">PRODUCT(AG100*100*1/AG113)</f>
        <v>1.1363636363636365</v>
      </c>
      <c r="BF100" s="25">
        <f t="shared" ref="BF100" si="284">PRODUCT(AH100*100*1/AH113)</f>
        <v>0</v>
      </c>
      <c r="BG100" s="25">
        <f t="shared" ref="BG100" si="285">PRODUCT(AI100*100*1/AI113)</f>
        <v>0</v>
      </c>
      <c r="BH100" s="25">
        <f t="shared" ref="BH100" si="286">PRODUCT(AJ100*100*1/AJ113)</f>
        <v>0</v>
      </c>
      <c r="BI100" s="25">
        <f t="shared" ref="BI100" si="287">PRODUCT(AK100*100*1/AK113)</f>
        <v>0</v>
      </c>
      <c r="BJ100" s="25">
        <f t="shared" ref="BJ100" si="288">PRODUCT(AL100*100*1/AL113)</f>
        <v>0</v>
      </c>
      <c r="BK100" s="25">
        <f t="shared" ref="BK100" si="289">PRODUCT(AM100*100*1/AM113)</f>
        <v>5.376344086021505</v>
      </c>
      <c r="BL100" s="25">
        <f t="shared" ref="BL100" si="290">PRODUCT(AN100*100*1/AN113)</f>
        <v>8.6021505376344081</v>
      </c>
      <c r="BM100" s="25">
        <f t="shared" ref="BM100" si="291">PRODUCT(AO100*100*1/AO113)</f>
        <v>63.44086021505376</v>
      </c>
      <c r="BN100" s="24">
        <f t="shared" ref="BN100" si="292">PRODUCT(AP100*100*1/AP113)</f>
        <v>0</v>
      </c>
      <c r="BO100" s="39">
        <f t="shared" ref="BO100" si="293">PRODUCT(AQ100*100*1/AQ113)</f>
        <v>50</v>
      </c>
      <c r="BR100" s="1">
        <v>0.125</v>
      </c>
      <c r="BS100" s="25">
        <f t="shared" ref="BS100" si="294">AU97+AU98+AU99+AU100</f>
        <v>0</v>
      </c>
      <c r="BT100" s="25">
        <f t="shared" ref="BT100" si="295">AV97+AV98+AV99+AV100</f>
        <v>1.075268817204301</v>
      </c>
      <c r="BU100" s="25">
        <f t="shared" ref="BU100" si="296">AW97+AW98+AW99+AW100</f>
        <v>0</v>
      </c>
      <c r="BV100" s="25">
        <f t="shared" ref="BV100" si="297">AX97+AX98+AX99+AX100</f>
        <v>0</v>
      </c>
      <c r="BW100" s="25">
        <f t="shared" ref="BW100" si="298">AY97+AY98+AY99+AY100</f>
        <v>81.72043010752688</v>
      </c>
      <c r="BX100" s="25">
        <f t="shared" ref="BX100" si="299">AZ97+AZ98+AZ99+AZ100</f>
        <v>82.795698924731184</v>
      </c>
      <c r="BY100" s="25">
        <f t="shared" ref="BY100" si="300">BA97+BA98+BA99+BA100</f>
        <v>77.41935483870968</v>
      </c>
      <c r="BZ100" s="26">
        <f t="shared" ref="BZ100" si="301">BB97+BB98+BB99+BB100</f>
        <v>4.301075268817204</v>
      </c>
      <c r="CA100" s="25">
        <f t="shared" ref="CA100" si="302">BC97+BC98+BC99+BC100</f>
        <v>61.29032258064516</v>
      </c>
      <c r="CB100" s="25">
        <f t="shared" ref="CB100" si="303">BD97+BD98+BD99+BD100</f>
        <v>98.924731182795696</v>
      </c>
      <c r="CC100" s="25">
        <f t="shared" ref="CC100" si="304">BE97+BE98+BE99+BE100</f>
        <v>2.2727272727272729</v>
      </c>
      <c r="CD100" s="25">
        <f t="shared" ref="CD100" si="305">BF97+BF98+BF99+BF100</f>
        <v>0</v>
      </c>
      <c r="CE100" s="25">
        <f t="shared" ref="CE100" si="306">BG97+BG98+BG99+BG100</f>
        <v>17.045454545454547</v>
      </c>
      <c r="CF100" s="25">
        <f t="shared" ref="CF100" si="307">BH97+BH98+BH99+BH100</f>
        <v>6.024096385542169</v>
      </c>
      <c r="CG100" s="25">
        <f t="shared" ref="CG100" si="308">BI97+BI98+BI99+BI100</f>
        <v>0</v>
      </c>
      <c r="CH100" s="25">
        <f t="shared" ref="CH100" si="309">BJ97+BJ98+BJ99+BJ100</f>
        <v>56.98924731182796</v>
      </c>
      <c r="CI100" s="25">
        <f t="shared" ref="CI100" si="310">BK97+BK98+BK99+BK100</f>
        <v>74.193548387096769</v>
      </c>
      <c r="CJ100" s="25">
        <f t="shared" ref="CJ100" si="311">BL97+BL98+BL99+BL100</f>
        <v>75.268817204301087</v>
      </c>
      <c r="CK100" s="25">
        <f t="shared" ref="CK100" si="312">BM97+BM98+BM99+BM100</f>
        <v>72.043010752688161</v>
      </c>
      <c r="CL100" s="24">
        <f t="shared" ref="CL100" si="313">BN97+BN98+BN99+BN100</f>
        <v>0</v>
      </c>
      <c r="CM100" s="39">
        <f t="shared" ref="CM100" si="314">BO97+BO98+BO99+BO100</f>
        <v>53.260869565217391</v>
      </c>
      <c r="CN100" s="5"/>
      <c r="CQ100" s="11" t="s">
        <v>43</v>
      </c>
      <c r="CR100" s="12">
        <f>BS112-CR98</f>
        <v>90.322580645161295</v>
      </c>
      <c r="CS100" s="12">
        <f>BT112-CS98</f>
        <v>25.806451612903231</v>
      </c>
      <c r="CT100" s="12">
        <f>BU112-BU106</f>
        <v>31.182795698924721</v>
      </c>
      <c r="CU100" s="12">
        <f>BV112-BV106</f>
        <v>5.3763440860215042</v>
      </c>
      <c r="CV100" s="12">
        <f>BW112-CV99-CV98</f>
        <v>16.129032258064512</v>
      </c>
      <c r="CW100" s="12">
        <f>BX112-BX104</f>
        <v>15.053763440860209</v>
      </c>
      <c r="CX100" s="12">
        <f>BY112-BY104</f>
        <v>16.129032258064527</v>
      </c>
      <c r="CY100" s="12">
        <f>BZ112-BZ106</f>
        <v>17.204301075268816</v>
      </c>
      <c r="CZ100" s="12">
        <f>CA112-CA105</f>
        <v>0</v>
      </c>
      <c r="DA100" s="12">
        <f>CB112-CB106</f>
        <v>0</v>
      </c>
      <c r="DB100" s="12">
        <f>CC112-CC104</f>
        <v>3.4090909090909065</v>
      </c>
      <c r="DC100" s="12">
        <f>CD112-CD106</f>
        <v>2.2727272727272663</v>
      </c>
      <c r="DD100" s="12">
        <f>CE112-CE104</f>
        <v>9.0909090909090935</v>
      </c>
      <c r="DE100" s="12">
        <f>CF112-CF104</f>
        <v>12.048192771084331</v>
      </c>
      <c r="DF100" s="12">
        <f>CG112-CG108</f>
        <v>19.354838709677409</v>
      </c>
      <c r="DG100" s="12">
        <f>CH112-CH105</f>
        <v>17.204301075268816</v>
      </c>
      <c r="DH100" s="12">
        <f>CI112-CI102</f>
        <v>13.978494623655919</v>
      </c>
      <c r="DI100" s="12">
        <f>CJ112-CJ103</f>
        <v>9.6774193548387188</v>
      </c>
      <c r="DJ100" s="12">
        <f>CK112-CK101</f>
        <v>24.731182795698928</v>
      </c>
      <c r="DK100" s="12"/>
      <c r="DL100" s="12"/>
      <c r="DM100" s="9"/>
      <c r="DN100" s="9"/>
    </row>
    <row r="101" spans="2:118" s="1" customFormat="1" x14ac:dyDescent="0.25">
      <c r="B101" s="1" t="s">
        <v>6</v>
      </c>
      <c r="C101" s="2">
        <v>0</v>
      </c>
      <c r="D101" s="2">
        <v>0</v>
      </c>
      <c r="E101" s="2">
        <v>0</v>
      </c>
      <c r="F101" s="2">
        <v>76</v>
      </c>
      <c r="G101" s="2">
        <v>0</v>
      </c>
      <c r="H101" s="2">
        <v>2</v>
      </c>
      <c r="I101" s="2">
        <v>0</v>
      </c>
      <c r="J101" s="4">
        <v>0</v>
      </c>
      <c r="K101" s="4">
        <v>0</v>
      </c>
      <c r="L101" s="3">
        <v>0</v>
      </c>
      <c r="M101" s="3">
        <v>1</v>
      </c>
      <c r="N101" s="3">
        <v>14</v>
      </c>
      <c r="O101" s="3">
        <v>0</v>
      </c>
      <c r="P101" s="3">
        <v>0</v>
      </c>
      <c r="Q101" s="3">
        <v>0</v>
      </c>
      <c r="R101" s="3">
        <v>0</v>
      </c>
      <c r="S101" s="1">
        <v>93</v>
      </c>
      <c r="V101" s="1">
        <v>0.25</v>
      </c>
      <c r="W101" s="2">
        <f>G97</f>
        <v>0</v>
      </c>
      <c r="X101" s="2">
        <f>G98</f>
        <v>0</v>
      </c>
      <c r="Y101" s="2">
        <f>G99</f>
        <v>3</v>
      </c>
      <c r="Z101" s="2">
        <f>G100</f>
        <v>8</v>
      </c>
      <c r="AA101" s="2">
        <f>G101</f>
        <v>0</v>
      </c>
      <c r="AB101" s="2">
        <f>G102</f>
        <v>1</v>
      </c>
      <c r="AC101" s="2">
        <f>G103</f>
        <v>0</v>
      </c>
      <c r="AD101" s="4">
        <f>G104</f>
        <v>0</v>
      </c>
      <c r="AE101" s="2">
        <f>G105</f>
        <v>31</v>
      </c>
      <c r="AF101" s="2">
        <f>G106</f>
        <v>0</v>
      </c>
      <c r="AG101" s="2">
        <f>G107</f>
        <v>43</v>
      </c>
      <c r="AH101" s="2">
        <f>G108</f>
        <v>29</v>
      </c>
      <c r="AI101" s="2">
        <f>G109</f>
        <v>58</v>
      </c>
      <c r="AJ101" s="2">
        <f>G110</f>
        <v>59</v>
      </c>
      <c r="AK101" s="2">
        <f>G111</f>
        <v>0</v>
      </c>
      <c r="AL101" s="2">
        <f>G112</f>
        <v>15</v>
      </c>
      <c r="AM101" s="2">
        <f>G113</f>
        <v>8</v>
      </c>
      <c r="AN101" s="2">
        <f>G114</f>
        <v>3</v>
      </c>
      <c r="AO101" s="2">
        <f>G115</f>
        <v>3</v>
      </c>
      <c r="AP101" s="1">
        <f>G116</f>
        <v>0</v>
      </c>
      <c r="AQ101" s="43">
        <f>G117</f>
        <v>28</v>
      </c>
      <c r="AT101" s="1">
        <v>0.25</v>
      </c>
      <c r="AU101" s="25">
        <f t="shared" ref="AU101" si="315">PRODUCT(W101*100*1/W113)</f>
        <v>0</v>
      </c>
      <c r="AV101" s="25">
        <f t="shared" ref="AV101" si="316">PRODUCT(X101*100*1/X113)</f>
        <v>0</v>
      </c>
      <c r="AW101" s="25">
        <f t="shared" ref="AW101" si="317">PRODUCT(Y101*100*1/Y113)</f>
        <v>3.225806451612903</v>
      </c>
      <c r="AX101" s="25">
        <f t="shared" ref="AX101" si="318">PRODUCT(Z101*100*1/Z113)</f>
        <v>8.6021505376344081</v>
      </c>
      <c r="AY101" s="25">
        <f t="shared" ref="AY101" si="319">PRODUCT(AA101*100*1/AA113)</f>
        <v>0</v>
      </c>
      <c r="AZ101" s="25">
        <f t="shared" ref="AZ101" si="320">PRODUCT(AB101*100*1/AB113)</f>
        <v>1.075268817204301</v>
      </c>
      <c r="BA101" s="25">
        <f t="shared" ref="BA101" si="321">PRODUCT(AC101*100*1/AC113)</f>
        <v>0</v>
      </c>
      <c r="BB101" s="26">
        <f t="shared" ref="BB101" si="322">PRODUCT(AD101*100*1/AD113)</f>
        <v>0</v>
      </c>
      <c r="BC101" s="25">
        <f t="shared" ref="BC101" si="323">PRODUCT(AE101*100*1/AE113)</f>
        <v>33.333333333333336</v>
      </c>
      <c r="BD101" s="25">
        <f t="shared" ref="BD101" si="324">PRODUCT(AF101*100*1/AF113)</f>
        <v>0</v>
      </c>
      <c r="BE101" s="25">
        <f t="shared" ref="BE101" si="325">PRODUCT(AG101*100*1/AG113)</f>
        <v>48.863636363636367</v>
      </c>
      <c r="BF101" s="25">
        <f t="shared" ref="BF101" si="326">PRODUCT(AH101*100*1/AH113)</f>
        <v>32.954545454545453</v>
      </c>
      <c r="BG101" s="25">
        <f t="shared" ref="BG101" si="327">PRODUCT(AI101*100*1/AI113)</f>
        <v>65.909090909090907</v>
      </c>
      <c r="BH101" s="25">
        <f t="shared" ref="BH101" si="328">PRODUCT(AJ101*100*1/AJ113)</f>
        <v>71.084337349397586</v>
      </c>
      <c r="BI101" s="25">
        <f t="shared" ref="BI101" si="329">PRODUCT(AK101*100*1/AK113)</f>
        <v>0</v>
      </c>
      <c r="BJ101" s="25">
        <f t="shared" ref="BJ101" si="330">PRODUCT(AL101*100*1/AL113)</f>
        <v>16.129032258064516</v>
      </c>
      <c r="BK101" s="25">
        <f t="shared" ref="BK101" si="331">PRODUCT(AM101*100*1/AM113)</f>
        <v>8.6021505376344081</v>
      </c>
      <c r="BL101" s="25">
        <f t="shared" ref="BL101" si="332">PRODUCT(AN101*100*1/AN113)</f>
        <v>3.225806451612903</v>
      </c>
      <c r="BM101" s="25">
        <f t="shared" ref="BM101" si="333">PRODUCT(AO101*100*1/AO113)</f>
        <v>3.225806451612903</v>
      </c>
      <c r="BN101" s="24">
        <f t="shared" ref="BN101" si="334">PRODUCT(AP101*100*1/AP113)</f>
        <v>0</v>
      </c>
      <c r="BO101" s="39">
        <f t="shared" ref="BO101" si="335">PRODUCT(AQ101*100*1/AQ113)</f>
        <v>30.434782608695652</v>
      </c>
      <c r="BR101" s="1">
        <v>0.25</v>
      </c>
      <c r="BS101" s="25">
        <f t="shared" ref="BS101" si="336">AU97+AU98+AU99+AU100+AU101</f>
        <v>0</v>
      </c>
      <c r="BT101" s="25">
        <f t="shared" ref="BT101" si="337">AV97+AV98+AV99+AV100+AV101</f>
        <v>1.075268817204301</v>
      </c>
      <c r="BU101" s="25">
        <f t="shared" ref="BU101" si="338">AW97+AW98+AW99+AW100+AW101</f>
        <v>3.225806451612903</v>
      </c>
      <c r="BV101" s="25">
        <f t="shared" ref="BV101" si="339">AX97+AX98+AX99+AX100+AX101</f>
        <v>8.6021505376344081</v>
      </c>
      <c r="BW101" s="25">
        <f t="shared" ref="BW101" si="340">AY97+AY98+AY99+AY100+AY101</f>
        <v>81.72043010752688</v>
      </c>
      <c r="BX101" s="25">
        <f t="shared" ref="BX101" si="341">AZ97+AZ98+AZ99+AZ100+AZ101</f>
        <v>83.870967741935488</v>
      </c>
      <c r="BY101" s="25">
        <f t="shared" ref="BY101" si="342">BA97+BA98+BA99+BA100+BA101</f>
        <v>77.41935483870968</v>
      </c>
      <c r="BZ101" s="26">
        <f t="shared" ref="BZ101" si="343">BB97+BB98+BB99+BB100+BB101</f>
        <v>4.301075268817204</v>
      </c>
      <c r="CA101" s="25">
        <f t="shared" ref="CA101" si="344">BC97+BC98+BC99+BC100+BC101</f>
        <v>94.623655913978496</v>
      </c>
      <c r="CB101" s="25">
        <f t="shared" ref="CB101" si="345">BD97+BD98+BD99+BD100+BD101</f>
        <v>98.924731182795696</v>
      </c>
      <c r="CC101" s="25">
        <f t="shared" ref="CC101" si="346">BE97+BE98+BE99+BE100+BE101</f>
        <v>51.13636363636364</v>
      </c>
      <c r="CD101" s="25">
        <f t="shared" ref="CD101" si="347">BF97+BF98+BF99+BF100+BF101</f>
        <v>32.954545454545453</v>
      </c>
      <c r="CE101" s="25">
        <f t="shared" ref="CE101" si="348">BG97+BG98+BG99+BG100+BG101</f>
        <v>82.954545454545453</v>
      </c>
      <c r="CF101" s="25">
        <f t="shared" ref="CF101" si="349">BH97+BH98+BH99+BH100+BH101</f>
        <v>77.108433734939752</v>
      </c>
      <c r="CG101" s="25">
        <f t="shared" ref="CG101" si="350">BI97+BI98+BI99+BI100+BI101</f>
        <v>0</v>
      </c>
      <c r="CH101" s="25">
        <f t="shared" ref="CH101" si="351">BJ97+BJ98+BJ99+BJ100+BJ101</f>
        <v>73.118279569892479</v>
      </c>
      <c r="CI101" s="25">
        <f t="shared" ref="CI101" si="352">BK97+BK98+BK99+BK100+BK101</f>
        <v>82.79569892473117</v>
      </c>
      <c r="CJ101" s="25">
        <f t="shared" ref="CJ101" si="353">BL97+BL98+BL99+BL100+BL101</f>
        <v>78.494623655913983</v>
      </c>
      <c r="CK101" s="25">
        <f t="shared" ref="CK101" si="354">BM97+BM98+BM99+BM100+BM101</f>
        <v>75.268817204301058</v>
      </c>
      <c r="CL101" s="24">
        <f t="shared" ref="CL101" si="355">BN97+BN98+BN99+BN100+BN101</f>
        <v>0</v>
      </c>
      <c r="CM101" s="39">
        <f t="shared" ref="CM101" si="356">BO97+BO98+BO99+BO100+BO101</f>
        <v>83.695652173913047</v>
      </c>
      <c r="CN101" s="5"/>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row>
    <row r="102" spans="2:118" s="1" customFormat="1" x14ac:dyDescent="0.25">
      <c r="B102" s="1" t="s">
        <v>7</v>
      </c>
      <c r="C102" s="2">
        <v>0</v>
      </c>
      <c r="D102" s="2">
        <v>70</v>
      </c>
      <c r="E102" s="2">
        <v>2</v>
      </c>
      <c r="F102" s="2">
        <v>5</v>
      </c>
      <c r="G102" s="2">
        <v>1</v>
      </c>
      <c r="H102" s="2">
        <v>0</v>
      </c>
      <c r="I102" s="2">
        <v>1</v>
      </c>
      <c r="J102" s="4">
        <v>0</v>
      </c>
      <c r="K102" s="3">
        <v>0</v>
      </c>
      <c r="L102" s="3">
        <v>0</v>
      </c>
      <c r="M102" s="3">
        <v>14</v>
      </c>
      <c r="N102" s="3">
        <v>0</v>
      </c>
      <c r="O102" s="3">
        <v>0</v>
      </c>
      <c r="P102" s="3">
        <v>0</v>
      </c>
      <c r="Q102" s="3">
        <v>0</v>
      </c>
      <c r="R102" s="3">
        <v>0</v>
      </c>
      <c r="S102" s="1">
        <v>93</v>
      </c>
      <c r="V102" s="1">
        <v>0.5</v>
      </c>
      <c r="W102" s="2">
        <f>H97</f>
        <v>0</v>
      </c>
      <c r="X102" s="2">
        <f>H98</f>
        <v>7</v>
      </c>
      <c r="Y102" s="2">
        <f>H99</f>
        <v>0</v>
      </c>
      <c r="Z102" s="2">
        <f>H100</f>
        <v>0</v>
      </c>
      <c r="AA102" s="2">
        <f>H101</f>
        <v>2</v>
      </c>
      <c r="AB102" s="2">
        <f>H102</f>
        <v>0</v>
      </c>
      <c r="AC102" s="2">
        <f>H103</f>
        <v>4</v>
      </c>
      <c r="AD102" s="4">
        <f>H104</f>
        <v>1</v>
      </c>
      <c r="AE102" s="2">
        <f>H105</f>
        <v>3</v>
      </c>
      <c r="AF102" s="2">
        <f>H106</f>
        <v>0</v>
      </c>
      <c r="AG102" s="2">
        <f>H107</f>
        <v>33</v>
      </c>
      <c r="AH102" s="2">
        <f>H108</f>
        <v>0</v>
      </c>
      <c r="AI102" s="2">
        <f>H109</f>
        <v>5</v>
      </c>
      <c r="AJ102" s="2">
        <f>H110</f>
        <v>6</v>
      </c>
      <c r="AK102" s="2">
        <f>H111</f>
        <v>0</v>
      </c>
      <c r="AL102" s="2">
        <f>H112</f>
        <v>4</v>
      </c>
      <c r="AM102" s="4">
        <f>H113</f>
        <v>3</v>
      </c>
      <c r="AN102" s="2">
        <f>H114</f>
        <v>9</v>
      </c>
      <c r="AO102" s="3">
        <f>H115</f>
        <v>7</v>
      </c>
      <c r="AP102" s="1">
        <f>H116</f>
        <v>5</v>
      </c>
      <c r="AQ102" s="43">
        <f>H117</f>
        <v>8</v>
      </c>
      <c r="AT102" s="1">
        <v>0.5</v>
      </c>
      <c r="AU102" s="25">
        <f t="shared" ref="AU102" si="357">PRODUCT(W102*100*1/W113)</f>
        <v>0</v>
      </c>
      <c r="AV102" s="25">
        <f t="shared" ref="AV102" si="358">PRODUCT(X102*100*1/X113)</f>
        <v>7.5268817204301079</v>
      </c>
      <c r="AW102" s="25">
        <f t="shared" ref="AW102" si="359">PRODUCT(Y102*100*1/Y113)</f>
        <v>0</v>
      </c>
      <c r="AX102" s="25">
        <f t="shared" ref="AX102" si="360">PRODUCT(Z102*100*1/Z113)</f>
        <v>0</v>
      </c>
      <c r="AY102" s="25">
        <f t="shared" ref="AY102" si="361">PRODUCT(AA102*100*1/AA113)</f>
        <v>2.150537634408602</v>
      </c>
      <c r="AZ102" s="25">
        <f t="shared" ref="AZ102" si="362">PRODUCT(AB102*100*1/AB113)</f>
        <v>0</v>
      </c>
      <c r="BA102" s="25">
        <f t="shared" ref="BA102" si="363">PRODUCT(AC102*100*1/AC113)</f>
        <v>4.301075268817204</v>
      </c>
      <c r="BB102" s="26">
        <f t="shared" ref="BB102" si="364">PRODUCT(AD102*100*1/AD113)</f>
        <v>1.075268817204301</v>
      </c>
      <c r="BC102" s="25">
        <f t="shared" ref="BC102" si="365">PRODUCT(AE102*100*1/AE113)</f>
        <v>3.225806451612903</v>
      </c>
      <c r="BD102" s="25">
        <f t="shared" ref="BD102" si="366">PRODUCT(AF102*100*1/AF113)</f>
        <v>0</v>
      </c>
      <c r="BE102" s="25">
        <f t="shared" ref="BE102" si="367">PRODUCT(AG102*100*1/AG113)</f>
        <v>37.5</v>
      </c>
      <c r="BF102" s="25">
        <f t="shared" ref="BF102" si="368">PRODUCT(AH102*100*1/AH113)</f>
        <v>0</v>
      </c>
      <c r="BG102" s="25">
        <f t="shared" ref="BG102" si="369">PRODUCT(AI102*100*1/AI113)</f>
        <v>5.6818181818181817</v>
      </c>
      <c r="BH102" s="25">
        <f t="shared" ref="BH102" si="370">PRODUCT(AJ102*100*1/AJ113)</f>
        <v>7.2289156626506026</v>
      </c>
      <c r="BI102" s="25">
        <f t="shared" ref="BI102" si="371">PRODUCT(AK102*100*1/AK113)</f>
        <v>0</v>
      </c>
      <c r="BJ102" s="25">
        <f t="shared" ref="BJ102" si="372">PRODUCT(AL102*100*1/AL113)</f>
        <v>4.301075268817204</v>
      </c>
      <c r="BK102" s="26">
        <f t="shared" ref="BK102" si="373">PRODUCT(AM102*100*1/AM113)</f>
        <v>3.225806451612903</v>
      </c>
      <c r="BL102" s="25">
        <f t="shared" ref="BL102" si="374">PRODUCT(AN102*100*1/AN113)</f>
        <v>9.67741935483871</v>
      </c>
      <c r="BM102" s="27">
        <f t="shared" ref="BM102" si="375">PRODUCT(AO102*100*1/AO113)</f>
        <v>7.5268817204301079</v>
      </c>
      <c r="BN102" s="24">
        <f t="shared" ref="BN102" si="376">PRODUCT(AP102*100*1/AP113)</f>
        <v>5.376344086021505</v>
      </c>
      <c r="BO102" s="39">
        <f t="shared" ref="BO102" si="377">PRODUCT(AQ102*100*1/AQ113)</f>
        <v>8.695652173913043</v>
      </c>
      <c r="BR102" s="1">
        <v>0.5</v>
      </c>
      <c r="BS102" s="25">
        <f t="shared" ref="BS102" si="378">AU97+AU98+AU99+AU100+AU101+AU102</f>
        <v>0</v>
      </c>
      <c r="BT102" s="25">
        <f t="shared" ref="BT102" si="379">AV97+AV98+AV99+AV100+AV101+AV102</f>
        <v>8.6021505376344081</v>
      </c>
      <c r="BU102" s="25">
        <f t="shared" ref="BU102" si="380">AW97+AW98+AW99+AW100+AW101+AW102</f>
        <v>3.225806451612903</v>
      </c>
      <c r="BV102" s="25">
        <f t="shared" ref="BV102" si="381">AX97+AX98+AX99+AX100+AX101+AX102</f>
        <v>8.6021505376344081</v>
      </c>
      <c r="BW102" s="25">
        <f t="shared" ref="BW102" si="382">AY97+AY98+AY99+AY100+AY101+AY102</f>
        <v>83.870967741935488</v>
      </c>
      <c r="BX102" s="25">
        <f t="shared" ref="BX102" si="383">AZ97+AZ98+AZ99+AZ100+AZ101+AZ102</f>
        <v>83.870967741935488</v>
      </c>
      <c r="BY102" s="25">
        <f t="shared" ref="BY102" si="384">BA97+BA98+BA99+BA100+BA101+BA102</f>
        <v>81.72043010752688</v>
      </c>
      <c r="BZ102" s="26">
        <f t="shared" ref="BZ102" si="385">BB97+BB98+BB99+BB100+BB101+BB102</f>
        <v>5.376344086021505</v>
      </c>
      <c r="CA102" s="25">
        <f t="shared" ref="CA102" si="386">BC97+BC98+BC99+BC100+BC101+BC102</f>
        <v>97.849462365591393</v>
      </c>
      <c r="CB102" s="25">
        <f t="shared" ref="CB102" si="387">BD97+BD98+BD99+BD100+BD101+BD102</f>
        <v>98.924731182795696</v>
      </c>
      <c r="CC102" s="25">
        <f t="shared" ref="CC102" si="388">BE97+BE98+BE99+BE100+BE101+BE102</f>
        <v>88.63636363636364</v>
      </c>
      <c r="CD102" s="25">
        <f t="shared" ref="CD102" si="389">BF97+BF98+BF99+BF100+BF101+BF102</f>
        <v>32.954545454545453</v>
      </c>
      <c r="CE102" s="25">
        <f t="shared" ref="CE102" si="390">BG97+BG98+BG99+BG100+BG101+BG102</f>
        <v>88.63636363636364</v>
      </c>
      <c r="CF102" s="25">
        <f t="shared" ref="CF102" si="391">BH97+BH98+BH99+BH100+BH101+BH102</f>
        <v>84.337349397590359</v>
      </c>
      <c r="CG102" s="25">
        <f t="shared" ref="CG102" si="392">BI97+BI98+BI99+BI100+BI101+BI102</f>
        <v>0</v>
      </c>
      <c r="CH102" s="25">
        <f t="shared" ref="CH102" si="393">BJ97+BJ98+BJ99+BJ100+BJ101+BJ102</f>
        <v>77.41935483870968</v>
      </c>
      <c r="CI102" s="26">
        <f t="shared" ref="CI102" si="394">BK97+BK98+BK99+BK100+BK101+BK102</f>
        <v>86.021505376344066</v>
      </c>
      <c r="CJ102" s="25">
        <f t="shared" ref="CJ102" si="395">BL97+BL98+BL99+BL100+BL101+BL102</f>
        <v>88.172043010752688</v>
      </c>
      <c r="CK102" s="27">
        <f t="shared" ref="CK102" si="396">BM97+BM98+BM99+BM100+BM101+BM102</f>
        <v>82.79569892473117</v>
      </c>
      <c r="CL102" s="24">
        <f t="shared" ref="CL102" si="397">BN97+BN98+BN99+BN100+BN101+BN102</f>
        <v>5.376344086021505</v>
      </c>
      <c r="CM102" s="39">
        <f t="shared" ref="CM102" si="398">BO97+BO98+BO99+BO100+BO101+BO102</f>
        <v>92.391304347826093</v>
      </c>
      <c r="CN102" s="5"/>
      <c r="CQ102" s="9"/>
      <c r="CR102" s="9" t="str">
        <f>A96</f>
        <v xml:space="preserve">Klebsiella pneumoniae  </v>
      </c>
      <c r="CS102" s="9"/>
      <c r="CT102" s="9"/>
      <c r="CU102" s="9"/>
      <c r="CV102" s="9"/>
      <c r="CW102" s="9"/>
      <c r="CX102" s="9"/>
      <c r="CY102" s="9"/>
      <c r="CZ102" s="9"/>
      <c r="DA102" s="9"/>
      <c r="DB102" s="9"/>
      <c r="DC102" s="9"/>
      <c r="DD102" s="9"/>
      <c r="DE102" s="9"/>
      <c r="DF102" s="9"/>
      <c r="DG102" s="9"/>
      <c r="DH102" s="9"/>
      <c r="DI102" s="9"/>
      <c r="DJ102" s="9"/>
      <c r="DK102" s="9"/>
      <c r="DL102" s="9"/>
      <c r="DM102" s="9"/>
      <c r="DN102" s="9"/>
    </row>
    <row r="103" spans="2:118" s="1" customFormat="1" x14ac:dyDescent="0.25">
      <c r="B103" s="1" t="s">
        <v>8</v>
      </c>
      <c r="C103" s="2">
        <v>0</v>
      </c>
      <c r="D103" s="2">
        <v>0</v>
      </c>
      <c r="E103" s="2">
        <v>0</v>
      </c>
      <c r="F103" s="2">
        <v>72</v>
      </c>
      <c r="G103" s="2">
        <v>0</v>
      </c>
      <c r="H103" s="2">
        <v>4</v>
      </c>
      <c r="I103" s="2">
        <v>2</v>
      </c>
      <c r="J103" s="4">
        <v>0</v>
      </c>
      <c r="K103" s="4">
        <v>2</v>
      </c>
      <c r="L103" s="3">
        <v>2</v>
      </c>
      <c r="M103" s="3">
        <v>8</v>
      </c>
      <c r="N103" s="3">
        <v>2</v>
      </c>
      <c r="O103" s="3">
        <v>1</v>
      </c>
      <c r="P103" s="3">
        <v>0</v>
      </c>
      <c r="Q103" s="3">
        <v>0</v>
      </c>
      <c r="R103" s="3">
        <v>0</v>
      </c>
      <c r="S103" s="1">
        <v>93</v>
      </c>
      <c r="V103" s="1">
        <v>1</v>
      </c>
      <c r="W103" s="2">
        <f>I97</f>
        <v>1</v>
      </c>
      <c r="X103" s="2">
        <f>I98</f>
        <v>26</v>
      </c>
      <c r="Y103" s="2">
        <f>I99</f>
        <v>2</v>
      </c>
      <c r="Z103" s="2">
        <f>I100</f>
        <v>36</v>
      </c>
      <c r="AA103" s="2">
        <f>I101</f>
        <v>0</v>
      </c>
      <c r="AB103" s="2">
        <f>I102</f>
        <v>1</v>
      </c>
      <c r="AC103" s="2">
        <f>I103</f>
        <v>2</v>
      </c>
      <c r="AD103" s="4">
        <f>I104</f>
        <v>38</v>
      </c>
      <c r="AE103" s="2">
        <f>I105</f>
        <v>2</v>
      </c>
      <c r="AF103" s="2">
        <f>I106</f>
        <v>0</v>
      </c>
      <c r="AG103" s="2">
        <f>I107</f>
        <v>6</v>
      </c>
      <c r="AH103" s="2">
        <f>I108</f>
        <v>46</v>
      </c>
      <c r="AI103" s="2">
        <f>I109</f>
        <v>0</v>
      </c>
      <c r="AJ103" s="2">
        <f>I110</f>
        <v>1</v>
      </c>
      <c r="AK103" s="2">
        <f>I111</f>
        <v>0</v>
      </c>
      <c r="AL103" s="2">
        <f>I112</f>
        <v>2</v>
      </c>
      <c r="AM103" s="3">
        <f>I113</f>
        <v>1</v>
      </c>
      <c r="AN103" s="4">
        <f>I114</f>
        <v>2</v>
      </c>
      <c r="AO103" s="3">
        <f>I115</f>
        <v>7</v>
      </c>
      <c r="AP103" s="1">
        <f>I116</f>
        <v>39</v>
      </c>
      <c r="AQ103" s="43">
        <f>I117</f>
        <v>5</v>
      </c>
      <c r="AT103" s="1">
        <v>1</v>
      </c>
      <c r="AU103" s="25">
        <f t="shared" ref="AU103" si="399">PRODUCT(W103*100*1/W113)</f>
        <v>1.075268817204301</v>
      </c>
      <c r="AV103" s="25">
        <f t="shared" ref="AV103" si="400">PRODUCT(X103*100*1/X113)</f>
        <v>27.956989247311828</v>
      </c>
      <c r="AW103" s="25">
        <f t="shared" ref="AW103" si="401">PRODUCT(Y103*100*1/Y113)</f>
        <v>2.150537634408602</v>
      </c>
      <c r="AX103" s="25">
        <f t="shared" ref="AX103" si="402">PRODUCT(Z103*100*1/Z113)</f>
        <v>38.70967741935484</v>
      </c>
      <c r="AY103" s="25">
        <f t="shared" ref="AY103" si="403">PRODUCT(AA103*100*1/AA113)</f>
        <v>0</v>
      </c>
      <c r="AZ103" s="25">
        <f t="shared" ref="AZ103" si="404">PRODUCT(AB103*100*1/AB113)</f>
        <v>1.075268817204301</v>
      </c>
      <c r="BA103" s="25">
        <f t="shared" ref="BA103" si="405">PRODUCT(AC103*100*1/AC113)</f>
        <v>2.150537634408602</v>
      </c>
      <c r="BB103" s="26">
        <f t="shared" ref="BB103" si="406">PRODUCT(AD103*100*1/AD113)</f>
        <v>40.86021505376344</v>
      </c>
      <c r="BC103" s="25">
        <f t="shared" ref="BC103" si="407">PRODUCT(AE103*100*1/AE113)</f>
        <v>2.150537634408602</v>
      </c>
      <c r="BD103" s="25">
        <f t="shared" ref="BD103" si="408">PRODUCT(AF103*100*1/AF113)</f>
        <v>0</v>
      </c>
      <c r="BE103" s="25">
        <f t="shared" ref="BE103" si="409">PRODUCT(AG103*100*1/AG113)</f>
        <v>6.8181818181818183</v>
      </c>
      <c r="BF103" s="25">
        <f t="shared" ref="BF103" si="410">PRODUCT(AH103*100*1/AH113)</f>
        <v>52.272727272727273</v>
      </c>
      <c r="BG103" s="25">
        <f t="shared" ref="BG103" si="411">PRODUCT(AI103*100*1/AI113)</f>
        <v>0</v>
      </c>
      <c r="BH103" s="25">
        <f t="shared" ref="BH103" si="412">PRODUCT(AJ103*100*1/AJ113)</f>
        <v>1.2048192771084338</v>
      </c>
      <c r="BI103" s="25">
        <f t="shared" ref="BI103" si="413">PRODUCT(AK103*100*1/AK113)</f>
        <v>0</v>
      </c>
      <c r="BJ103" s="25">
        <f t="shared" ref="BJ103" si="414">PRODUCT(AL103*100*1/AL113)</f>
        <v>2.150537634408602</v>
      </c>
      <c r="BK103" s="27">
        <f t="shared" ref="BK103" si="415">PRODUCT(AM103*100*1/AM113)</f>
        <v>1.075268817204301</v>
      </c>
      <c r="BL103" s="26">
        <f t="shared" ref="BL103" si="416">PRODUCT(AN103*100*1/AN113)</f>
        <v>2.150537634408602</v>
      </c>
      <c r="BM103" s="27">
        <f t="shared" ref="BM103" si="417">PRODUCT(AO103*100*1/AO113)</f>
        <v>7.5268817204301079</v>
      </c>
      <c r="BN103" s="24">
        <f t="shared" ref="BN103" si="418">PRODUCT(AP103*100*1/AP113)</f>
        <v>41.935483870967744</v>
      </c>
      <c r="BO103" s="39">
        <f t="shared" ref="BO103" si="419">PRODUCT(AQ103*100*1/AQ113)</f>
        <v>5.4347826086956523</v>
      </c>
      <c r="BR103" s="1">
        <v>1</v>
      </c>
      <c r="BS103" s="25">
        <f t="shared" ref="BS103" si="420">AU97+AU98+AU99+AU100+AU101+AU102+AU103</f>
        <v>1.075268817204301</v>
      </c>
      <c r="BT103" s="25">
        <f t="shared" ref="BT103" si="421">AV97+AV98+AV99+AV100+AV101+AV102+AV103</f>
        <v>36.55913978494624</v>
      </c>
      <c r="BU103" s="25">
        <f t="shared" ref="BU103" si="422">AW97+AW98+AW99+AW100+AW101+AW102+AW103</f>
        <v>5.376344086021505</v>
      </c>
      <c r="BV103" s="25">
        <f t="shared" ref="BV103" si="423">AX97+AX98+AX99+AX100+AX101+AX102+AX103</f>
        <v>47.311827956989248</v>
      </c>
      <c r="BW103" s="25">
        <f t="shared" ref="BW103" si="424">AY97+AY98+AY99+AY100+AY101+AY102+AY103</f>
        <v>83.870967741935488</v>
      </c>
      <c r="BX103" s="25">
        <f t="shared" ref="BX103" si="425">AZ97+AZ98+AZ99+AZ100+AZ101+AZ102+AZ103</f>
        <v>84.946236559139791</v>
      </c>
      <c r="BY103" s="25">
        <f t="shared" ref="BY103" si="426">BA97+BA98+BA99+BA100+BA101+BA102+BA103</f>
        <v>83.870967741935488</v>
      </c>
      <c r="BZ103" s="26">
        <f t="shared" ref="BZ103" si="427">BB97+BB98+BB99+BB100+BB101+BB102+BB103</f>
        <v>46.236559139784944</v>
      </c>
      <c r="CA103" s="25">
        <f t="shared" ref="CA103" si="428">BC97+BC98+BC99+BC100+BC101+BC102+BC103</f>
        <v>100</v>
      </c>
      <c r="CB103" s="25">
        <f t="shared" ref="CB103" si="429">BD97+BD98+BD99+BD100+BD101+BD102+BD103</f>
        <v>98.924731182795696</v>
      </c>
      <c r="CC103" s="25">
        <f t="shared" ref="CC103" si="430">BE97+BE98+BE99+BE100+BE101+BE102+BE103</f>
        <v>95.454545454545453</v>
      </c>
      <c r="CD103" s="25">
        <f t="shared" ref="CD103" si="431">BF97+BF98+BF99+BF100+BF101+BF102+BF103</f>
        <v>85.22727272727272</v>
      </c>
      <c r="CE103" s="25">
        <f t="shared" ref="CE103" si="432">BG97+BG98+BG99+BG100+BG101+BG102+BG103</f>
        <v>88.63636363636364</v>
      </c>
      <c r="CF103" s="25">
        <f t="shared" ref="CF103" si="433">BH97+BH98+BH99+BH100+BH101+BH102+BH103</f>
        <v>85.542168674698786</v>
      </c>
      <c r="CG103" s="25">
        <f t="shared" ref="CG103" si="434">BI97+BI98+BI99+BI100+BI101+BI102+BI103</f>
        <v>0</v>
      </c>
      <c r="CH103" s="25">
        <f t="shared" ref="CH103" si="435">BJ97+BJ98+BJ99+BJ100+BJ101+BJ102+BJ103</f>
        <v>79.569892473118287</v>
      </c>
      <c r="CI103" s="27">
        <f t="shared" ref="CI103" si="436">BK97+BK98+BK99+BK100+BK101+BK102+BK103</f>
        <v>87.09677419354837</v>
      </c>
      <c r="CJ103" s="26">
        <f t="shared" ref="CJ103" si="437">BL97+BL98+BL99+BL100+BL101+BL102+BL103</f>
        <v>90.322580645161295</v>
      </c>
      <c r="CK103" s="27">
        <f t="shared" ref="CK103" si="438">BM97+BM98+BM99+BM100+BM101+BM102+BM103</f>
        <v>90.322580645161281</v>
      </c>
      <c r="CL103" s="24">
        <f t="shared" ref="CL103" si="439">BN97+BN98+BN99+BN100+BN101+BN102+BN103</f>
        <v>47.311827956989248</v>
      </c>
      <c r="CM103" s="39">
        <f t="shared" ref="CM103" si="440">BO97+BO98+BO99+BO100+BO101+BO102+BO103</f>
        <v>97.826086956521749</v>
      </c>
      <c r="CN103" s="5"/>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row>
    <row r="104" spans="2:118" s="1" customFormat="1" x14ac:dyDescent="0.25">
      <c r="B104" s="1" t="s">
        <v>9</v>
      </c>
      <c r="C104" s="4">
        <v>0</v>
      </c>
      <c r="D104" s="4">
        <v>0</v>
      </c>
      <c r="E104" s="4">
        <v>0</v>
      </c>
      <c r="F104" s="4">
        <v>4</v>
      </c>
      <c r="G104" s="4">
        <v>0</v>
      </c>
      <c r="H104" s="4">
        <v>1</v>
      </c>
      <c r="I104" s="4">
        <v>38</v>
      </c>
      <c r="J104" s="4">
        <v>23</v>
      </c>
      <c r="K104" s="4">
        <v>9</v>
      </c>
      <c r="L104" s="4">
        <v>2</v>
      </c>
      <c r="M104" s="3">
        <v>1</v>
      </c>
      <c r="N104" s="3">
        <v>0</v>
      </c>
      <c r="O104" s="3">
        <v>15</v>
      </c>
      <c r="P104" s="3">
        <v>0</v>
      </c>
      <c r="Q104" s="3">
        <v>0</v>
      </c>
      <c r="R104" s="3">
        <v>0</v>
      </c>
      <c r="S104" s="1">
        <v>93</v>
      </c>
      <c r="V104" s="1">
        <v>2</v>
      </c>
      <c r="W104" s="2">
        <f>J97</f>
        <v>1</v>
      </c>
      <c r="X104" s="2">
        <f>J98</f>
        <v>26</v>
      </c>
      <c r="Y104" s="2">
        <f>J99</f>
        <v>15</v>
      </c>
      <c r="Z104" s="2">
        <f>J100</f>
        <v>28</v>
      </c>
      <c r="AA104" s="4">
        <f>J101</f>
        <v>0</v>
      </c>
      <c r="AB104" s="4">
        <f>J102</f>
        <v>0</v>
      </c>
      <c r="AC104" s="4">
        <f>J103</f>
        <v>0</v>
      </c>
      <c r="AD104" s="4">
        <f>J104</f>
        <v>23</v>
      </c>
      <c r="AE104" s="2">
        <f>J105</f>
        <v>0</v>
      </c>
      <c r="AF104" s="2">
        <f>J106</f>
        <v>1</v>
      </c>
      <c r="AG104" s="2">
        <f>J107</f>
        <v>1</v>
      </c>
      <c r="AH104" s="2">
        <f>J108</f>
        <v>10</v>
      </c>
      <c r="AI104" s="2">
        <f>J109</f>
        <v>2</v>
      </c>
      <c r="AJ104" s="2">
        <f>J110</f>
        <v>2</v>
      </c>
      <c r="AK104" s="2">
        <f>J111</f>
        <v>2</v>
      </c>
      <c r="AL104" s="2">
        <f>J112</f>
        <v>1</v>
      </c>
      <c r="AM104" s="3">
        <f>J113</f>
        <v>0</v>
      </c>
      <c r="AN104" s="3">
        <f>J114</f>
        <v>2</v>
      </c>
      <c r="AO104" s="3">
        <f>J115</f>
        <v>0</v>
      </c>
      <c r="AP104" s="1">
        <f>J116</f>
        <v>30</v>
      </c>
      <c r="AQ104" s="41">
        <f>J117</f>
        <v>2</v>
      </c>
      <c r="AT104" s="1">
        <v>2</v>
      </c>
      <c r="AU104" s="25">
        <f t="shared" ref="AU104" si="441">PRODUCT(W104*100*1/W113)</f>
        <v>1.075268817204301</v>
      </c>
      <c r="AV104" s="25">
        <f t="shared" ref="AV104" si="442">PRODUCT(X104*100*1/X113)</f>
        <v>27.956989247311828</v>
      </c>
      <c r="AW104" s="25">
        <f t="shared" ref="AW104" si="443">PRODUCT(Y104*100*1/Y113)</f>
        <v>16.129032258064516</v>
      </c>
      <c r="AX104" s="25">
        <f t="shared" ref="AX104" si="444">PRODUCT(Z104*100*1/Z113)</f>
        <v>30.107526881720432</v>
      </c>
      <c r="AY104" s="26">
        <f t="shared" ref="AY104" si="445">PRODUCT(AA104*100*1/AA113)</f>
        <v>0</v>
      </c>
      <c r="AZ104" s="26">
        <f t="shared" ref="AZ104" si="446">PRODUCT(AB104*100*1/AB113)</f>
        <v>0</v>
      </c>
      <c r="BA104" s="26">
        <f t="shared" ref="BA104" si="447">PRODUCT(AC104*100*1/AC113)</f>
        <v>0</v>
      </c>
      <c r="BB104" s="26">
        <f t="shared" ref="BB104" si="448">PRODUCT(AD104*100*1/AD113)</f>
        <v>24.731182795698924</v>
      </c>
      <c r="BC104" s="25">
        <f t="shared" ref="BC104" si="449">PRODUCT(AE104*100*1/AE113)</f>
        <v>0</v>
      </c>
      <c r="BD104" s="25">
        <f t="shared" ref="BD104" si="450">PRODUCT(AF104*100*1/AF113)</f>
        <v>1.075268817204301</v>
      </c>
      <c r="BE104" s="25">
        <f t="shared" ref="BE104" si="451">PRODUCT(AG104*100*1/AG113)</f>
        <v>1.1363636363636365</v>
      </c>
      <c r="BF104" s="25">
        <f t="shared" ref="BF104" si="452">PRODUCT(AH104*100*1/AH113)</f>
        <v>11.363636363636363</v>
      </c>
      <c r="BG104" s="25">
        <f t="shared" ref="BG104" si="453">PRODUCT(AI104*100*1/AI113)</f>
        <v>2.2727272727272729</v>
      </c>
      <c r="BH104" s="25">
        <f t="shared" ref="BH104" si="454">PRODUCT(AJ104*100*1/AJ113)</f>
        <v>2.4096385542168677</v>
      </c>
      <c r="BI104" s="25">
        <f t="shared" ref="BI104" si="455">PRODUCT(AK104*100*1/AK113)</f>
        <v>2.150537634408602</v>
      </c>
      <c r="BJ104" s="25">
        <f t="shared" ref="BJ104" si="456">PRODUCT(AL104*100*1/AL113)</f>
        <v>1.075268817204301</v>
      </c>
      <c r="BK104" s="27">
        <f t="shared" ref="BK104" si="457">PRODUCT(AM104*100*1/AM113)</f>
        <v>0</v>
      </c>
      <c r="BL104" s="27">
        <f t="shared" ref="BL104" si="458">PRODUCT(AN104*100*1/AN113)</f>
        <v>2.150537634408602</v>
      </c>
      <c r="BM104" s="27">
        <f t="shared" ref="BM104" si="459">PRODUCT(AO104*100*1/AO113)</f>
        <v>0</v>
      </c>
      <c r="BN104" s="24">
        <f t="shared" ref="BN104" si="460">PRODUCT(AP104*100*1/AP113)</f>
        <v>32.258064516129032</v>
      </c>
      <c r="BO104" s="44">
        <f t="shared" ref="BO104" si="461">PRODUCT(AQ104*100*1/AQ113)</f>
        <v>2.1739130434782608</v>
      </c>
      <c r="BR104" s="1">
        <v>2</v>
      </c>
      <c r="BS104" s="25">
        <f t="shared" ref="BS104" si="462">AU97+AU98+AU99+AU100+AU101+AU102+AU103+AU104</f>
        <v>2.150537634408602</v>
      </c>
      <c r="BT104" s="25">
        <f t="shared" ref="BT104" si="463">AV97+AV98+AV99+AV100+AV101+AV102+AV103+AV104</f>
        <v>64.516129032258064</v>
      </c>
      <c r="BU104" s="25">
        <f t="shared" ref="BU104" si="464">AW97+AW98+AW99+AW100+AW101+AW102+AW103+AW104</f>
        <v>21.50537634408602</v>
      </c>
      <c r="BV104" s="25">
        <f t="shared" ref="BV104" si="465">AX97+AX98+AX99+AX100+AX101+AX102+AX103+AX104</f>
        <v>77.41935483870968</v>
      </c>
      <c r="BW104" s="26">
        <f t="shared" ref="BW104" si="466">AY97+AY98+AY99+AY100+AY101+AY102+AY103+AY104</f>
        <v>83.870967741935488</v>
      </c>
      <c r="BX104" s="26">
        <f t="shared" ref="BX104" si="467">AZ97+AZ98+AZ99+AZ100+AZ101+AZ102+AZ103+AZ104</f>
        <v>84.946236559139791</v>
      </c>
      <c r="BY104" s="26">
        <f t="shared" ref="BY104" si="468">BA97+BA98+BA99+BA100+BA101+BA102+BA103+BA104</f>
        <v>83.870967741935488</v>
      </c>
      <c r="BZ104" s="26">
        <f t="shared" ref="BZ104" si="469">BB97+BB98+BB99+BB100+BB101+BB102+BB103+BB104</f>
        <v>70.967741935483872</v>
      </c>
      <c r="CA104" s="25">
        <f t="shared" ref="CA104" si="470">BC97+BC98+BC99+BC100+BC101+BC102+BC103+BC104</f>
        <v>100</v>
      </c>
      <c r="CB104" s="25">
        <f t="shared" ref="CB104" si="471">BD97+BD98+BD99+BD100+BD101+BD102+BD103+BD104</f>
        <v>100</v>
      </c>
      <c r="CC104" s="25">
        <f t="shared" ref="CC104" si="472">BE97+BE98+BE99+BE100+BE101+BE102+BE103+BE104</f>
        <v>96.590909090909093</v>
      </c>
      <c r="CD104" s="25">
        <f t="shared" ref="CD104" si="473">BF97+BF98+BF99+BF100+BF101+BF102+BF103+BF104</f>
        <v>96.590909090909079</v>
      </c>
      <c r="CE104" s="25">
        <f t="shared" ref="CE104" si="474">BG97+BG98+BG99+BG100+BG101+BG102+BG103+BG104</f>
        <v>90.909090909090907</v>
      </c>
      <c r="CF104" s="25">
        <f t="shared" ref="CF104" si="475">BH97+BH98+BH99+BH100+BH101+BH102+BH103+BH104</f>
        <v>87.951807228915655</v>
      </c>
      <c r="CG104" s="25">
        <f t="shared" ref="CG104" si="476">BI97+BI98+BI99+BI100+BI101+BI102+BI103+BI104</f>
        <v>2.150537634408602</v>
      </c>
      <c r="CH104" s="25">
        <f t="shared" ref="CH104" si="477">BJ97+BJ98+BJ99+BJ100+BJ101+BJ102+BJ103+BJ104</f>
        <v>80.645161290322591</v>
      </c>
      <c r="CI104" s="27">
        <f t="shared" ref="CI104" si="478">BK97+BK98+BK99+BK100+BK101+BK102+BK103+BK104</f>
        <v>87.09677419354837</v>
      </c>
      <c r="CJ104" s="27">
        <f t="shared" ref="CJ104" si="479">BL97+BL98+BL99+BL100+BL101+BL102+BL103+BL104</f>
        <v>92.473118279569903</v>
      </c>
      <c r="CK104" s="27">
        <f t="shared" ref="CK104" si="480">BM97+BM98+BM99+BM100+BM101+BM102+BM103+BM104</f>
        <v>90.322580645161281</v>
      </c>
      <c r="CL104" s="24">
        <f t="shared" ref="CL104" si="481">BN97+BN98+BN99+BN100+BN101+BN102+BN103+BN104</f>
        <v>79.569892473118273</v>
      </c>
      <c r="CM104" s="44">
        <f t="shared" ref="CM104" si="482">BO97+BO98+BO99+BO100+BO101+BO102+BO103+BO104</f>
        <v>100.00000000000001</v>
      </c>
      <c r="CN104" s="28"/>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row>
    <row r="105" spans="2:118" s="1" customFormat="1" x14ac:dyDescent="0.25">
      <c r="B105" s="1" t="s">
        <v>10</v>
      </c>
      <c r="C105" s="2">
        <v>0</v>
      </c>
      <c r="D105" s="2">
        <v>0</v>
      </c>
      <c r="E105" s="2">
        <v>57</v>
      </c>
      <c r="F105" s="2">
        <v>0</v>
      </c>
      <c r="G105" s="2">
        <v>31</v>
      </c>
      <c r="H105" s="2">
        <v>3</v>
      </c>
      <c r="I105" s="2">
        <v>2</v>
      </c>
      <c r="J105" s="2">
        <v>0</v>
      </c>
      <c r="K105" s="4">
        <v>0</v>
      </c>
      <c r="L105" s="3">
        <v>0</v>
      </c>
      <c r="M105" s="3">
        <v>0</v>
      </c>
      <c r="N105" s="3">
        <v>0</v>
      </c>
      <c r="O105" s="3">
        <v>0</v>
      </c>
      <c r="P105" s="3">
        <v>0</v>
      </c>
      <c r="Q105" s="3">
        <v>0</v>
      </c>
      <c r="R105" s="3">
        <v>0</v>
      </c>
      <c r="S105" s="1">
        <v>93</v>
      </c>
      <c r="V105" s="1">
        <v>4</v>
      </c>
      <c r="W105" s="2">
        <f>K97</f>
        <v>1</v>
      </c>
      <c r="X105" s="2">
        <f>K98</f>
        <v>6</v>
      </c>
      <c r="Y105" s="2">
        <f>K99</f>
        <v>29</v>
      </c>
      <c r="Z105" s="2">
        <f>K100</f>
        <v>6</v>
      </c>
      <c r="AA105" s="4">
        <f>K101</f>
        <v>0</v>
      </c>
      <c r="AB105" s="3">
        <f>K102</f>
        <v>0</v>
      </c>
      <c r="AC105" s="4">
        <f>K103</f>
        <v>2</v>
      </c>
      <c r="AD105" s="4">
        <f>K104</f>
        <v>9</v>
      </c>
      <c r="AE105" s="4">
        <f>K105</f>
        <v>0</v>
      </c>
      <c r="AF105" s="4">
        <f>K106</f>
        <v>0</v>
      </c>
      <c r="AG105" s="3">
        <f>K107</f>
        <v>1</v>
      </c>
      <c r="AH105" s="2">
        <f>K108</f>
        <v>1</v>
      </c>
      <c r="AI105" s="3">
        <f>K109</f>
        <v>0</v>
      </c>
      <c r="AJ105" s="3">
        <f>K110</f>
        <v>5</v>
      </c>
      <c r="AK105" s="2">
        <f>K111</f>
        <v>11</v>
      </c>
      <c r="AL105" s="4">
        <f>K112</f>
        <v>2</v>
      </c>
      <c r="AM105" s="3">
        <f>K113</f>
        <v>2</v>
      </c>
      <c r="AN105" s="3">
        <f>K114</f>
        <v>3</v>
      </c>
      <c r="AO105" s="3">
        <f>K115</f>
        <v>3</v>
      </c>
      <c r="AP105" s="1">
        <f>K116</f>
        <v>4</v>
      </c>
      <c r="AQ105" s="42">
        <f>K117</f>
        <v>0</v>
      </c>
      <c r="AT105" s="1">
        <v>4</v>
      </c>
      <c r="AU105" s="25">
        <f t="shared" ref="AU105" si="483">PRODUCT(W105*100*1/W113)</f>
        <v>1.075268817204301</v>
      </c>
      <c r="AV105" s="25">
        <f t="shared" ref="AV105" si="484">PRODUCT(X105*100*1/X113)</f>
        <v>6.4516129032258061</v>
      </c>
      <c r="AW105" s="25">
        <f t="shared" ref="AW105" si="485">PRODUCT(Y105*100*1/Y113)</f>
        <v>31.182795698924732</v>
      </c>
      <c r="AX105" s="25">
        <f t="shared" ref="AX105" si="486">PRODUCT(Z105*100*1/Z113)</f>
        <v>6.4516129032258061</v>
      </c>
      <c r="AY105" s="26">
        <f t="shared" ref="AY105" si="487">PRODUCT(AA105*100*1/AA113)</f>
        <v>0</v>
      </c>
      <c r="AZ105" s="27">
        <f t="shared" ref="AZ105" si="488">PRODUCT(AB105*100*1/AB113)</f>
        <v>0</v>
      </c>
      <c r="BA105" s="26">
        <f t="shared" ref="BA105" si="489">PRODUCT(AC105*100*1/AC113)</f>
        <v>2.150537634408602</v>
      </c>
      <c r="BB105" s="26">
        <f t="shared" ref="BB105" si="490">PRODUCT(AD105*100*1/AD113)</f>
        <v>9.67741935483871</v>
      </c>
      <c r="BC105" s="26">
        <f t="shared" ref="BC105" si="491">PRODUCT(AE105*100*1/AE113)</f>
        <v>0</v>
      </c>
      <c r="BD105" s="26">
        <f t="shared" ref="BD105" si="492">PRODUCT(AF105*100*1/AF113)</f>
        <v>0</v>
      </c>
      <c r="BE105" s="27">
        <f t="shared" ref="BE105" si="493">PRODUCT(AG105*100*1/AG113)</f>
        <v>1.1363636363636365</v>
      </c>
      <c r="BF105" s="2">
        <f t="shared" ref="BF105" si="494">PRODUCT(AH105*100*1/AH113)</f>
        <v>1.1363636363636365</v>
      </c>
      <c r="BG105" s="27">
        <f t="shared" ref="BG105" si="495">PRODUCT(AI105*100*1/AI113)</f>
        <v>0</v>
      </c>
      <c r="BH105" s="27">
        <f t="shared" ref="BH105" si="496">PRODUCT(AJ105*100*1/AJ113)</f>
        <v>6.024096385542169</v>
      </c>
      <c r="BI105" s="25">
        <f t="shared" ref="BI105" si="497">PRODUCT(AK105*100*1/AK113)</f>
        <v>11.827956989247312</v>
      </c>
      <c r="BJ105" s="26">
        <f t="shared" ref="BJ105" si="498">PRODUCT(AL105*100*1/AL113)</f>
        <v>2.150537634408602</v>
      </c>
      <c r="BK105" s="27">
        <f t="shared" ref="BK105" si="499">PRODUCT(AM105*100*1/AM113)</f>
        <v>2.150537634408602</v>
      </c>
      <c r="BL105" s="27">
        <f t="shared" ref="BL105" si="500">PRODUCT(AN105*100*1/AN113)</f>
        <v>3.225806451612903</v>
      </c>
      <c r="BM105" s="27">
        <f t="shared" ref="BM105" si="501">PRODUCT(AO105*100*1/AO113)</f>
        <v>3.225806451612903</v>
      </c>
      <c r="BN105" s="24">
        <f t="shared" ref="BN105" si="502">PRODUCT(AP105*100*1/AP113)</f>
        <v>4.301075268817204</v>
      </c>
      <c r="BO105" s="40">
        <f t="shared" ref="BO105" si="503">PRODUCT(AQ105*100*1/AQ113)</f>
        <v>0</v>
      </c>
      <c r="BR105" s="1">
        <v>4</v>
      </c>
      <c r="BS105" s="25">
        <f t="shared" ref="BS105" si="504">AU97+AU98+AU99+AU100+AU101+AU102+AU103+AU104+AU105</f>
        <v>3.225806451612903</v>
      </c>
      <c r="BT105" s="25">
        <f t="shared" ref="BT105" si="505">AV97+AV98+AV99+AV100+AV101+AV102+AV103+AV104+AV105</f>
        <v>70.967741935483872</v>
      </c>
      <c r="BU105" s="25">
        <f t="shared" ref="BU105" si="506">AW97+AW98+AW99+AW100+AW101+AW102+AW103+AW104+AW105</f>
        <v>52.688172043010752</v>
      </c>
      <c r="BV105" s="25">
        <f t="shared" ref="BV105" si="507">AX97+AX98+AX99+AX100+AX101+AX102+AX103+AX104+AX105</f>
        <v>83.870967741935488</v>
      </c>
      <c r="BW105" s="26">
        <f t="shared" ref="BW105" si="508">AY97+AY98+AY99+AY100+AY101+AY102+AY103+AY104+AY105</f>
        <v>83.870967741935488</v>
      </c>
      <c r="BX105" s="27">
        <f t="shared" ref="BX105" si="509">AZ97+AZ98+AZ99+AZ100+AZ101+AZ102+AZ103+AZ104+AZ105</f>
        <v>84.946236559139791</v>
      </c>
      <c r="BY105" s="26">
        <f t="shared" ref="BY105" si="510">BA97+BA98+BA99+BA100+BA101+BA102+BA103+BA104+BA105</f>
        <v>86.021505376344095</v>
      </c>
      <c r="BZ105" s="26">
        <f t="shared" ref="BZ105" si="511">BB97+BB98+BB99+BB100+BB101+BB102+BB103+BB104+BB105</f>
        <v>80.645161290322577</v>
      </c>
      <c r="CA105" s="26">
        <f t="shared" ref="CA105" si="512">BC97+BC98+BC99+BC100+BC101+BC102+BC103+BC104+BC105</f>
        <v>100</v>
      </c>
      <c r="CB105" s="26">
        <f t="shared" ref="CB105" si="513">BD97+BD98+BD99+BD100+BD101+BD102+BD103+BD104+BD105</f>
        <v>100</v>
      </c>
      <c r="CC105" s="27">
        <f t="shared" ref="CC105" si="514">BE97+BE98+BE99+BE100+BE101+BE102+BE103+BE104+BE105</f>
        <v>97.727272727272734</v>
      </c>
      <c r="CD105" s="25">
        <f t="shared" ref="CD105" si="515">BF97+BF98+BF99+BF100+BF101+BF102+BF103+BF104+BF105</f>
        <v>97.72727272727272</v>
      </c>
      <c r="CE105" s="25">
        <f t="shared" ref="CE105" si="516">BG97+BG98+BG99+BG100+BG101+BG102+BG103+BG104+BG105</f>
        <v>90.909090909090907</v>
      </c>
      <c r="CF105" s="25">
        <f t="shared" ref="CF105" si="517">BH97+BH98+BH99+BH100+BH101+BH102+BH103+BH104+BH105</f>
        <v>93.97590361445782</v>
      </c>
      <c r="CG105" s="25">
        <f t="shared" ref="CG105" si="518">BI97+BI98+BI99+BI100+BI101+BI102+BI103+BI104+BI105</f>
        <v>13.978494623655914</v>
      </c>
      <c r="CH105" s="26">
        <f t="shared" ref="CH105" si="519">BJ97+BJ98+BJ99+BJ100+BJ101+BJ102+BJ103+BJ104+BJ105</f>
        <v>82.795698924731198</v>
      </c>
      <c r="CI105" s="27">
        <f t="shared" ref="CI105" si="520">BK97+BK98+BK99+BK100+BK101+BK102+BK103+BK104+BK105</f>
        <v>89.247311827956977</v>
      </c>
      <c r="CJ105" s="27">
        <f t="shared" ref="CJ105" si="521">BL97+BL98+BL99+BL100+BL101+BL102+BL103+BL104+BL105</f>
        <v>95.6989247311828</v>
      </c>
      <c r="CK105" s="27">
        <f t="shared" ref="CK105" si="522">BM97+BM98+BM99+BM100+BM101+BM102+BM103+BM104+BM105</f>
        <v>93.548387096774178</v>
      </c>
      <c r="CL105" s="24">
        <f t="shared" ref="CL105" si="523">BN97+BN98+BN99+BN100+BN101+BN102+BN103+BN104+BN105</f>
        <v>83.870967741935473</v>
      </c>
      <c r="CM105" s="40">
        <f t="shared" ref="CM105" si="524">BO97+BO98+BO99+BO100+BO101+BO102+BO103+BO104+BO105</f>
        <v>100.00000000000001</v>
      </c>
      <c r="CN105" s="7"/>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row>
    <row r="106" spans="2:118" s="1" customFormat="1" x14ac:dyDescent="0.25">
      <c r="B106" s="1" t="s">
        <v>11</v>
      </c>
      <c r="C106" s="2">
        <v>0</v>
      </c>
      <c r="D106" s="2">
        <v>0</v>
      </c>
      <c r="E106" s="2">
        <v>92</v>
      </c>
      <c r="F106" s="2">
        <v>0</v>
      </c>
      <c r="G106" s="2">
        <v>0</v>
      </c>
      <c r="H106" s="2">
        <v>0</v>
      </c>
      <c r="I106" s="2">
        <v>0</v>
      </c>
      <c r="J106" s="2">
        <v>1</v>
      </c>
      <c r="K106" s="4">
        <v>0</v>
      </c>
      <c r="L106" s="4">
        <v>0</v>
      </c>
      <c r="M106" s="3">
        <v>0</v>
      </c>
      <c r="N106" s="3">
        <v>0</v>
      </c>
      <c r="O106" s="3">
        <v>0</v>
      </c>
      <c r="P106" s="3">
        <v>0</v>
      </c>
      <c r="Q106" s="3">
        <v>0</v>
      </c>
      <c r="R106" s="3">
        <v>0</v>
      </c>
      <c r="S106" s="1">
        <v>93</v>
      </c>
      <c r="V106" s="1">
        <v>8</v>
      </c>
      <c r="W106" s="2">
        <f>L97</f>
        <v>6</v>
      </c>
      <c r="X106" s="2">
        <f>L98</f>
        <v>3</v>
      </c>
      <c r="Y106" s="2">
        <f>L99</f>
        <v>15</v>
      </c>
      <c r="Z106" s="2">
        <f>L100</f>
        <v>10</v>
      </c>
      <c r="AA106" s="3">
        <f>L101</f>
        <v>0</v>
      </c>
      <c r="AB106" s="3">
        <f>L102</f>
        <v>0</v>
      </c>
      <c r="AC106" s="3">
        <f>L103</f>
        <v>2</v>
      </c>
      <c r="AD106" s="4">
        <f>L104</f>
        <v>2</v>
      </c>
      <c r="AE106" s="3">
        <f>L105</f>
        <v>0</v>
      </c>
      <c r="AF106" s="4">
        <f>L106</f>
        <v>0</v>
      </c>
      <c r="AG106" s="3">
        <f>L107</f>
        <v>0</v>
      </c>
      <c r="AH106" s="2">
        <f>L108</f>
        <v>0</v>
      </c>
      <c r="AI106" s="3">
        <f>L109</f>
        <v>1</v>
      </c>
      <c r="AJ106" s="3">
        <f>L110</f>
        <v>4</v>
      </c>
      <c r="AK106" s="2">
        <f>L111</f>
        <v>21</v>
      </c>
      <c r="AL106" s="3">
        <f>L112</f>
        <v>0</v>
      </c>
      <c r="AM106" s="3">
        <f>L113</f>
        <v>10</v>
      </c>
      <c r="AN106" s="3">
        <f>L114</f>
        <v>2</v>
      </c>
      <c r="AO106" s="3">
        <f>L115</f>
        <v>6</v>
      </c>
      <c r="AP106" s="1">
        <f>L116</f>
        <v>7</v>
      </c>
      <c r="AQ106" s="42">
        <f>L117</f>
        <v>0</v>
      </c>
      <c r="AT106" s="1">
        <v>8</v>
      </c>
      <c r="AU106" s="25">
        <f t="shared" ref="AU106" si="525">PRODUCT(W106*100*1/W113)</f>
        <v>6.4516129032258061</v>
      </c>
      <c r="AV106" s="25">
        <f t="shared" ref="AV106" si="526">PRODUCT(X106*100*1/X113)</f>
        <v>3.225806451612903</v>
      </c>
      <c r="AW106" s="25">
        <f t="shared" ref="AW106" si="527">PRODUCT(Y106*100*1/Y113)</f>
        <v>16.129032258064516</v>
      </c>
      <c r="AX106" s="25">
        <f t="shared" ref="AX106" si="528">PRODUCT(Z106*100*1/Z113)</f>
        <v>10.75268817204301</v>
      </c>
      <c r="AY106" s="27">
        <f t="shared" ref="AY106" si="529">PRODUCT(AA106*100*1/AA113)</f>
        <v>0</v>
      </c>
      <c r="AZ106" s="27">
        <f t="shared" ref="AZ106" si="530">PRODUCT(AB106*100*1/AB113)</f>
        <v>0</v>
      </c>
      <c r="BA106" s="27">
        <f t="shared" ref="BA106" si="531">PRODUCT(AC106*100*1/AC113)</f>
        <v>2.150537634408602</v>
      </c>
      <c r="BB106" s="26">
        <f t="shared" ref="BB106" si="532">PRODUCT(AD106*100*1/AD113)</f>
        <v>2.150537634408602</v>
      </c>
      <c r="BC106" s="27">
        <f t="shared" ref="BC106" si="533">PRODUCT(AE106*100*1/AE113)</f>
        <v>0</v>
      </c>
      <c r="BD106" s="26">
        <f t="shared" ref="BD106" si="534">PRODUCT(AF106*100*1/AF113)</f>
        <v>0</v>
      </c>
      <c r="BE106" s="27">
        <f t="shared" ref="BE106" si="535">PRODUCT(AG106*100*1/AG113)</f>
        <v>0</v>
      </c>
      <c r="BF106" s="2">
        <f t="shared" ref="BF106" si="536">PRODUCT(AH106*100*1/AH113)</f>
        <v>0</v>
      </c>
      <c r="BG106" s="3">
        <f t="shared" ref="BG106" si="537">PRODUCT(AI106*100*1/AI113)</f>
        <v>1.1363636363636365</v>
      </c>
      <c r="BH106" s="27">
        <f t="shared" ref="BH106" si="538">PRODUCT(AJ106*100*1/AJ113)</f>
        <v>4.8192771084337354</v>
      </c>
      <c r="BI106" s="25">
        <f t="shared" ref="BI106" si="539">PRODUCT(AK106*100*1/AK113)</f>
        <v>22.580645161290324</v>
      </c>
      <c r="BJ106" s="27">
        <f t="shared" ref="BJ106" si="540">PRODUCT(AL106*100*1/AL113)</f>
        <v>0</v>
      </c>
      <c r="BK106" s="27">
        <f t="shared" ref="BK106" si="541">PRODUCT(AM106*100*1/AM113)</f>
        <v>10.75268817204301</v>
      </c>
      <c r="BL106" s="27">
        <f t="shared" ref="BL106" si="542">PRODUCT(AN106*100*1/AN113)</f>
        <v>2.150537634408602</v>
      </c>
      <c r="BM106" s="27">
        <f t="shared" ref="BM106" si="543">PRODUCT(AO106*100*1/AO113)</f>
        <v>6.4516129032258061</v>
      </c>
      <c r="BN106" s="24">
        <f t="shared" ref="BN106" si="544">PRODUCT(AP106*100*1/AP113)</f>
        <v>7.5268817204301079</v>
      </c>
      <c r="BO106" s="40">
        <f t="shared" ref="BO106" si="545">PRODUCT(AQ106*100*1/AQ113)</f>
        <v>0</v>
      </c>
      <c r="BR106" s="1">
        <v>8</v>
      </c>
      <c r="BS106" s="25">
        <f t="shared" ref="BS106" si="546">AU97+AU98+AU99+AU100+AU101+AU102+AU103+AU104+AU105+AU106</f>
        <v>9.6774193548387082</v>
      </c>
      <c r="BT106" s="25">
        <f t="shared" ref="BT106" si="547">AV97+AV98+AV99+AV100+AV101+AV102+AV103+AV104+AV105+AV106</f>
        <v>74.193548387096769</v>
      </c>
      <c r="BU106" s="25">
        <f t="shared" ref="BU106" si="548">AW97+AW98+AW99+AW100+AW101+AW102+AW103+AW104+AW105+AW106</f>
        <v>68.817204301075265</v>
      </c>
      <c r="BV106" s="25">
        <f t="shared" ref="BV106" si="549">AX97+AX98+AX99+AX100+AX101+AX102+AX103+AX104+AX105+AX106</f>
        <v>94.623655913978496</v>
      </c>
      <c r="BW106" s="27">
        <f t="shared" ref="BW106" si="550">AY97+AY98+AY99+AY100+AY101+AY102+AY103+AY104+AY105+AY106</f>
        <v>83.870967741935488</v>
      </c>
      <c r="BX106" s="27">
        <f t="shared" ref="BX106" si="551">AZ97+AZ98+AZ99+AZ100+AZ101+AZ102+AZ103+AZ104+AZ105+AZ106</f>
        <v>84.946236559139791</v>
      </c>
      <c r="BY106" s="27">
        <f t="shared" ref="BY106" si="552">BA97+BA98+BA99+BA100+BA101+BA102+BA103+BA104+BA105+BA106</f>
        <v>88.172043010752702</v>
      </c>
      <c r="BZ106" s="26">
        <f t="shared" ref="BZ106" si="553">BB97+BB98+BB99+BB100+BB101+BB102+BB103+BB104+BB105+BB106</f>
        <v>82.795698924731184</v>
      </c>
      <c r="CA106" s="27">
        <f t="shared" ref="CA106" si="554">BC97+BC98+BC99+BC100+BC101+BC102+BC103+BC104+BC105+BC106</f>
        <v>100</v>
      </c>
      <c r="CB106" s="26">
        <f t="shared" ref="CB106" si="555">BD97+BD98+BD99+BD100+BD101+BD102+BD103+BD104+BD105+BD106</f>
        <v>100</v>
      </c>
      <c r="CC106" s="27">
        <f t="shared" ref="CC106" si="556">BE97+BE98+BE99+BE100+BE101+BE102+BE103+BE104+BE105+BE106</f>
        <v>97.727272727272734</v>
      </c>
      <c r="CD106" s="25">
        <f t="shared" ref="CD106" si="557">BF97+BF98+BF99+BF100+BF101+BF102+BF103+BF104+BF105+BF106</f>
        <v>97.72727272727272</v>
      </c>
      <c r="CE106" s="27">
        <f t="shared" ref="CE106" si="558">BG97+BG98+BG99+BG100+BG101+BG102+BG103+BG104+BG105+BG106</f>
        <v>92.045454545454547</v>
      </c>
      <c r="CF106" s="27">
        <f t="shared" ref="CF106" si="559">BH97+BH98+BH99+BH100+BH101+BH102+BH103+BH104+BH105+BH106</f>
        <v>98.795180722891558</v>
      </c>
      <c r="CG106" s="25">
        <f t="shared" ref="CG106" si="560">BI97+BI98+BI99+BI100+BI101+BI102+BI103+BI104+BI105+BI106</f>
        <v>36.55913978494624</v>
      </c>
      <c r="CH106" s="27">
        <f t="shared" ref="CH106" si="561">BJ97+BJ98+BJ99+BJ100+BJ101+BJ102+BJ103+BJ104+BJ105+BJ106</f>
        <v>82.795698924731198</v>
      </c>
      <c r="CI106" s="27">
        <f t="shared" ref="CI106" si="562">BK97+BK98+BK99+BK100+BK101+BK102+BK103+BK104+BK105+BK106</f>
        <v>99.999999999999986</v>
      </c>
      <c r="CJ106" s="27">
        <f t="shared" ref="CJ106" si="563">BL97+BL98+BL99+BL100+BL101+BL102+BL103+BL104+BL105+BL106</f>
        <v>97.849462365591407</v>
      </c>
      <c r="CK106" s="27">
        <f t="shared" ref="CK106" si="564">BM97+BM98+BM99+BM100+BM101+BM102+BM103+BM104+BM105+BM106</f>
        <v>99.999999999999986</v>
      </c>
      <c r="CL106" s="24">
        <f t="shared" ref="CL106" si="565">BN97+BN98+BN99+BN100+BN101+BN102+BN103+BN104+BN105+BN106</f>
        <v>91.397849462365585</v>
      </c>
      <c r="CM106" s="40">
        <f t="shared" ref="CM106" si="566">BO97+BO98+BO99+BO100+BO101+BO102+BO103+BO104+BO105+BO106</f>
        <v>100.00000000000001</v>
      </c>
      <c r="CN106" s="7"/>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row>
    <row r="107" spans="2:118" s="1" customFormat="1" x14ac:dyDescent="0.25">
      <c r="B107" s="1" t="s">
        <v>12</v>
      </c>
      <c r="C107" s="2">
        <v>0</v>
      </c>
      <c r="D107" s="2">
        <v>1</v>
      </c>
      <c r="E107" s="2">
        <v>0</v>
      </c>
      <c r="F107" s="2">
        <v>1</v>
      </c>
      <c r="G107" s="2">
        <v>43</v>
      </c>
      <c r="H107" s="2">
        <v>33</v>
      </c>
      <c r="I107" s="2">
        <v>6</v>
      </c>
      <c r="J107" s="2">
        <v>1</v>
      </c>
      <c r="K107" s="3">
        <v>1</v>
      </c>
      <c r="L107" s="3">
        <v>0</v>
      </c>
      <c r="M107" s="3">
        <v>2</v>
      </c>
      <c r="N107" s="3">
        <v>0</v>
      </c>
      <c r="O107" s="3">
        <v>0</v>
      </c>
      <c r="P107" s="3">
        <v>0</v>
      </c>
      <c r="Q107" s="3">
        <v>0</v>
      </c>
      <c r="R107" s="3">
        <v>0</v>
      </c>
      <c r="S107" s="1">
        <v>88</v>
      </c>
      <c r="V107" s="1">
        <v>16</v>
      </c>
      <c r="W107" s="3">
        <f>M97</f>
        <v>24</v>
      </c>
      <c r="X107" s="3">
        <f>M98</f>
        <v>1</v>
      </c>
      <c r="Y107" s="3">
        <f>M99</f>
        <v>5</v>
      </c>
      <c r="Z107" s="3">
        <f>M100</f>
        <v>3</v>
      </c>
      <c r="AA107" s="3">
        <f>M101</f>
        <v>1</v>
      </c>
      <c r="AB107" s="3">
        <f>M102</f>
        <v>14</v>
      </c>
      <c r="AC107" s="3">
        <f>M103</f>
        <v>8</v>
      </c>
      <c r="AD107" s="3">
        <f>M104</f>
        <v>1</v>
      </c>
      <c r="AE107" s="3">
        <f>M105</f>
        <v>0</v>
      </c>
      <c r="AF107" s="3">
        <f>M106</f>
        <v>0</v>
      </c>
      <c r="AG107" s="3">
        <f>M107</f>
        <v>2</v>
      </c>
      <c r="AH107" s="3">
        <f>M108</f>
        <v>2</v>
      </c>
      <c r="AI107" s="3">
        <f>M109</f>
        <v>7</v>
      </c>
      <c r="AJ107" s="3">
        <f>M110</f>
        <v>1</v>
      </c>
      <c r="AK107" s="2">
        <f>M111</f>
        <v>25</v>
      </c>
      <c r="AL107" s="3">
        <f>M112</f>
        <v>0</v>
      </c>
      <c r="AM107" s="3">
        <f>M113</f>
        <v>0</v>
      </c>
      <c r="AN107" s="3">
        <f>M114</f>
        <v>2</v>
      </c>
      <c r="AO107" s="3">
        <f>M115</f>
        <v>0</v>
      </c>
      <c r="AP107" s="1">
        <f>M116</f>
        <v>8</v>
      </c>
      <c r="AQ107" s="42">
        <f>M117</f>
        <v>0</v>
      </c>
      <c r="AT107" s="1">
        <v>16</v>
      </c>
      <c r="AU107" s="27">
        <f t="shared" ref="AU107" si="567">PRODUCT(W107*100*1/W113)</f>
        <v>25.806451612903224</v>
      </c>
      <c r="AV107" s="27">
        <f t="shared" ref="AV107" si="568">PRODUCT(X107*100*1/X113)</f>
        <v>1.075268817204301</v>
      </c>
      <c r="AW107" s="27">
        <f t="shared" ref="AW107" si="569">PRODUCT(Y107*100*1/Y113)</f>
        <v>5.376344086021505</v>
      </c>
      <c r="AX107" s="27">
        <f t="shared" ref="AX107" si="570">PRODUCT(Z107*100*1/Z113)</f>
        <v>3.225806451612903</v>
      </c>
      <c r="AY107" s="27">
        <f t="shared" ref="AY107" si="571">PRODUCT(AA107*100*1/AA113)</f>
        <v>1.075268817204301</v>
      </c>
      <c r="AZ107" s="27">
        <f t="shared" ref="AZ107" si="572">PRODUCT(AB107*100*1/AB113)</f>
        <v>15.053763440860216</v>
      </c>
      <c r="BA107" s="27">
        <f t="shared" ref="BA107" si="573">PRODUCT(AC107*100*1/AC113)</f>
        <v>8.6021505376344081</v>
      </c>
      <c r="BB107" s="27">
        <f t="shared" ref="BB107" si="574">PRODUCT(AD107*100*1/AD113)</f>
        <v>1.075268817204301</v>
      </c>
      <c r="BC107" s="27">
        <f t="shared" ref="BC107" si="575">PRODUCT(AE107*100*1/AE113)</f>
        <v>0</v>
      </c>
      <c r="BD107" s="27">
        <f t="shared" ref="BD107" si="576">PRODUCT(AF107*100*1/AF113)</f>
        <v>0</v>
      </c>
      <c r="BE107" s="27">
        <f t="shared" ref="BE107" si="577">PRODUCT(AG107*100*1/AG113)</f>
        <v>2.2727272727272729</v>
      </c>
      <c r="BF107" s="27">
        <f t="shared" ref="BF107" si="578">PRODUCT(AH107*100*1/AH113)</f>
        <v>2.2727272727272729</v>
      </c>
      <c r="BG107" s="3">
        <f t="shared" ref="BG107" si="579">PRODUCT(AI107*100*1/AI113)</f>
        <v>7.9545454545454541</v>
      </c>
      <c r="BH107" s="27">
        <f t="shared" ref="BH107" si="580">PRODUCT(AJ107*100*1/AJ113)</f>
        <v>1.2048192771084338</v>
      </c>
      <c r="BI107" s="25">
        <f t="shared" ref="BI107" si="581">PRODUCT(AK107*100*1/AK113)</f>
        <v>26.881720430107528</v>
      </c>
      <c r="BJ107" s="27">
        <f t="shared" ref="BJ107" si="582">PRODUCT(AL107*100*1/AL113)</f>
        <v>0</v>
      </c>
      <c r="BK107" s="27">
        <f t="shared" ref="BK107" si="583">PRODUCT(AM107*100*1/AM113)</f>
        <v>0</v>
      </c>
      <c r="BL107" s="27">
        <f t="shared" ref="BL107" si="584">PRODUCT(AN107*100*1/AN113)</f>
        <v>2.150537634408602</v>
      </c>
      <c r="BM107" s="27">
        <f t="shared" ref="BM107" si="585">PRODUCT(AO107*100*1/AO113)</f>
        <v>0</v>
      </c>
      <c r="BN107" s="24">
        <f t="shared" ref="BN107" si="586">PRODUCT(AP107*100*1/AP113)</f>
        <v>8.6021505376344081</v>
      </c>
      <c r="BO107" s="40">
        <f t="shared" ref="BO107" si="587">PRODUCT(AQ107*100*1/AQ113)</f>
        <v>0</v>
      </c>
      <c r="BR107" s="1">
        <v>16</v>
      </c>
      <c r="BS107" s="27">
        <f t="shared" ref="BS107" si="588">AU97+AU98+AU99+AU100+AU101+AU102+AU103+AU104+AU105+AU106+AU107</f>
        <v>35.483870967741936</v>
      </c>
      <c r="BT107" s="27">
        <f t="shared" ref="BT107" si="589">AV97+AV98+AV99+AV100+AV101+AV102+AV103+AV104+AV105+AV106+AV107</f>
        <v>75.268817204301072</v>
      </c>
      <c r="BU107" s="25">
        <f t="shared" ref="BU107" si="590">AW97+AW98+AW99+AW100+AW101+AW102+AW103+AW104+AW105+AW106+AW107</f>
        <v>74.193548387096769</v>
      </c>
      <c r="BV107" s="25">
        <f t="shared" ref="BV107" si="591">AX97+AX98+AX99+AX100+AX101+AX102+AX103+AX104+AX105+AX106+AX107</f>
        <v>97.849462365591393</v>
      </c>
      <c r="BW107" s="27">
        <f t="shared" ref="BW107" si="592">AY97+AY98+AY99+AY100+AY101+AY102+AY103+AY104+AY105+AY106+AY107</f>
        <v>84.946236559139791</v>
      </c>
      <c r="BX107" s="27">
        <f t="shared" ref="BX107" si="593">AZ97+AZ98+AZ99+AZ100+AZ101+AZ102+AZ103+AZ104+AZ105+AZ106+AZ107</f>
        <v>100</v>
      </c>
      <c r="BY107" s="27">
        <f t="shared" ref="BY107" si="594">BA97+BA98+BA99+BA100+BA101+BA102+BA103+BA104+BA105+BA106+BA107</f>
        <v>96.774193548387103</v>
      </c>
      <c r="BZ107" s="27">
        <f t="shared" ref="BZ107" si="595">BB97+BB98+BB99+BB100+BB101+BB102+BB103+BB104+BB105+BB106+BB107</f>
        <v>83.870967741935488</v>
      </c>
      <c r="CA107" s="27">
        <f t="shared" ref="CA107" si="596">BC97+BC98+BC99+BC100+BC101+BC102+BC103+BC104+BC105+BC106+BC107</f>
        <v>100</v>
      </c>
      <c r="CB107" s="27">
        <f t="shared" ref="CB107" si="597">BD97+BD98+BD99+BD100+BD101+BD102+BD103+BD104+BD105+BD106+BD107</f>
        <v>100</v>
      </c>
      <c r="CC107" s="27">
        <f t="shared" ref="CC107" si="598">BE97+BE98+BE99+BE100+BE101+BE102+BE103+BE104+BE105+BE106+BE107</f>
        <v>100</v>
      </c>
      <c r="CD107" s="25">
        <f t="shared" ref="CD107" si="599">BF97+BF98+BF99+BF100+BF101+BF102+BF103+BF104+BF105+BF106+BF107</f>
        <v>99.999999999999986</v>
      </c>
      <c r="CE107" s="27">
        <f t="shared" ref="CE107" si="600">BG97+BG98+BG99+BG100+BG101+BG102+BG103+BG104+BG105+BG106+BG107</f>
        <v>100</v>
      </c>
      <c r="CF107" s="27">
        <f t="shared" ref="CF107" si="601">BH97+BH98+BH99+BH100+BH101+BH102+BH103+BH104+BH105+BH106+BH107</f>
        <v>99.999999999999986</v>
      </c>
      <c r="CG107" s="25">
        <f t="shared" ref="CG107" si="602">BI97+BI98+BI99+BI100+BI101+BI102+BI103+BI104+BI105+BI106+BI107</f>
        <v>63.440860215053767</v>
      </c>
      <c r="CH107" s="27">
        <f t="shared" ref="CH107" si="603">BJ97+BJ98+BJ99+BJ100+BJ101+BJ102+BJ103+BJ104+BJ105+BJ106+BJ107</f>
        <v>82.795698924731198</v>
      </c>
      <c r="CI107" s="27">
        <f t="shared" ref="CI107" si="604">BK97+BK98+BK99+BK100+BK101+BK102+BK103+BK104+BK105+BK106+BK107</f>
        <v>99.999999999999986</v>
      </c>
      <c r="CJ107" s="27">
        <f t="shared" ref="CJ107" si="605">BL97+BL98+BL99+BL100+BL101+BL102+BL103+BL104+BL105+BL106+BL107</f>
        <v>100.00000000000001</v>
      </c>
      <c r="CK107" s="27">
        <f t="shared" ref="CK107" si="606">BM97+BM98+BM99+BM100+BM101+BM102+BM103+BM104+BM105+BM106+BM107</f>
        <v>99.999999999999986</v>
      </c>
      <c r="CL107" s="24">
        <f t="shared" ref="CL107" si="607">BN97+BN98+BN99+BN100+BN101+BN102+BN103+BN104+BN105+BN106+BN107</f>
        <v>100</v>
      </c>
      <c r="CM107" s="40">
        <f t="shared" ref="CM107" si="608">BO97+BO98+BO99+BO100+BO101+BO102+BO103+BO104+BO105+BO106+BO107</f>
        <v>100.00000000000001</v>
      </c>
      <c r="CN107" s="7"/>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row>
    <row r="108" spans="2:118" s="1" customFormat="1" x14ac:dyDescent="0.25">
      <c r="B108" s="1" t="s">
        <v>13</v>
      </c>
      <c r="C108" s="2">
        <v>0</v>
      </c>
      <c r="D108" s="2">
        <v>0</v>
      </c>
      <c r="E108" s="2">
        <v>0</v>
      </c>
      <c r="F108" s="2">
        <v>0</v>
      </c>
      <c r="G108" s="2">
        <v>29</v>
      </c>
      <c r="H108" s="2">
        <v>0</v>
      </c>
      <c r="I108" s="2">
        <v>46</v>
      </c>
      <c r="J108" s="2">
        <v>10</v>
      </c>
      <c r="K108" s="2">
        <v>1</v>
      </c>
      <c r="L108" s="2">
        <v>0</v>
      </c>
      <c r="M108" s="3">
        <v>2</v>
      </c>
      <c r="N108" s="3">
        <v>0</v>
      </c>
      <c r="O108" s="3">
        <v>0</v>
      </c>
      <c r="P108" s="3">
        <v>0</v>
      </c>
      <c r="Q108" s="3">
        <v>0</v>
      </c>
      <c r="R108" s="3">
        <v>0</v>
      </c>
      <c r="S108" s="1">
        <v>88</v>
      </c>
      <c r="V108" s="1">
        <v>32</v>
      </c>
      <c r="W108" s="3">
        <f>N97</f>
        <v>26</v>
      </c>
      <c r="X108" s="3">
        <f>N98</f>
        <v>6</v>
      </c>
      <c r="Y108" s="3">
        <f>N99</f>
        <v>3</v>
      </c>
      <c r="Z108" s="3">
        <f>N100</f>
        <v>0</v>
      </c>
      <c r="AA108" s="3">
        <f>N101</f>
        <v>14</v>
      </c>
      <c r="AB108" s="3">
        <f>N102</f>
        <v>0</v>
      </c>
      <c r="AC108" s="3">
        <f>N103</f>
        <v>2</v>
      </c>
      <c r="AD108" s="3">
        <f>N104</f>
        <v>0</v>
      </c>
      <c r="AE108" s="3">
        <f>N105</f>
        <v>0</v>
      </c>
      <c r="AF108" s="3">
        <f>N106</f>
        <v>0</v>
      </c>
      <c r="AG108" s="3">
        <f>N107</f>
        <v>0</v>
      </c>
      <c r="AH108" s="3">
        <f>N108</f>
        <v>0</v>
      </c>
      <c r="AI108" s="3">
        <f>N109</f>
        <v>0</v>
      </c>
      <c r="AJ108" s="3">
        <f>N110</f>
        <v>0</v>
      </c>
      <c r="AK108" s="2">
        <f>N111</f>
        <v>16</v>
      </c>
      <c r="AL108" s="3">
        <f>N112</f>
        <v>16</v>
      </c>
      <c r="AM108" s="3">
        <f>N113</f>
        <v>0</v>
      </c>
      <c r="AN108" s="3">
        <f>N114</f>
        <v>0</v>
      </c>
      <c r="AO108" s="3">
        <f>N115</f>
        <v>0</v>
      </c>
      <c r="AP108" s="1">
        <f>N116</f>
        <v>0</v>
      </c>
      <c r="AQ108" s="42">
        <f>N117</f>
        <v>0</v>
      </c>
      <c r="AT108" s="1">
        <v>32</v>
      </c>
      <c r="AU108" s="27">
        <f t="shared" ref="AU108" si="609">PRODUCT(W108*100*1/W113)</f>
        <v>27.956989247311828</v>
      </c>
      <c r="AV108" s="27">
        <f t="shared" ref="AV108" si="610">PRODUCT(X108*100*1/X113)</f>
        <v>6.4516129032258061</v>
      </c>
      <c r="AW108" s="27">
        <f t="shared" ref="AW108" si="611">PRODUCT(Y108*100*1/Y113)</f>
        <v>3.225806451612903</v>
      </c>
      <c r="AX108" s="27">
        <f t="shared" ref="AX108" si="612">PRODUCT(Z108*100*1/Z113)</f>
        <v>0</v>
      </c>
      <c r="AY108" s="27">
        <f t="shared" ref="AY108" si="613">PRODUCT(AA108*100*1/AA113)</f>
        <v>15.053763440860216</v>
      </c>
      <c r="AZ108" s="27">
        <f t="shared" ref="AZ108" si="614">PRODUCT(AB108*100*1/AB113)</f>
        <v>0</v>
      </c>
      <c r="BA108" s="27">
        <f t="shared" ref="BA108" si="615">PRODUCT(AC108*100*1/AC113)</f>
        <v>2.150537634408602</v>
      </c>
      <c r="BB108" s="27">
        <f t="shared" ref="BB108" si="616">PRODUCT(AD108*100*1/AD113)</f>
        <v>0</v>
      </c>
      <c r="BC108" s="27">
        <f t="shared" ref="BC108" si="617">PRODUCT(AE108*100*1/AE113)</f>
        <v>0</v>
      </c>
      <c r="BD108" s="27">
        <f t="shared" ref="BD108" si="618">PRODUCT(AF108*100*1/AF113)</f>
        <v>0</v>
      </c>
      <c r="BE108" s="27">
        <f t="shared" ref="BE108" si="619">PRODUCT(AG108*100*1/AG113)</f>
        <v>0</v>
      </c>
      <c r="BF108" s="27">
        <f t="shared" ref="BF108" si="620">PRODUCT(AH108*100*1/AH113)</f>
        <v>0</v>
      </c>
      <c r="BG108" s="27">
        <f t="shared" ref="BG108" si="621">PRODUCT(AI108*100*1/AI113)</f>
        <v>0</v>
      </c>
      <c r="BH108" s="27">
        <f t="shared" ref="BH108" si="622">PRODUCT(AJ108*100*1/AJ113)</f>
        <v>0</v>
      </c>
      <c r="BI108" s="25">
        <f t="shared" ref="BI108" si="623">PRODUCT(AK108*100*1/AK113)</f>
        <v>17.204301075268816</v>
      </c>
      <c r="BJ108" s="27">
        <f t="shared" ref="BJ108" si="624">PRODUCT(AL108*100*1/AL113)</f>
        <v>17.204301075268816</v>
      </c>
      <c r="BK108" s="27">
        <f t="shared" ref="BK108" si="625">PRODUCT(AM108*100*1/AM113)</f>
        <v>0</v>
      </c>
      <c r="BL108" s="27">
        <f t="shared" ref="BL108" si="626">PRODUCT(AN108*100*1/AN113)</f>
        <v>0</v>
      </c>
      <c r="BM108" s="27">
        <f t="shared" ref="BM108" si="627">PRODUCT(AO108*100*1/AO113)</f>
        <v>0</v>
      </c>
      <c r="BN108" s="24">
        <f t="shared" ref="BN108" si="628">PRODUCT(AP108*100*1/AP113)</f>
        <v>0</v>
      </c>
      <c r="BO108" s="40">
        <f t="shared" ref="BO108" si="629">PRODUCT(AQ108*100*1/AQ113)</f>
        <v>0</v>
      </c>
      <c r="BR108" s="1">
        <v>32</v>
      </c>
      <c r="BS108" s="27">
        <f t="shared" ref="BS108" si="630">AU97+AU98+AU99+AU100+AU101+AU102+AU103+AU104+AU105+AU106+AU107+AU108</f>
        <v>63.44086021505376</v>
      </c>
      <c r="BT108" s="27">
        <f t="shared" ref="BT108" si="631">AV97+AV98+AV99+AV100+AV101+AV102+AV103+AV104+AV105+AV106+AV107+AV108</f>
        <v>81.72043010752688</v>
      </c>
      <c r="BU108" s="27">
        <f t="shared" ref="BU108" si="632">AW97+AW98+AW99+AW100+AW101+AW102+AW103+AW104+AW105+AW106+AW107+AW108</f>
        <v>77.419354838709666</v>
      </c>
      <c r="BV108" s="27">
        <f t="shared" ref="BV108" si="633">AX97+AX98+AX99+AX100+AX101+AX102+AX103+AX104+AX105+AX106+AX107+AX108</f>
        <v>97.849462365591393</v>
      </c>
      <c r="BW108" s="27">
        <f t="shared" ref="BW108" si="634">AY97+AY98+AY99+AY100+AY101+AY102+AY103+AY104+AY105+AY106+AY107+AY108</f>
        <v>100</v>
      </c>
      <c r="BX108" s="27">
        <f t="shared" ref="BX108" si="635">AZ97+AZ98+AZ99+AZ100+AZ101+AZ102+AZ103+AZ104+AZ105+AZ106+AZ107+AZ108</f>
        <v>100</v>
      </c>
      <c r="BY108" s="27">
        <f t="shared" ref="BY108" si="636">BA97+BA98+BA99+BA100+BA101+BA102+BA103+BA104+BA105+BA106+BA107+BA108</f>
        <v>98.924731182795711</v>
      </c>
      <c r="BZ108" s="27">
        <f t="shared" ref="BZ108" si="637">BB97+BB98+BB99+BB100+BB101+BB102+BB103+BB104+BB105+BB106+BB107+BB108</f>
        <v>83.870967741935488</v>
      </c>
      <c r="CA108" s="27">
        <f t="shared" ref="CA108" si="638">BC97+BC98+BC99+BC100+BC101+BC102+BC103+BC104+BC105+BC106+BC107+BC108</f>
        <v>100</v>
      </c>
      <c r="CB108" s="27">
        <f t="shared" ref="CB108" si="639">BD97+BD98+BD99+BD100+BD101+BD102+BD103+BD104+BD105+BD106+BD107+BD108</f>
        <v>100</v>
      </c>
      <c r="CC108" s="27">
        <f t="shared" ref="CC108" si="640">BE97+BE98+BE99+BE100+BE101+BE102+BE103+BE104+BE105+BE106+BE107+BE108</f>
        <v>100</v>
      </c>
      <c r="CD108" s="27">
        <f t="shared" ref="CD108" si="641">BF97+BF98+BF99+BF100+BF101+BF102+BF103+BF104+BF105+BF106+BF107+BF108</f>
        <v>99.999999999999986</v>
      </c>
      <c r="CE108" s="27">
        <f t="shared" ref="CE108" si="642">BG97+BG98+BG99+BG100+BG101+BG102+BG103+BG104+BG105+BG106+BG107+BG108</f>
        <v>100</v>
      </c>
      <c r="CF108" s="27">
        <f t="shared" ref="CF108" si="643">BH97+BH98+BH99+BH100+BH101+BH102+BH103+BH104+BH105+BH106+BH107+BH108</f>
        <v>99.999999999999986</v>
      </c>
      <c r="CG108" s="25">
        <f t="shared" ref="CG108" si="644">BI97+BI98+BI99+BI100+BI101+BI102+BI103+BI104+BI105+BI106+BI107+BI108</f>
        <v>80.645161290322591</v>
      </c>
      <c r="CH108" s="27">
        <f t="shared" ref="CH108" si="645">BJ97+BJ98+BJ99+BJ100+BJ101+BJ102+BJ103+BJ104+BJ105+BJ106+BJ107+BJ108</f>
        <v>100.00000000000001</v>
      </c>
      <c r="CI108" s="27">
        <f t="shared" ref="CI108" si="646">BK97+BK98+BK99+BK100+BK101+BK102+BK103+BK104+BK105+BK106+BK107+BK108</f>
        <v>99.999999999999986</v>
      </c>
      <c r="CJ108" s="27">
        <f t="shared" ref="CJ108" si="647">BL97+BL98+BL99+BL100+BL101+BL102+BL103+BL104+BL105+BL106+BL107+BL108</f>
        <v>100.00000000000001</v>
      </c>
      <c r="CK108" s="27">
        <f t="shared" ref="CK108" si="648">BM97+BM98+BM99+BM100+BM101+BM102+BM103+BM104+BM105+BM106+BM107+BM108</f>
        <v>99.999999999999986</v>
      </c>
      <c r="CL108" s="24">
        <f t="shared" ref="CL108" si="649">BN97+BN98+BN99+BN100+BN101+BN102+BN103+BN104+BN105+BN106+BN107+BN108</f>
        <v>100</v>
      </c>
      <c r="CM108" s="40">
        <f t="shared" ref="CM108" si="650">BO97+BO98+BO99+BO100+BO101+BO102+BO103+BO104+BO105+BO106+BO107+BO108</f>
        <v>100.00000000000001</v>
      </c>
      <c r="CN108" s="7"/>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row>
    <row r="109" spans="2:118" s="1" customFormat="1" x14ac:dyDescent="0.25">
      <c r="B109" s="1" t="s">
        <v>14</v>
      </c>
      <c r="C109" s="2">
        <v>0</v>
      </c>
      <c r="D109" s="2">
        <v>0</v>
      </c>
      <c r="E109" s="2">
        <v>15</v>
      </c>
      <c r="F109" s="2">
        <v>0</v>
      </c>
      <c r="G109" s="2">
        <v>58</v>
      </c>
      <c r="H109" s="2">
        <v>5</v>
      </c>
      <c r="I109" s="2">
        <v>0</v>
      </c>
      <c r="J109" s="2">
        <v>2</v>
      </c>
      <c r="K109" s="3">
        <v>0</v>
      </c>
      <c r="L109" s="3">
        <v>1</v>
      </c>
      <c r="M109" s="3">
        <v>7</v>
      </c>
      <c r="N109" s="3">
        <v>0</v>
      </c>
      <c r="O109" s="3">
        <v>0</v>
      </c>
      <c r="P109" s="3">
        <v>0</v>
      </c>
      <c r="Q109" s="3">
        <v>0</v>
      </c>
      <c r="R109" s="3">
        <v>0</v>
      </c>
      <c r="S109" s="1">
        <v>88</v>
      </c>
      <c r="V109" s="1">
        <v>64</v>
      </c>
      <c r="W109" s="3">
        <f>O97</f>
        <v>34</v>
      </c>
      <c r="X109" s="3">
        <f>O98</f>
        <v>17</v>
      </c>
      <c r="Y109" s="3">
        <f>O99</f>
        <v>3</v>
      </c>
      <c r="Z109" s="3">
        <f>O100</f>
        <v>0</v>
      </c>
      <c r="AA109" s="3">
        <f>O101</f>
        <v>0</v>
      </c>
      <c r="AB109" s="3">
        <f>O102</f>
        <v>0</v>
      </c>
      <c r="AC109" s="3">
        <f>O103</f>
        <v>1</v>
      </c>
      <c r="AD109" s="3">
        <f>O104</f>
        <v>15</v>
      </c>
      <c r="AE109" s="3">
        <f>O105</f>
        <v>0</v>
      </c>
      <c r="AF109" s="3">
        <f>O106</f>
        <v>0</v>
      </c>
      <c r="AG109" s="3">
        <f>O107</f>
        <v>0</v>
      </c>
      <c r="AH109" s="3">
        <f>O108</f>
        <v>0</v>
      </c>
      <c r="AI109" s="3">
        <f>O109</f>
        <v>0</v>
      </c>
      <c r="AJ109" s="3">
        <f>O110</f>
        <v>0</v>
      </c>
      <c r="AK109" s="3">
        <f>O111</f>
        <v>7</v>
      </c>
      <c r="AL109" s="3">
        <f>O112</f>
        <v>0</v>
      </c>
      <c r="AM109" s="3">
        <f>O113</f>
        <v>0</v>
      </c>
      <c r="AN109" s="3">
        <f>O114</f>
        <v>0</v>
      </c>
      <c r="AO109" s="3">
        <f>O115</f>
        <v>0</v>
      </c>
      <c r="AP109" s="1">
        <f>O116</f>
        <v>0</v>
      </c>
      <c r="AQ109" s="42">
        <f>O117</f>
        <v>0</v>
      </c>
      <c r="AT109" s="1">
        <v>64</v>
      </c>
      <c r="AU109" s="27">
        <f t="shared" ref="AU109" si="651">PRODUCT(W109*100*1/W113)</f>
        <v>36.55913978494624</v>
      </c>
      <c r="AV109" s="27">
        <f t="shared" ref="AV109" si="652">PRODUCT(X109*100*1/X113)</f>
        <v>18.27956989247312</v>
      </c>
      <c r="AW109" s="27">
        <f t="shared" ref="AW109" si="653">PRODUCT(Y109*100*1/Y113)</f>
        <v>3.225806451612903</v>
      </c>
      <c r="AX109" s="27">
        <f t="shared" ref="AX109" si="654">PRODUCT(Z109*100*1/Z113)</f>
        <v>0</v>
      </c>
      <c r="AY109" s="27">
        <f t="shared" ref="AY109" si="655">PRODUCT(AA109*100*1/AA113)</f>
        <v>0</v>
      </c>
      <c r="AZ109" s="27">
        <f t="shared" ref="AZ109" si="656">PRODUCT(AB109*100*1/AB113)</f>
        <v>0</v>
      </c>
      <c r="BA109" s="27">
        <f t="shared" ref="BA109" si="657">PRODUCT(AC109*100*1/AC113)</f>
        <v>1.075268817204301</v>
      </c>
      <c r="BB109" s="27">
        <f t="shared" ref="BB109" si="658">PRODUCT(AD109*100*1/AD113)</f>
        <v>16.129032258064516</v>
      </c>
      <c r="BC109" s="27">
        <f t="shared" ref="BC109" si="659">PRODUCT(AE109*100*1/AE113)</f>
        <v>0</v>
      </c>
      <c r="BD109" s="27">
        <f t="shared" ref="BD109" si="660">PRODUCT(AF109*100*1/AF113)</f>
        <v>0</v>
      </c>
      <c r="BE109" s="27">
        <f t="shared" ref="BE109" si="661">PRODUCT(AG109*100*1/AG113)</f>
        <v>0</v>
      </c>
      <c r="BF109" s="27">
        <f t="shared" ref="BF109" si="662">PRODUCT(AH109*100*1/AH113)</f>
        <v>0</v>
      </c>
      <c r="BG109" s="27">
        <f t="shared" ref="BG109" si="663">PRODUCT(AI109*100*1/AI113)</f>
        <v>0</v>
      </c>
      <c r="BH109" s="27">
        <f t="shared" ref="BH109" si="664">PRODUCT(AJ109*100*1/AJ113)</f>
        <v>0</v>
      </c>
      <c r="BI109" s="27">
        <f t="shared" ref="BI109" si="665">PRODUCT(AK109*100*1/AK113)</f>
        <v>7.5268817204301079</v>
      </c>
      <c r="BJ109" s="27">
        <f t="shared" ref="BJ109" si="666">PRODUCT(AL109*100*1/AL113)</f>
        <v>0</v>
      </c>
      <c r="BK109" s="27">
        <f t="shared" ref="BK109" si="667">PRODUCT(AM109*100*1/AM113)</f>
        <v>0</v>
      </c>
      <c r="BL109" s="27">
        <f t="shared" ref="BL109" si="668">PRODUCT(AN109*100*1/AN113)</f>
        <v>0</v>
      </c>
      <c r="BM109" s="27">
        <f t="shared" ref="BM109" si="669">PRODUCT(AO109*100*1/AO113)</f>
        <v>0</v>
      </c>
      <c r="BN109" s="24">
        <f t="shared" ref="BN109" si="670">PRODUCT(AP109*100*1/AP113)</f>
        <v>0</v>
      </c>
      <c r="BO109" s="40">
        <f t="shared" ref="BO109" si="671">PRODUCT(AQ109*100*1/AQ113)</f>
        <v>0</v>
      </c>
      <c r="BR109" s="1">
        <v>64</v>
      </c>
      <c r="BS109" s="27">
        <f t="shared" ref="BS109" si="672">AU97+AU98+AU99+AU100+AU101+AU102+AU103+AU104+AU105+AU106+AU107+AU108+AU109</f>
        <v>100</v>
      </c>
      <c r="BT109" s="27">
        <f t="shared" ref="BT109" si="673">AV97+AV98+AV99+AV100+AV101+AV102+AV103+AV104+AV105+AV106+AV107+AV108+AV109</f>
        <v>100</v>
      </c>
      <c r="BU109" s="27">
        <f t="shared" ref="BU109" si="674">AW97+AW98+AW99+AW100+AW101+AW102+AW103+AW104+AW105+AW106+AW107+AW108+AW109</f>
        <v>80.645161290322562</v>
      </c>
      <c r="BV109" s="27">
        <f t="shared" ref="BV109" si="675">AX97+AX98+AX99+AX100+AX101+AX102+AX103+AX104+AX105+AX106+AX107+AX108+AX109</f>
        <v>97.849462365591393</v>
      </c>
      <c r="BW109" s="27">
        <f t="shared" ref="BW109" si="676">AY97+AY98+AY99+AY100+AY101+AY102+AY103+AY104+AY105+AY106+AY107+AY108+AY109</f>
        <v>100</v>
      </c>
      <c r="BX109" s="27">
        <f t="shared" ref="BX109" si="677">AZ97+AZ98+AZ99+AZ100+AZ101+AZ102+AZ103+AZ104+AZ105+AZ106+AZ107+AZ108+AZ109</f>
        <v>100</v>
      </c>
      <c r="BY109" s="27">
        <f t="shared" ref="BY109" si="678">BA97+BA98+BA99+BA100+BA101+BA102+BA103+BA104+BA105+BA106+BA107+BA108+BA109</f>
        <v>100.00000000000001</v>
      </c>
      <c r="BZ109" s="27">
        <f t="shared" ref="BZ109" si="679">BB97+BB98+BB99+BB100+BB101+BB102+BB103+BB104+BB105+BB106+BB107+BB108+BB109</f>
        <v>100</v>
      </c>
      <c r="CA109" s="27">
        <f t="shared" ref="CA109" si="680">BC97+BC98+BC99+BC100+BC101+BC102+BC103+BC104+BC105+BC106+BC107+BC108+BC109</f>
        <v>100</v>
      </c>
      <c r="CB109" s="27">
        <f t="shared" ref="CB109" si="681">BD97+BD98+BD99+BD100+BD101+BD102+BD103+BD104+BD105+BD106+BD107+BD108+BD109</f>
        <v>100</v>
      </c>
      <c r="CC109" s="27">
        <f t="shared" ref="CC109" si="682">BE97+BE98+BE99+BE100+BE101+BE102+BE103+BE104+BE105+BE106+BE107+BE108+BE109</f>
        <v>100</v>
      </c>
      <c r="CD109" s="27">
        <f t="shared" ref="CD109" si="683">BF97+BF98+BF99+BF100+BF101+BF102+BF103+BF104+BF105+BF106+BF107+BF108+BF109</f>
        <v>99.999999999999986</v>
      </c>
      <c r="CE109" s="27">
        <f t="shared" ref="CE109" si="684">BG97+BG98+BG99+BG100+BG101+BG102+BG103+BG104+BG105+BG106+BG107+BG108+BG109</f>
        <v>100</v>
      </c>
      <c r="CF109" s="27">
        <f t="shared" ref="CF109" si="685">BH97+BH98+BH99+BH100+BH101+BH102+BH103+BH104+BH105+BH106+BH107+BH108+BH109</f>
        <v>99.999999999999986</v>
      </c>
      <c r="CG109" s="27">
        <f t="shared" ref="CG109" si="686">BI97+BI98+BI99+BI100+BI101+BI102+BI103+BI104+BI105+BI106+BI107+BI108+BI109</f>
        <v>88.172043010752702</v>
      </c>
      <c r="CH109" s="27">
        <f t="shared" ref="CH109" si="687">BJ97+BJ98+BJ99+BJ100+BJ101+BJ102+BJ103+BJ104+BJ105+BJ106+BJ107+BJ108+BJ109</f>
        <v>100.00000000000001</v>
      </c>
      <c r="CI109" s="27">
        <f t="shared" ref="CI109" si="688">BK97+BK98+BK99+BK100+BK101+BK102+BK103+BK104+BK105+BK106+BK107+BK108+BK109</f>
        <v>99.999999999999986</v>
      </c>
      <c r="CJ109" s="27">
        <f t="shared" ref="CJ109" si="689">BL97+BL98+BL99+BL100+BL101+BL102+BL103+BL104+BL105+BL106+BL107+BL108+BL109</f>
        <v>100.00000000000001</v>
      </c>
      <c r="CK109" s="27">
        <f t="shared" ref="CK109" si="690">BM97+BM98+BM99+BM100+BM101+BM102+BM103+BM104+BM105+BM106+BM107+BM108+BM109</f>
        <v>99.999999999999986</v>
      </c>
      <c r="CL109" s="24">
        <f t="shared" ref="CL109" si="691">BN97+BN98+BN99+BN100+BN101+BN102+BN103+BN104+BN105+BN106+BN107+BN108+BN109</f>
        <v>100</v>
      </c>
      <c r="CM109" s="40">
        <f t="shared" ref="CM109" si="692">BO97+BO98+BO99+BO100+BO101+BO102+BO103+BO104+BO105+BO106+BO107+BO108+BO109</f>
        <v>100.00000000000001</v>
      </c>
      <c r="CN109" s="7"/>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row>
    <row r="110" spans="2:118" s="1" customFormat="1" x14ac:dyDescent="0.25">
      <c r="B110" s="1" t="s">
        <v>15</v>
      </c>
      <c r="C110" s="2">
        <v>0</v>
      </c>
      <c r="D110" s="2">
        <v>0</v>
      </c>
      <c r="E110" s="2">
        <v>5</v>
      </c>
      <c r="F110" s="2">
        <v>0</v>
      </c>
      <c r="G110" s="2">
        <v>59</v>
      </c>
      <c r="H110" s="2">
        <v>6</v>
      </c>
      <c r="I110" s="2">
        <v>1</v>
      </c>
      <c r="J110" s="2">
        <v>2</v>
      </c>
      <c r="K110" s="3">
        <v>5</v>
      </c>
      <c r="L110" s="3">
        <v>4</v>
      </c>
      <c r="M110" s="3">
        <v>1</v>
      </c>
      <c r="N110" s="3">
        <v>0</v>
      </c>
      <c r="O110" s="3">
        <v>0</v>
      </c>
      <c r="P110" s="3">
        <v>0</v>
      </c>
      <c r="Q110" s="3">
        <v>0</v>
      </c>
      <c r="R110" s="3">
        <v>0</v>
      </c>
      <c r="S110" s="1">
        <v>83</v>
      </c>
      <c r="V110" s="1">
        <v>128</v>
      </c>
      <c r="W110" s="3">
        <f>P97</f>
        <v>0</v>
      </c>
      <c r="X110" s="3">
        <f>P98</f>
        <v>0</v>
      </c>
      <c r="Y110" s="3">
        <f>P99</f>
        <v>18</v>
      </c>
      <c r="Z110" s="3">
        <f>P100</f>
        <v>2</v>
      </c>
      <c r="AA110" s="3">
        <f>P101</f>
        <v>0</v>
      </c>
      <c r="AB110" s="3">
        <f>P102</f>
        <v>0</v>
      </c>
      <c r="AC110" s="3">
        <f>P103</f>
        <v>0</v>
      </c>
      <c r="AD110" s="3">
        <f>P104</f>
        <v>0</v>
      </c>
      <c r="AE110" s="3">
        <f>P105</f>
        <v>0</v>
      </c>
      <c r="AF110" s="3">
        <f>P106</f>
        <v>0</v>
      </c>
      <c r="AG110" s="3">
        <f>P107</f>
        <v>0</v>
      </c>
      <c r="AH110" s="3">
        <f>P108</f>
        <v>0</v>
      </c>
      <c r="AI110" s="3">
        <f>P109</f>
        <v>0</v>
      </c>
      <c r="AJ110" s="3">
        <f>P110</f>
        <v>0</v>
      </c>
      <c r="AK110" s="3">
        <f>P111</f>
        <v>3</v>
      </c>
      <c r="AL110" s="3">
        <f>P112</f>
        <v>0</v>
      </c>
      <c r="AM110" s="3">
        <f>P113</f>
        <v>0</v>
      </c>
      <c r="AN110" s="3">
        <f>P114</f>
        <v>0</v>
      </c>
      <c r="AO110" s="3">
        <f>P115</f>
        <v>0</v>
      </c>
      <c r="AP110" s="1">
        <f>P116</f>
        <v>0</v>
      </c>
      <c r="AQ110" s="42">
        <f>P117</f>
        <v>0</v>
      </c>
      <c r="AT110" s="1">
        <v>128</v>
      </c>
      <c r="AU110" s="27">
        <f t="shared" ref="AU110" si="693">PRODUCT(W110*100*1/W113)</f>
        <v>0</v>
      </c>
      <c r="AV110" s="27">
        <f t="shared" ref="AV110" si="694">PRODUCT(X110*100*1/X113)</f>
        <v>0</v>
      </c>
      <c r="AW110" s="27">
        <f t="shared" ref="AW110" si="695">PRODUCT(Y110*100*1/Y113)</f>
        <v>19.35483870967742</v>
      </c>
      <c r="AX110" s="27">
        <f t="shared" ref="AX110" si="696">PRODUCT(Z110*100*1/Z113)</f>
        <v>2.150537634408602</v>
      </c>
      <c r="AY110" s="27">
        <f t="shared" ref="AY110" si="697">PRODUCT(AA110*100*1/AA113)</f>
        <v>0</v>
      </c>
      <c r="AZ110" s="27">
        <f t="shared" ref="AZ110" si="698">PRODUCT(AB110*100*1/AB113)</f>
        <v>0</v>
      </c>
      <c r="BA110" s="27">
        <f t="shared" ref="BA110" si="699">PRODUCT(AC110*100*1/AC113)</f>
        <v>0</v>
      </c>
      <c r="BB110" s="27">
        <f t="shared" ref="BB110" si="700">PRODUCT(AD110*100*1/AD113)</f>
        <v>0</v>
      </c>
      <c r="BC110" s="27">
        <f t="shared" ref="BC110" si="701">PRODUCT(AE110*100*1/AE113)</f>
        <v>0</v>
      </c>
      <c r="BD110" s="27">
        <f t="shared" ref="BD110" si="702">PRODUCT(AF110*100*1/AF113)</f>
        <v>0</v>
      </c>
      <c r="BE110" s="27">
        <f t="shared" ref="BE110" si="703">PRODUCT(AG110*100*1/AG113)</f>
        <v>0</v>
      </c>
      <c r="BF110" s="27">
        <f t="shared" ref="BF110" si="704">PRODUCT(AH110*100*1/AH113)</f>
        <v>0</v>
      </c>
      <c r="BG110" s="27">
        <f t="shared" ref="BG110" si="705">PRODUCT(AI110*100*1/AI113)</f>
        <v>0</v>
      </c>
      <c r="BH110" s="27">
        <f t="shared" ref="BH110" si="706">PRODUCT(AJ110*100*1/AJ113)</f>
        <v>0</v>
      </c>
      <c r="BI110" s="27">
        <f t="shared" ref="BI110" si="707">PRODUCT(AK110*100*1/AK113)</f>
        <v>3.225806451612903</v>
      </c>
      <c r="BJ110" s="27">
        <f t="shared" ref="BJ110" si="708">PRODUCT(AL110*100*1/AL113)</f>
        <v>0</v>
      </c>
      <c r="BK110" s="27">
        <f t="shared" ref="BK110" si="709">PRODUCT(AM110*100*1/AM113)</f>
        <v>0</v>
      </c>
      <c r="BL110" s="27">
        <f t="shared" ref="BL110" si="710">PRODUCT(AN110*100*1/AN113)</f>
        <v>0</v>
      </c>
      <c r="BM110" s="27">
        <f t="shared" ref="BM110" si="711">PRODUCT(AO110*100*1/AO113)</f>
        <v>0</v>
      </c>
      <c r="BN110" s="24">
        <f t="shared" ref="BN110" si="712">PRODUCT(AP110*100*1/AP113)</f>
        <v>0</v>
      </c>
      <c r="BO110" s="40">
        <f t="shared" ref="BO110" si="713">PRODUCT(AQ110*100*1/AQ113)</f>
        <v>0</v>
      </c>
      <c r="BR110" s="1">
        <v>128</v>
      </c>
      <c r="BS110" s="27">
        <f t="shared" ref="BS110" si="714">AU97+AU98+AU99+AU100+AU101+AU102+AU103+AU104+AU105+AU106+AU107+AU108+AU109+AU110</f>
        <v>100</v>
      </c>
      <c r="BT110" s="27">
        <f t="shared" ref="BT110" si="715">AV97+AV98+AV99+AV100+AV101+AV102+AV103+AV104+AV105+AV106+AV107+AV108+AV109+AV110</f>
        <v>100</v>
      </c>
      <c r="BU110" s="27">
        <f t="shared" ref="BU110" si="716">AW97+AW98+AW99+AW100+AW101+AW102+AW103+AW104+AW105+AW106+AW107+AW108+AW109+AW110</f>
        <v>99.999999999999986</v>
      </c>
      <c r="BV110" s="27">
        <f t="shared" ref="BV110" si="717">AX97+AX98+AX99+AX100+AX101+AX102+AX103+AX104+AX105+AX106+AX107+AX108+AX109+AX110</f>
        <v>100</v>
      </c>
      <c r="BW110" s="27">
        <f t="shared" ref="BW110" si="718">AY97+AY98+AY99+AY100+AY101+AY102+AY103+AY104+AY105+AY106+AY107+AY108+AY109+AY110</f>
        <v>100</v>
      </c>
      <c r="BX110" s="27">
        <f t="shared" ref="BX110" si="719">AZ97+AZ98+AZ99+AZ100+AZ101+AZ102+AZ103+AZ104+AZ105+AZ106+AZ107+AZ108+AZ109+AZ110</f>
        <v>100</v>
      </c>
      <c r="BY110" s="27">
        <f t="shared" ref="BY110" si="720">BA97+BA98+BA99+BA100+BA101+BA102+BA103+BA104+BA105+BA106+BA107+BA108+BA109+BA110</f>
        <v>100.00000000000001</v>
      </c>
      <c r="BZ110" s="27">
        <f t="shared" ref="BZ110" si="721">BB97+BB98+BB99+BB100+BB101+BB102+BB103+BB104+BB105+BB106+BB107+BB108+BB109+BB110</f>
        <v>100</v>
      </c>
      <c r="CA110" s="27">
        <f t="shared" ref="CA110" si="722">BC97+BC98+BC99+BC100+BC101+BC102+BC103+BC104+BC105+BC106+BC107+BC108+BC109+BC110</f>
        <v>100</v>
      </c>
      <c r="CB110" s="27">
        <f t="shared" ref="CB110" si="723">BD97+BD98+BD99+BD100+BD101+BD102+BD103+BD104+BD105+BD106+BD107+BD108+BD109+BD110</f>
        <v>100</v>
      </c>
      <c r="CC110" s="27">
        <f t="shared" ref="CC110" si="724">BE97+BE98+BE99+BE100+BE101+BE102+BE103+BE104+BE105+BE106+BE107+BE108+BE109+BE110</f>
        <v>100</v>
      </c>
      <c r="CD110" s="27">
        <f t="shared" ref="CD110" si="725">BF97+BF98+BF99+BF100+BF101+BF102+BF103+BF104+BF105+BF106+BF107+BF108+BF109+BF110</f>
        <v>99.999999999999986</v>
      </c>
      <c r="CE110" s="27">
        <f t="shared" ref="CE110" si="726">BG97+BG98+BG99+BG100+BG101+BG102+BG103+BG104+BG105+BG106+BG107+BG108+BG109+BG110</f>
        <v>100</v>
      </c>
      <c r="CF110" s="27">
        <f t="shared" ref="CF110" si="727">BH97+BH98+BH99+BH100+BH101+BH102+BH103+BH104+BH105+BH106+BH107+BH108+BH109+BH110</f>
        <v>99.999999999999986</v>
      </c>
      <c r="CG110" s="27">
        <f t="shared" ref="CG110" si="728">BI97+BI98+BI99+BI100+BI101+BI102+BI103+BI104+BI105+BI106+BI107+BI108+BI109+BI110</f>
        <v>91.397849462365599</v>
      </c>
      <c r="CH110" s="27">
        <f t="shared" ref="CH110" si="729">BJ97+BJ98+BJ99+BJ100+BJ101+BJ102+BJ103+BJ104+BJ105+BJ106+BJ107+BJ108+BJ109+BJ110</f>
        <v>100.00000000000001</v>
      </c>
      <c r="CI110" s="27">
        <f t="shared" ref="CI110" si="730">BK97+BK98+BK99+BK100+BK101+BK102+BK103+BK104+BK105+BK106+BK107+BK108+BK109+BK110</f>
        <v>99.999999999999986</v>
      </c>
      <c r="CJ110" s="27">
        <f t="shared" ref="CJ110" si="731">BL97+BL98+BL99+BL100+BL101+BL102+BL103+BL104+BL105+BL106+BL107+BL108+BL109+BL110</f>
        <v>100.00000000000001</v>
      </c>
      <c r="CK110" s="27">
        <f t="shared" ref="CK110" si="732">BM97+BM98+BM99+BM100+BM101+BM102+BM103+BM104+BM105+BM106+BM107+BM108+BM109+BM110</f>
        <v>99.999999999999986</v>
      </c>
      <c r="CL110" s="24">
        <f t="shared" ref="CL110" si="733">BN97+BN98+BN99+BN100+BN101+BN102+BN103+BN104+BN105+BN106+BN107+BN108+BN109+BN110</f>
        <v>100</v>
      </c>
      <c r="CM110" s="40">
        <f t="shared" ref="CM110" si="734">BO97+BO98+BO99+BO100+BO101+BO102+BO103+BO104+BO105+BO106+BO107+BO108+BO109+BO110</f>
        <v>100.00000000000001</v>
      </c>
      <c r="CN110" s="7"/>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row>
    <row r="111" spans="2:118" s="1" customFormat="1" x14ac:dyDescent="0.25">
      <c r="B111" s="1" t="s">
        <v>16</v>
      </c>
      <c r="C111" s="2">
        <v>0</v>
      </c>
      <c r="D111" s="2">
        <v>0</v>
      </c>
      <c r="E111" s="2">
        <v>0</v>
      </c>
      <c r="F111" s="2">
        <v>0</v>
      </c>
      <c r="G111" s="2">
        <v>0</v>
      </c>
      <c r="H111" s="2">
        <v>0</v>
      </c>
      <c r="I111" s="2">
        <v>0</v>
      </c>
      <c r="J111" s="2">
        <v>2</v>
      </c>
      <c r="K111" s="2">
        <v>11</v>
      </c>
      <c r="L111" s="2">
        <v>21</v>
      </c>
      <c r="M111" s="2">
        <v>25</v>
      </c>
      <c r="N111" s="2">
        <v>16</v>
      </c>
      <c r="O111" s="3">
        <v>7</v>
      </c>
      <c r="P111" s="3">
        <v>3</v>
      </c>
      <c r="Q111" s="3">
        <v>8</v>
      </c>
      <c r="R111" s="3">
        <v>0</v>
      </c>
      <c r="S111" s="1">
        <v>93</v>
      </c>
      <c r="V111" s="1">
        <v>256</v>
      </c>
      <c r="W111" s="3">
        <f>Q97</f>
        <v>0</v>
      </c>
      <c r="X111" s="3">
        <f>Q98</f>
        <v>0</v>
      </c>
      <c r="Y111" s="3">
        <f>Q99</f>
        <v>0</v>
      </c>
      <c r="Z111" s="3">
        <f>Q100</f>
        <v>0</v>
      </c>
      <c r="AA111" s="3">
        <f>Q101</f>
        <v>0</v>
      </c>
      <c r="AB111" s="3">
        <f>Q102</f>
        <v>0</v>
      </c>
      <c r="AC111" s="3">
        <f>Q103</f>
        <v>0</v>
      </c>
      <c r="AD111" s="3">
        <f>Q104</f>
        <v>0</v>
      </c>
      <c r="AE111" s="3">
        <f>Q105</f>
        <v>0</v>
      </c>
      <c r="AF111" s="3">
        <f>Q106</f>
        <v>0</v>
      </c>
      <c r="AG111" s="3">
        <f>Q107</f>
        <v>0</v>
      </c>
      <c r="AH111" s="3">
        <f>Q108</f>
        <v>0</v>
      </c>
      <c r="AI111" s="3">
        <f>Q109</f>
        <v>0</v>
      </c>
      <c r="AJ111" s="3">
        <f>Q110</f>
        <v>0</v>
      </c>
      <c r="AK111" s="3">
        <f>Q111</f>
        <v>8</v>
      </c>
      <c r="AL111" s="3">
        <f>Q112</f>
        <v>0</v>
      </c>
      <c r="AM111" s="3">
        <f>Q113</f>
        <v>0</v>
      </c>
      <c r="AN111" s="3">
        <f>Q114</f>
        <v>0</v>
      </c>
      <c r="AO111" s="3">
        <f>Q115</f>
        <v>0</v>
      </c>
      <c r="AP111" s="1">
        <f>Q116</f>
        <v>0</v>
      </c>
      <c r="AQ111" s="42">
        <f>Q117</f>
        <v>0</v>
      </c>
      <c r="AT111" s="1">
        <v>256</v>
      </c>
      <c r="AU111" s="27">
        <f t="shared" ref="AU111" si="735">PRODUCT(W111*100*1/W113)</f>
        <v>0</v>
      </c>
      <c r="AV111" s="27">
        <f t="shared" ref="AV111" si="736">PRODUCT(X111*100*1/X113)</f>
        <v>0</v>
      </c>
      <c r="AW111" s="27">
        <f t="shared" ref="AW111" si="737">PRODUCT(Y111*100*1/Y113)</f>
        <v>0</v>
      </c>
      <c r="AX111" s="27">
        <f t="shared" ref="AX111" si="738">PRODUCT(Z111*100*1/Z113)</f>
        <v>0</v>
      </c>
      <c r="AY111" s="27">
        <f t="shared" ref="AY111" si="739">PRODUCT(AA111*100*1/AA113)</f>
        <v>0</v>
      </c>
      <c r="AZ111" s="27">
        <f t="shared" ref="AZ111" si="740">PRODUCT(AB111*100*1/AB113)</f>
        <v>0</v>
      </c>
      <c r="BA111" s="27">
        <f t="shared" ref="BA111" si="741">PRODUCT(AC111*100*1/AC113)</f>
        <v>0</v>
      </c>
      <c r="BB111" s="27">
        <f t="shared" ref="BB111" si="742">PRODUCT(AD111*100*1/AD113)</f>
        <v>0</v>
      </c>
      <c r="BC111" s="27">
        <f t="shared" ref="BC111" si="743">PRODUCT(AE111*100*1/AE113)</f>
        <v>0</v>
      </c>
      <c r="BD111" s="27">
        <f t="shared" ref="BD111" si="744">PRODUCT(AF111*100*1/AF113)</f>
        <v>0</v>
      </c>
      <c r="BE111" s="27">
        <f t="shared" ref="BE111" si="745">PRODUCT(AG111*100*1/AG113)</f>
        <v>0</v>
      </c>
      <c r="BF111" s="27">
        <f t="shared" ref="BF111" si="746">PRODUCT(AH111*100*1/AH113)</f>
        <v>0</v>
      </c>
      <c r="BG111" s="27">
        <f t="shared" ref="BG111" si="747">PRODUCT(AI111*100*1/AI113)</f>
        <v>0</v>
      </c>
      <c r="BH111" s="27">
        <f t="shared" ref="BH111" si="748">PRODUCT(AJ111*100*1/AJ113)</f>
        <v>0</v>
      </c>
      <c r="BI111" s="27">
        <f t="shared" ref="BI111" si="749">PRODUCT(AK111*100*1/AK113)</f>
        <v>8.6021505376344081</v>
      </c>
      <c r="BJ111" s="27">
        <f t="shared" ref="BJ111" si="750">PRODUCT(AL111*100*1/AL113)</f>
        <v>0</v>
      </c>
      <c r="BK111" s="27">
        <f t="shared" ref="BK111" si="751">PRODUCT(AM111*100*1/AM113)</f>
        <v>0</v>
      </c>
      <c r="BL111" s="27">
        <f t="shared" ref="BL111" si="752">PRODUCT(AN111*100*1/AN113)</f>
        <v>0</v>
      </c>
      <c r="BM111" s="27">
        <f t="shared" ref="BM111" si="753">PRODUCT(AO111*100*1/AO113)</f>
        <v>0</v>
      </c>
      <c r="BN111" s="24">
        <f t="shared" ref="BN111" si="754">PRODUCT(AP111*100*1/AP113)</f>
        <v>0</v>
      </c>
      <c r="BO111" s="40">
        <f t="shared" ref="BO111" si="755">PRODUCT(AQ111*100*1/AQ113)</f>
        <v>0</v>
      </c>
      <c r="BR111" s="1">
        <v>256</v>
      </c>
      <c r="BS111" s="27">
        <f t="shared" ref="BS111" si="756">AU97+AU98+AU99+AU100+AU101+AU102+AU103+AU104+AU105+AU106+AU107+AU108+AU109+AU110+AU111</f>
        <v>100</v>
      </c>
      <c r="BT111" s="27">
        <f t="shared" ref="BT111" si="757">AV97+AV98+AV99+AV100+AV101+AV102+AV103+AV104+AV105+AV106+AV107+AV108+AV109+AV110+AV111</f>
        <v>100</v>
      </c>
      <c r="BU111" s="27">
        <f t="shared" ref="BU111" si="758">AW97+AW98+AW99+AW100+AW101+AW102+AW103+AW104+AW105+AW106+AW107+AW108+AW109+AW110+AW111</f>
        <v>99.999999999999986</v>
      </c>
      <c r="BV111" s="27">
        <f t="shared" ref="BV111" si="759">AX97+AX98+AX99+AX100+AX101+AX102+AX103+AX104+AX105+AX106+AX107+AX108+AX109+AX110+AX111</f>
        <v>100</v>
      </c>
      <c r="BW111" s="27">
        <f t="shared" ref="BW111" si="760">AY97+AY98+AY99+AY100+AY101+AY102+AY103+AY104+AY105+AY106+AY107+AY108+AY109+AY110+AY111</f>
        <v>100</v>
      </c>
      <c r="BX111" s="27">
        <f t="shared" ref="BX111" si="761">AZ97+AZ98+AZ99+AZ100+AZ101+AZ102+AZ103+AZ104+AZ105+AZ106+AZ107+AZ108+AZ109+AZ110+AZ111</f>
        <v>100</v>
      </c>
      <c r="BY111" s="27">
        <f t="shared" ref="BY111" si="762">BA97+BA98+BA99+BA100+BA101+BA102+BA103+BA104+BA105+BA106+BA107+BA108+BA109+BA110+BA111</f>
        <v>100.00000000000001</v>
      </c>
      <c r="BZ111" s="27">
        <f t="shared" ref="BZ111" si="763">BB97+BB98+BB99+BB100+BB101+BB102+BB103+BB104+BB105+BB106+BB107+BB108+BB109+BB110+BB111</f>
        <v>100</v>
      </c>
      <c r="CA111" s="27">
        <f t="shared" ref="CA111" si="764">BC97+BC98+BC99+BC100+BC101+BC102+BC103+BC104+BC105+BC106+BC107+BC108+BC109+BC110+BC111</f>
        <v>100</v>
      </c>
      <c r="CB111" s="27">
        <f t="shared" ref="CB111" si="765">BD97+BD98+BD99+BD100+BD101+BD102+BD103+BD104+BD105+BD106+BD107+BD108+BD109+BD110+BD111</f>
        <v>100</v>
      </c>
      <c r="CC111" s="27">
        <f t="shared" ref="CC111" si="766">BE97+BE98+BE99+BE100+BE101+BE102+BE103+BE104+BE105+BE106+BE107+BE108+BE109+BE110+BE111</f>
        <v>100</v>
      </c>
      <c r="CD111" s="27">
        <f t="shared" ref="CD111" si="767">BF97+BF98+BF99+BF100+BF101+BF102+BF103+BF104+BF105+BF106+BF107+BF108+BF109+BF110+BF111</f>
        <v>99.999999999999986</v>
      </c>
      <c r="CE111" s="27">
        <f t="shared" ref="CE111" si="768">BG97+BG98+BG99+BG100+BG101+BG102+BG103+BG104+BG105+BG106+BG107+BG108+BG109+BG110+BG111</f>
        <v>100</v>
      </c>
      <c r="CF111" s="27">
        <f t="shared" ref="CF111" si="769">BH97+BH98+BH99+BH100+BH101+BH102+BH103+BH104+BH105+BH106+BH107+BH108+BH109+BH110+BH111</f>
        <v>99.999999999999986</v>
      </c>
      <c r="CG111" s="27">
        <f t="shared" ref="CG111" si="770">BI97+BI98+BI99+BI100+BI101+BI102+BI103+BI104+BI105+BI106+BI107+BI108+BI109+BI110+BI111</f>
        <v>100</v>
      </c>
      <c r="CH111" s="27">
        <f t="shared" ref="CH111" si="771">BJ97+BJ98+BJ99+BJ100+BJ101+BJ102+BJ103+BJ104+BJ105+BJ106+BJ107+BJ108+BJ109+BJ110+BJ111</f>
        <v>100.00000000000001</v>
      </c>
      <c r="CI111" s="27">
        <f t="shared" ref="CI111" si="772">BK97+BK98+BK99+BK100+BK101+BK102+BK103+BK104+BK105+BK106+BK107+BK108+BK109+BK110+BK111</f>
        <v>99.999999999999986</v>
      </c>
      <c r="CJ111" s="27">
        <f t="shared" ref="CJ111" si="773">BL97+BL98+BL99+BL100+BL101+BL102+BL103+BL104+BL105+BL106+BL107+BL108+BL109+BL110+BL111</f>
        <v>100.00000000000001</v>
      </c>
      <c r="CK111" s="27">
        <f t="shared" ref="CK111" si="774">BM97+BM98+BM99+BM100+BM101+BM102+BM103+BM104+BM105+BM106+BM107+BM108+BM109+BM110+BM111</f>
        <v>99.999999999999986</v>
      </c>
      <c r="CL111" s="24">
        <f t="shared" ref="CL111" si="775">BN97+BN98+BN99+BN100+BN101+BN102+BN103+BN104+BN105+BN106+BN107+BN108+BN109+BN110+BN111</f>
        <v>100</v>
      </c>
      <c r="CM111" s="40">
        <f t="shared" ref="CM111" si="776">BO97+BO98+BO99+BO100+BO101+BO102+BO103+BO104+BO105+BO106+BO107+BO108+BO109+BO110+BO111</f>
        <v>100.00000000000001</v>
      </c>
      <c r="CN111" s="7"/>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row>
    <row r="112" spans="2:118" s="1" customFormat="1" x14ac:dyDescent="0.25">
      <c r="B112" s="1" t="s">
        <v>17</v>
      </c>
      <c r="C112" s="2">
        <v>0</v>
      </c>
      <c r="D112" s="2">
        <v>0</v>
      </c>
      <c r="E112" s="2">
        <v>53</v>
      </c>
      <c r="F112" s="2">
        <v>0</v>
      </c>
      <c r="G112" s="2">
        <v>15</v>
      </c>
      <c r="H112" s="2">
        <v>4</v>
      </c>
      <c r="I112" s="2">
        <v>2</v>
      </c>
      <c r="J112" s="2">
        <v>1</v>
      </c>
      <c r="K112" s="4">
        <v>2</v>
      </c>
      <c r="L112" s="3">
        <v>0</v>
      </c>
      <c r="M112" s="3">
        <v>0</v>
      </c>
      <c r="N112" s="3">
        <v>16</v>
      </c>
      <c r="O112" s="3">
        <v>0</v>
      </c>
      <c r="P112" s="3">
        <v>0</v>
      </c>
      <c r="Q112" s="3">
        <v>0</v>
      </c>
      <c r="R112" s="3">
        <v>0</v>
      </c>
      <c r="S112" s="1">
        <v>93</v>
      </c>
      <c r="V112" s="1">
        <v>512</v>
      </c>
      <c r="W112" s="3">
        <f>R97</f>
        <v>0</v>
      </c>
      <c r="X112" s="3">
        <f>R98</f>
        <v>0</v>
      </c>
      <c r="Y112" s="3">
        <f>R99</f>
        <v>0</v>
      </c>
      <c r="Z112" s="3">
        <f>R100</f>
        <v>0</v>
      </c>
      <c r="AA112" s="3">
        <f>R101</f>
        <v>0</v>
      </c>
      <c r="AB112" s="3">
        <f>R102</f>
        <v>0</v>
      </c>
      <c r="AC112" s="3">
        <f>R103</f>
        <v>0</v>
      </c>
      <c r="AD112" s="3">
        <f>R104</f>
        <v>0</v>
      </c>
      <c r="AE112" s="3">
        <f>R105</f>
        <v>0</v>
      </c>
      <c r="AF112" s="3">
        <f>R106</f>
        <v>0</v>
      </c>
      <c r="AG112" s="3">
        <f>R107</f>
        <v>0</v>
      </c>
      <c r="AH112" s="3">
        <f>R108</f>
        <v>0</v>
      </c>
      <c r="AI112" s="3">
        <f>R109</f>
        <v>0</v>
      </c>
      <c r="AJ112" s="3">
        <f>R110</f>
        <v>0</v>
      </c>
      <c r="AK112" s="3">
        <f>R111</f>
        <v>0</v>
      </c>
      <c r="AL112" s="3">
        <f>R112</f>
        <v>0</v>
      </c>
      <c r="AM112" s="3">
        <f>R113</f>
        <v>0</v>
      </c>
      <c r="AN112" s="3">
        <f>R114</f>
        <v>0</v>
      </c>
      <c r="AO112" s="3">
        <f>R115</f>
        <v>0</v>
      </c>
      <c r="AP112" s="1">
        <f>R116</f>
        <v>0</v>
      </c>
      <c r="AQ112" s="42">
        <f>R117</f>
        <v>0</v>
      </c>
      <c r="AT112" s="1">
        <v>512</v>
      </c>
      <c r="AU112" s="27">
        <f t="shared" ref="AU112" si="777">PRODUCT(W112*100*1/W113)</f>
        <v>0</v>
      </c>
      <c r="AV112" s="27">
        <f t="shared" ref="AV112" si="778">PRODUCT(X112*100*1/X113)</f>
        <v>0</v>
      </c>
      <c r="AW112" s="27">
        <f t="shared" ref="AW112" si="779">PRODUCT(Y112*100*1/Y113)</f>
        <v>0</v>
      </c>
      <c r="AX112" s="27">
        <f t="shared" ref="AX112" si="780">PRODUCT(Z112*100*1/Z113)</f>
        <v>0</v>
      </c>
      <c r="AY112" s="27">
        <f t="shared" ref="AY112" si="781">PRODUCT(AA112*100*1/AA113)</f>
        <v>0</v>
      </c>
      <c r="AZ112" s="27">
        <f t="shared" ref="AZ112" si="782">PRODUCT(AB112*100*1/AB113)</f>
        <v>0</v>
      </c>
      <c r="BA112" s="27">
        <f t="shared" ref="BA112" si="783">PRODUCT(AC112*100*1/AC113)</f>
        <v>0</v>
      </c>
      <c r="BB112" s="27">
        <f t="shared" ref="BB112" si="784">PRODUCT(AD112*100*1/AD113)</f>
        <v>0</v>
      </c>
      <c r="BC112" s="27">
        <f t="shared" ref="BC112" si="785">PRODUCT(AE112*100*1/AE113)</f>
        <v>0</v>
      </c>
      <c r="BD112" s="27">
        <f t="shared" ref="BD112" si="786">PRODUCT(AF112*100*1/AF113)</f>
        <v>0</v>
      </c>
      <c r="BE112" s="27">
        <f t="shared" ref="BE112" si="787">PRODUCT(AG112*100*1/AG113)</f>
        <v>0</v>
      </c>
      <c r="BF112" s="27">
        <f t="shared" ref="BF112" si="788">PRODUCT(AH112*100*1/AH113)</f>
        <v>0</v>
      </c>
      <c r="BG112" s="27">
        <f t="shared" ref="BG112" si="789">PRODUCT(AI112*100*1/AI113)</f>
        <v>0</v>
      </c>
      <c r="BH112" s="27">
        <f t="shared" ref="BH112" si="790">PRODUCT(AJ112*100*1/AJ113)</f>
        <v>0</v>
      </c>
      <c r="BI112" s="27">
        <f t="shared" ref="BI112" si="791">PRODUCT(AK112*100*1/AK113)</f>
        <v>0</v>
      </c>
      <c r="BJ112" s="27">
        <f t="shared" ref="BJ112" si="792">PRODUCT(AL112*100*1/AL113)</f>
        <v>0</v>
      </c>
      <c r="BK112" s="27">
        <f t="shared" ref="BK112" si="793">PRODUCT(AM112*100*1/AM113)</f>
        <v>0</v>
      </c>
      <c r="BL112" s="27">
        <f t="shared" ref="BL112" si="794">PRODUCT(AN112*100*1/AN113)</f>
        <v>0</v>
      </c>
      <c r="BM112" s="27">
        <f t="shared" ref="BM112" si="795">PRODUCT(AO112*100*1/AO113)</f>
        <v>0</v>
      </c>
      <c r="BN112" s="24">
        <f t="shared" ref="BN112" si="796">PRODUCT(AP112*100*1/AP113)</f>
        <v>0</v>
      </c>
      <c r="BO112" s="40">
        <f t="shared" ref="BO112" si="797">PRODUCT(AQ112*100*1/AQ113)</f>
        <v>0</v>
      </c>
      <c r="BR112" s="1">
        <v>512</v>
      </c>
      <c r="BS112" s="27">
        <f t="shared" ref="BS112" si="798">AU97+AU98+AU99+AU100+AU101+AU102+AU103+AU104+AU105+AU106+AU107+AU108+AU109+AU110+AU111+AU112</f>
        <v>100</v>
      </c>
      <c r="BT112" s="27">
        <f t="shared" ref="BT112" si="799">AV97+AV98+AV99+AV100+AV101+AV102+AV103+AV104+AV105+AV106+AV107+AV108+AV109+AV110+AV111+AV112</f>
        <v>100</v>
      </c>
      <c r="BU112" s="27">
        <f t="shared" ref="BU112" si="800">AW97+AW98+AW99+AW100+AW101+AW102+AW103+AW104+AW105+AW106+AW107+AW108+AW109+AW110+AW111+AW112</f>
        <v>99.999999999999986</v>
      </c>
      <c r="BV112" s="27">
        <f t="shared" ref="BV112" si="801">AX97+AX98+AX99+AX100+AX101+AX102+AX103+AX104+AX105+AX106+AX107+AX108+AX109+AX110+AX111+AX112</f>
        <v>100</v>
      </c>
      <c r="BW112" s="27">
        <f t="shared" ref="BW112" si="802">AY97+AY98+AY99+AY100+AY101+AY102+AY103+AY104+AY105+AY106+AY107+AY108+AY109+AY110+AY111+AY112</f>
        <v>100</v>
      </c>
      <c r="BX112" s="27">
        <f t="shared" ref="BX112" si="803">AZ97+AZ98+AZ99+AZ100+AZ101+AZ102+AZ103+AZ104+AZ105+AZ106+AZ107+AZ108+AZ109+AZ110+AZ111+AZ112</f>
        <v>100</v>
      </c>
      <c r="BY112" s="27">
        <f t="shared" ref="BY112" si="804">BA97+BA98+BA99+BA100+BA101+BA102+BA103+BA104+BA105+BA106+BA107+BA108+BA109+BA110+BA111+BA112</f>
        <v>100.00000000000001</v>
      </c>
      <c r="BZ112" s="27">
        <f t="shared" ref="BZ112" si="805">BB97+BB98+BB99+BB100+BB101+BB102+BB103+BB104+BB105+BB106+BB107+BB108+BB109+BB110+BB111+BB112</f>
        <v>100</v>
      </c>
      <c r="CA112" s="27">
        <f t="shared" ref="CA112" si="806">BC97+BC98+BC99+BC100+BC101+BC102+BC103+BC104+BC105+BC106+BC107+BC108+BC109+BC110+BC111+BC112</f>
        <v>100</v>
      </c>
      <c r="CB112" s="27">
        <f t="shared" ref="CB112" si="807">BD97+BD98+BD99+BD100+BD101+BD102+BD103+BD104+BD105+BD106+BD107+BD108+BD109+BD110+BD111+BD112</f>
        <v>100</v>
      </c>
      <c r="CC112" s="27">
        <f t="shared" ref="CC112" si="808">BE97+BE98+BE99+BE100+BE101+BE102+BE103+BE104+BE105+BE106+BE107+BE108+BE109+BE110+BE111+BE112</f>
        <v>100</v>
      </c>
      <c r="CD112" s="27">
        <f t="shared" ref="CD112" si="809">BF97+BF98+BF99+BF100+BF101+BF102+BF103+BF104+BF105+BF106+BF107+BF108+BF109+BF110+BF111+BF112</f>
        <v>99.999999999999986</v>
      </c>
      <c r="CE112" s="27">
        <f t="shared" ref="CE112" si="810">BG97+BG98+BG99+BG100+BG101+BG102+BG103+BG104+BG105+BG106+BG107+BG108+BG109+BG110+BG111+BG112</f>
        <v>100</v>
      </c>
      <c r="CF112" s="27">
        <f t="shared" ref="CF112" si="811">BH97+BH98+BH99+BH100+BH101+BH102+BH103+BH104+BH105+BH106+BH107+BH108+BH109+BH110+BH111+BH112</f>
        <v>99.999999999999986</v>
      </c>
      <c r="CG112" s="27">
        <f t="shared" ref="CG112" si="812">BI97+BI98+BI99+BI100+BI101+BI102+BI103+BI104+BI105+BI106+BI107+BI108+BI109+BI110+BI111+BI112</f>
        <v>100</v>
      </c>
      <c r="CH112" s="27">
        <f t="shared" ref="CH112" si="813">BJ97+BJ98+BJ99+BJ100+BJ101+BJ102+BJ103+BJ104+BJ105+BJ106+BJ107+BJ108+BJ109+BJ110+BJ111+BJ112</f>
        <v>100.00000000000001</v>
      </c>
      <c r="CI112" s="27">
        <f t="shared" ref="CI112" si="814">BK97+BK98+BK99+BK100+BK101+BK102+BK103+BK104+BK105+BK106+BK107+BK108+BK109+BK110+BK111+BK112</f>
        <v>99.999999999999986</v>
      </c>
      <c r="CJ112" s="27">
        <f t="shared" ref="CJ112" si="815">BL97+BL98+BL99+BL100+BL101+BL102+BL103+BL104+BL105+BL106+BL107+BL108+BL109+BL110+BL111+BL112</f>
        <v>100.00000000000001</v>
      </c>
      <c r="CK112" s="27">
        <f t="shared" ref="CK112" si="816">BM97+BM98+BM99+BM100+BM101+BM102+BM103+BM104+BM105+BM106+BM107+BM108+BM109+BM110+BM111+BM112</f>
        <v>99.999999999999986</v>
      </c>
      <c r="CL112" s="24">
        <f t="shared" ref="CL112" si="817">BN97+BN98+BN99+BN100+BN101+BN102+BN103+BN104+BN105+BN106+BN107+BN108+BN109+BN110+BN111+BN112</f>
        <v>100</v>
      </c>
      <c r="CM112" s="40">
        <f t="shared" ref="CM112" si="818">BO97+BO98+BO99+BO100+BO101+BO102+BO103+BO104+BO105+BO106+BO107+BO108+BO109+BO110+BO111+BO112</f>
        <v>100.00000000000001</v>
      </c>
      <c r="CN112" s="7"/>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row>
    <row r="113" spans="1:118" s="1" customFormat="1" x14ac:dyDescent="0.25">
      <c r="B113" s="1" t="s">
        <v>18</v>
      </c>
      <c r="C113" s="2">
        <v>0</v>
      </c>
      <c r="D113" s="2">
        <v>32</v>
      </c>
      <c r="E113" s="2">
        <v>32</v>
      </c>
      <c r="F113" s="2">
        <v>5</v>
      </c>
      <c r="G113" s="2">
        <v>8</v>
      </c>
      <c r="H113" s="4">
        <v>3</v>
      </c>
      <c r="I113" s="3">
        <v>1</v>
      </c>
      <c r="J113" s="3">
        <v>0</v>
      </c>
      <c r="K113" s="3">
        <v>2</v>
      </c>
      <c r="L113" s="3">
        <v>10</v>
      </c>
      <c r="M113" s="3">
        <v>0</v>
      </c>
      <c r="N113" s="3">
        <v>0</v>
      </c>
      <c r="O113" s="3">
        <v>0</v>
      </c>
      <c r="P113" s="3">
        <v>0</v>
      </c>
      <c r="Q113" s="3">
        <v>0</v>
      </c>
      <c r="R113" s="3">
        <v>0</v>
      </c>
      <c r="S113" s="1">
        <v>93</v>
      </c>
      <c r="V113" s="1" t="s">
        <v>1</v>
      </c>
      <c r="W113" s="1">
        <f>S97</f>
        <v>93</v>
      </c>
      <c r="X113" s="1">
        <f>S98</f>
        <v>93</v>
      </c>
      <c r="Y113" s="1">
        <f>S99</f>
        <v>93</v>
      </c>
      <c r="Z113" s="1">
        <f>S100</f>
        <v>93</v>
      </c>
      <c r="AA113" s="1">
        <f>S101</f>
        <v>93</v>
      </c>
      <c r="AB113" s="1">
        <f>S102</f>
        <v>93</v>
      </c>
      <c r="AC113" s="1">
        <f>S103</f>
        <v>93</v>
      </c>
      <c r="AD113" s="1">
        <f>S104</f>
        <v>93</v>
      </c>
      <c r="AE113" s="1">
        <f>S105</f>
        <v>93</v>
      </c>
      <c r="AF113" s="1">
        <f>S106</f>
        <v>93</v>
      </c>
      <c r="AG113" s="1">
        <f>S107</f>
        <v>88</v>
      </c>
      <c r="AH113" s="1">
        <f>S108</f>
        <v>88</v>
      </c>
      <c r="AI113" s="1">
        <f>S109</f>
        <v>88</v>
      </c>
      <c r="AJ113" s="1">
        <f>S110</f>
        <v>83</v>
      </c>
      <c r="AK113" s="1">
        <f>S111</f>
        <v>93</v>
      </c>
      <c r="AL113" s="1">
        <f>S112</f>
        <v>93</v>
      </c>
      <c r="AM113" s="1">
        <f>S113</f>
        <v>93</v>
      </c>
      <c r="AN113" s="1">
        <f>S114</f>
        <v>93</v>
      </c>
      <c r="AO113" s="1">
        <f>S115</f>
        <v>93</v>
      </c>
      <c r="AP113" s="1">
        <f>S116</f>
        <v>93</v>
      </c>
      <c r="AQ113" s="1">
        <f>S117</f>
        <v>92</v>
      </c>
      <c r="AT113" s="1" t="s">
        <v>38</v>
      </c>
      <c r="AU113" s="24">
        <f t="shared" ref="AU113:BO113" si="819">SUM(AU97:AU112)</f>
        <v>100</v>
      </c>
      <c r="AV113" s="24">
        <f t="shared" si="819"/>
        <v>100</v>
      </c>
      <c r="AW113" s="24">
        <f t="shared" si="819"/>
        <v>99.999999999999986</v>
      </c>
      <c r="AX113" s="24">
        <f t="shared" si="819"/>
        <v>100</v>
      </c>
      <c r="AY113" s="24">
        <f t="shared" si="819"/>
        <v>100</v>
      </c>
      <c r="AZ113" s="24">
        <f t="shared" si="819"/>
        <v>100</v>
      </c>
      <c r="BA113" s="24">
        <f t="shared" si="819"/>
        <v>100.00000000000001</v>
      </c>
      <c r="BB113" s="24">
        <f t="shared" si="819"/>
        <v>100</v>
      </c>
      <c r="BC113" s="24">
        <f t="shared" si="819"/>
        <v>100</v>
      </c>
      <c r="BD113" s="24">
        <f t="shared" si="819"/>
        <v>100</v>
      </c>
      <c r="BE113" s="24">
        <f t="shared" si="819"/>
        <v>100</v>
      </c>
      <c r="BF113" s="24">
        <f t="shared" si="819"/>
        <v>99.999999999999986</v>
      </c>
      <c r="BG113" s="24">
        <f t="shared" si="819"/>
        <v>100</v>
      </c>
      <c r="BH113" s="24">
        <f t="shared" si="819"/>
        <v>99.999999999999986</v>
      </c>
      <c r="BI113" s="24">
        <f t="shared" si="819"/>
        <v>100</v>
      </c>
      <c r="BJ113" s="24">
        <f t="shared" si="819"/>
        <v>100.00000000000001</v>
      </c>
      <c r="BK113" s="24">
        <f t="shared" si="819"/>
        <v>99.999999999999986</v>
      </c>
      <c r="BL113" s="24">
        <f t="shared" si="819"/>
        <v>100.00000000000001</v>
      </c>
      <c r="BM113" s="24">
        <f t="shared" si="819"/>
        <v>99.999999999999986</v>
      </c>
      <c r="BN113" s="24">
        <f t="shared" si="819"/>
        <v>100</v>
      </c>
      <c r="BO113" s="24">
        <f t="shared" si="819"/>
        <v>100.00000000000001</v>
      </c>
      <c r="BS113" s="24"/>
      <c r="BT113" s="24"/>
      <c r="BU113" s="24"/>
      <c r="BV113" s="24"/>
      <c r="BW113" s="24"/>
      <c r="BX113" s="24"/>
      <c r="BY113" s="24"/>
      <c r="BZ113" s="24"/>
      <c r="CA113" s="24"/>
      <c r="CB113" s="24"/>
      <c r="CC113" s="24"/>
      <c r="CD113" s="24"/>
      <c r="CE113" s="24"/>
      <c r="CF113" s="24"/>
      <c r="CG113" s="24"/>
      <c r="CH113" s="24"/>
      <c r="CI113" s="24"/>
      <c r="CJ113" s="24"/>
      <c r="CK113" s="24"/>
      <c r="CL113" s="24"/>
      <c r="CM113" s="24"/>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row>
    <row r="114" spans="1:118" s="1" customFormat="1" x14ac:dyDescent="0.25">
      <c r="B114" s="1" t="s">
        <v>19</v>
      </c>
      <c r="C114" s="2">
        <v>0</v>
      </c>
      <c r="D114" s="2">
        <v>61</v>
      </c>
      <c r="E114" s="2">
        <v>1</v>
      </c>
      <c r="F114" s="2">
        <v>8</v>
      </c>
      <c r="G114" s="2">
        <v>3</v>
      </c>
      <c r="H114" s="2">
        <v>9</v>
      </c>
      <c r="I114" s="4">
        <v>2</v>
      </c>
      <c r="J114" s="3">
        <v>2</v>
      </c>
      <c r="K114" s="3">
        <v>3</v>
      </c>
      <c r="L114" s="3">
        <v>2</v>
      </c>
      <c r="M114" s="3">
        <v>2</v>
      </c>
      <c r="N114" s="3">
        <v>0</v>
      </c>
      <c r="O114" s="3">
        <v>0</v>
      </c>
      <c r="P114" s="3">
        <v>0</v>
      </c>
      <c r="Q114" s="3">
        <v>0</v>
      </c>
      <c r="R114" s="3">
        <v>0</v>
      </c>
      <c r="S114" s="1">
        <v>93</v>
      </c>
      <c r="AU114" s="24"/>
      <c r="AV114" s="24"/>
      <c r="AW114" s="24"/>
      <c r="AX114" s="24"/>
      <c r="AY114" s="24"/>
      <c r="AZ114" s="24"/>
      <c r="BA114" s="24"/>
      <c r="BB114" s="24"/>
      <c r="BC114" s="24"/>
      <c r="BD114" s="24"/>
      <c r="BE114" s="24"/>
      <c r="BF114" s="24"/>
      <c r="BG114" s="24"/>
      <c r="BH114" s="24"/>
      <c r="BI114" s="24"/>
      <c r="BJ114" s="24"/>
      <c r="BK114" s="24"/>
      <c r="BL114" s="24"/>
      <c r="BM114" s="24"/>
      <c r="BN114" s="24"/>
      <c r="BO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row>
    <row r="115" spans="1:118" s="1" customFormat="1" x14ac:dyDescent="0.25">
      <c r="B115" s="1" t="s">
        <v>20</v>
      </c>
      <c r="C115" s="2">
        <v>0</v>
      </c>
      <c r="D115" s="2">
        <v>0</v>
      </c>
      <c r="E115" s="2">
        <v>8</v>
      </c>
      <c r="F115" s="2">
        <v>59</v>
      </c>
      <c r="G115" s="2">
        <v>3</v>
      </c>
      <c r="H115" s="3">
        <v>7</v>
      </c>
      <c r="I115" s="3">
        <v>7</v>
      </c>
      <c r="J115" s="3">
        <v>0</v>
      </c>
      <c r="K115" s="3">
        <v>3</v>
      </c>
      <c r="L115" s="3">
        <v>6</v>
      </c>
      <c r="M115" s="3">
        <v>0</v>
      </c>
      <c r="N115" s="3">
        <v>0</v>
      </c>
      <c r="O115" s="3">
        <v>0</v>
      </c>
      <c r="P115" s="3">
        <v>0</v>
      </c>
      <c r="Q115" s="3">
        <v>0</v>
      </c>
      <c r="R115" s="3">
        <v>0</v>
      </c>
      <c r="S115" s="1">
        <v>93</v>
      </c>
      <c r="AU115" s="24"/>
      <c r="AV115" s="24"/>
      <c r="AW115" s="24"/>
      <c r="AX115" s="24"/>
      <c r="AY115" s="24"/>
      <c r="AZ115" s="24"/>
      <c r="BA115" s="24"/>
      <c r="BB115" s="24"/>
      <c r="BC115" s="24"/>
      <c r="BD115" s="24"/>
      <c r="BE115" s="24"/>
      <c r="BF115" s="24"/>
      <c r="BG115" s="24"/>
      <c r="BH115" s="24"/>
      <c r="BI115" s="24"/>
      <c r="BJ115" s="24"/>
      <c r="BK115" s="24"/>
      <c r="BL115" s="24"/>
      <c r="BM115" s="24"/>
      <c r="BN115" s="24"/>
      <c r="BO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row>
    <row r="116" spans="1:118" s="1" customFormat="1" x14ac:dyDescent="0.25">
      <c r="B116" s="1" t="s">
        <v>21</v>
      </c>
      <c r="C116" s="1">
        <v>0</v>
      </c>
      <c r="D116" s="1">
        <v>0</v>
      </c>
      <c r="E116" s="1">
        <v>0</v>
      </c>
      <c r="F116" s="1">
        <v>0</v>
      </c>
      <c r="G116" s="1">
        <v>0</v>
      </c>
      <c r="H116" s="1">
        <v>5</v>
      </c>
      <c r="I116" s="1">
        <v>39</v>
      </c>
      <c r="J116" s="1">
        <v>30</v>
      </c>
      <c r="K116" s="1">
        <v>4</v>
      </c>
      <c r="L116" s="1">
        <v>7</v>
      </c>
      <c r="M116" s="1">
        <v>8</v>
      </c>
      <c r="N116" s="1">
        <v>0</v>
      </c>
      <c r="O116" s="1">
        <v>0</v>
      </c>
      <c r="P116" s="1">
        <v>0</v>
      </c>
      <c r="Q116" s="1">
        <v>0</v>
      </c>
      <c r="R116" s="1">
        <v>0</v>
      </c>
      <c r="S116" s="1">
        <v>93</v>
      </c>
      <c r="AU116" s="24"/>
      <c r="AV116" s="24"/>
      <c r="AW116" s="24"/>
      <c r="AX116" s="24"/>
      <c r="AY116" s="24"/>
      <c r="AZ116" s="24"/>
      <c r="BA116" s="24"/>
      <c r="BB116" s="24"/>
      <c r="BC116" s="24"/>
      <c r="BD116" s="24"/>
      <c r="BE116" s="24"/>
      <c r="BF116" s="24"/>
      <c r="BG116" s="24"/>
      <c r="BH116" s="24"/>
      <c r="BI116" s="24"/>
      <c r="BJ116" s="24"/>
      <c r="BK116" s="24"/>
      <c r="BL116" s="24"/>
      <c r="BM116" s="24"/>
      <c r="BN116" s="24"/>
      <c r="BO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row>
    <row r="117" spans="1:118" s="1" customFormat="1" x14ac:dyDescent="0.25">
      <c r="B117" s="1" t="s">
        <v>22</v>
      </c>
      <c r="C117" s="43">
        <v>0</v>
      </c>
      <c r="D117" s="43">
        <v>3</v>
      </c>
      <c r="E117" s="43">
        <v>0</v>
      </c>
      <c r="F117" s="43">
        <v>46</v>
      </c>
      <c r="G117" s="43">
        <v>28</v>
      </c>
      <c r="H117" s="43">
        <v>8</v>
      </c>
      <c r="I117" s="43">
        <v>5</v>
      </c>
      <c r="J117" s="41">
        <v>2</v>
      </c>
      <c r="K117" s="42">
        <v>0</v>
      </c>
      <c r="L117" s="42">
        <v>0</v>
      </c>
      <c r="M117" s="42">
        <v>0</v>
      </c>
      <c r="N117" s="42">
        <v>0</v>
      </c>
      <c r="O117" s="42">
        <v>0</v>
      </c>
      <c r="P117" s="42">
        <v>0</v>
      </c>
      <c r="Q117" s="42">
        <v>0</v>
      </c>
      <c r="R117" s="42">
        <v>0</v>
      </c>
      <c r="S117" s="1">
        <v>92</v>
      </c>
      <c r="AU117" s="24"/>
      <c r="AV117" s="24"/>
      <c r="AW117" s="24"/>
      <c r="AX117" s="24"/>
      <c r="AY117" s="24"/>
      <c r="AZ117" s="24"/>
      <c r="BA117" s="24"/>
      <c r="BB117" s="24"/>
      <c r="BC117" s="24"/>
      <c r="BD117" s="24"/>
      <c r="BE117" s="24"/>
      <c r="BF117" s="24"/>
      <c r="BG117" s="24"/>
      <c r="BH117" s="24"/>
      <c r="BI117" s="24"/>
      <c r="BJ117" s="24"/>
      <c r="BK117" s="24"/>
      <c r="BL117" s="24"/>
      <c r="BM117" s="24"/>
      <c r="BN117" s="24"/>
      <c r="BO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row>
    <row r="118" spans="1:118" s="1" customFormat="1" x14ac:dyDescent="0.25">
      <c r="B118" s="1" t="s">
        <v>75</v>
      </c>
      <c r="C118" s="1">
        <v>0</v>
      </c>
      <c r="D118" s="1">
        <v>0</v>
      </c>
      <c r="E118" s="1">
        <v>0</v>
      </c>
      <c r="F118" s="1">
        <v>0</v>
      </c>
      <c r="G118" s="1">
        <v>0</v>
      </c>
      <c r="H118" s="1">
        <v>0</v>
      </c>
      <c r="I118" s="1">
        <v>0</v>
      </c>
      <c r="J118" s="1">
        <v>18</v>
      </c>
      <c r="K118" s="1">
        <v>45</v>
      </c>
      <c r="L118" s="1">
        <v>26</v>
      </c>
      <c r="M118" s="1">
        <v>1</v>
      </c>
      <c r="N118" s="1">
        <v>3</v>
      </c>
      <c r="O118" s="1">
        <v>0</v>
      </c>
      <c r="P118" s="1">
        <v>0</v>
      </c>
      <c r="Q118" s="1">
        <v>0</v>
      </c>
      <c r="R118" s="1">
        <v>0</v>
      </c>
      <c r="S118" s="1">
        <v>93</v>
      </c>
      <c r="AU118" s="24"/>
      <c r="AV118" s="24"/>
      <c r="AW118" s="24"/>
      <c r="AX118" s="24"/>
      <c r="AY118" s="24"/>
      <c r="AZ118" s="24"/>
      <c r="BA118" s="24"/>
      <c r="BB118" s="24"/>
      <c r="BC118" s="24"/>
      <c r="BD118" s="24"/>
      <c r="BE118" s="24"/>
      <c r="BF118" s="24"/>
      <c r="BG118" s="24"/>
      <c r="BH118" s="24"/>
      <c r="BI118" s="24"/>
      <c r="BJ118" s="24"/>
      <c r="BK118" s="24"/>
      <c r="BL118" s="24"/>
      <c r="BM118" s="24"/>
      <c r="BN118" s="24"/>
      <c r="BO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row>
    <row r="119" spans="1:118" s="1" customFormat="1" x14ac:dyDescent="0.25">
      <c r="B119" s="1" t="s">
        <v>83</v>
      </c>
      <c r="C119" s="1">
        <v>0</v>
      </c>
      <c r="D119" s="1">
        <v>1</v>
      </c>
      <c r="E119" s="1">
        <v>0</v>
      </c>
      <c r="F119" s="1">
        <v>14</v>
      </c>
      <c r="G119" s="1">
        <v>20</v>
      </c>
      <c r="H119" s="1">
        <v>12</v>
      </c>
      <c r="I119" s="1">
        <v>3</v>
      </c>
      <c r="J119" s="1">
        <v>3</v>
      </c>
      <c r="K119" s="1">
        <v>4</v>
      </c>
      <c r="L119" s="1">
        <v>11</v>
      </c>
      <c r="M119" s="1">
        <v>21</v>
      </c>
      <c r="N119" s="1">
        <v>0</v>
      </c>
      <c r="O119" s="1">
        <v>0</v>
      </c>
      <c r="P119" s="1">
        <v>0</v>
      </c>
      <c r="Q119" s="1">
        <v>0</v>
      </c>
      <c r="R119" s="1">
        <v>0</v>
      </c>
      <c r="S119" s="1">
        <v>89</v>
      </c>
      <c r="AU119" s="24"/>
      <c r="AV119" s="24"/>
      <c r="AW119" s="24"/>
      <c r="AX119" s="24"/>
      <c r="AY119" s="24"/>
      <c r="AZ119" s="24"/>
      <c r="BA119" s="24"/>
      <c r="BB119" s="24"/>
      <c r="BC119" s="24"/>
      <c r="BD119" s="24"/>
      <c r="BE119" s="24"/>
      <c r="BF119" s="24"/>
      <c r="BG119" s="24"/>
      <c r="BH119" s="24"/>
      <c r="BI119" s="24"/>
      <c r="BJ119" s="24"/>
      <c r="BK119" s="24"/>
      <c r="BL119" s="24"/>
      <c r="BM119" s="24"/>
      <c r="BN119" s="24"/>
      <c r="BO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row>
    <row r="120" spans="1:118" s="1" customFormat="1" x14ac:dyDescent="0.25">
      <c r="B120" s="38" t="s">
        <v>84</v>
      </c>
      <c r="C120" s="1">
        <v>0</v>
      </c>
      <c r="D120" s="1">
        <v>0</v>
      </c>
      <c r="E120" s="1">
        <v>0</v>
      </c>
      <c r="F120" s="1">
        <v>87</v>
      </c>
      <c r="G120" s="1">
        <v>0</v>
      </c>
      <c r="H120" s="1">
        <v>4</v>
      </c>
      <c r="I120" s="1">
        <v>0</v>
      </c>
      <c r="J120" s="1">
        <v>2</v>
      </c>
      <c r="K120" s="1">
        <v>0</v>
      </c>
      <c r="L120" s="1">
        <v>0</v>
      </c>
      <c r="M120" s="1">
        <v>0</v>
      </c>
      <c r="N120" s="1">
        <v>0</v>
      </c>
      <c r="O120" s="1">
        <v>0</v>
      </c>
      <c r="P120" s="1">
        <v>0</v>
      </c>
      <c r="Q120" s="1">
        <v>0</v>
      </c>
      <c r="R120" s="1">
        <v>0</v>
      </c>
      <c r="S120" s="1">
        <v>93</v>
      </c>
    </row>
    <row r="121" spans="1:118" s="1" customFormat="1" x14ac:dyDescent="0.25"/>
    <row r="122" spans="1:118" s="1" customFormat="1" x14ac:dyDescent="0.25"/>
    <row r="123" spans="1:118" s="1" customFormat="1" x14ac:dyDescent="0.25"/>
    <row r="124" spans="1:118" s="1" customFormat="1" x14ac:dyDescent="0.25"/>
    <row r="125" spans="1:118" s="1" customFormat="1" x14ac:dyDescent="0.25"/>
    <row r="126" spans="1:118" s="1" customFormat="1" x14ac:dyDescent="0.25">
      <c r="V126" s="1" t="str">
        <f>A127</f>
        <v>Proteus mirabilis</v>
      </c>
      <c r="AT126" s="1" t="str">
        <f>A127</f>
        <v>Proteus mirabilis</v>
      </c>
      <c r="BR126" s="1" t="str">
        <f>A127</f>
        <v>Proteus mirabilis</v>
      </c>
    </row>
    <row r="127" spans="1:118" s="1" customFormat="1" ht="18.75" x14ac:dyDescent="0.25">
      <c r="A127" s="1" t="s">
        <v>74</v>
      </c>
      <c r="B127" s="1" t="s">
        <v>0</v>
      </c>
      <c r="C127" s="1">
        <v>1.5625E-2</v>
      </c>
      <c r="D127" s="1">
        <v>3.125E-2</v>
      </c>
      <c r="E127" s="1">
        <v>6.25E-2</v>
      </c>
      <c r="F127" s="1">
        <v>0.125</v>
      </c>
      <c r="G127" s="1">
        <v>0.25</v>
      </c>
      <c r="H127" s="1">
        <v>0.5</v>
      </c>
      <c r="I127" s="1">
        <v>1</v>
      </c>
      <c r="J127" s="1">
        <v>2</v>
      </c>
      <c r="K127" s="1">
        <v>4</v>
      </c>
      <c r="L127" s="1">
        <v>8</v>
      </c>
      <c r="M127" s="1">
        <v>16</v>
      </c>
      <c r="N127" s="1">
        <v>32</v>
      </c>
      <c r="O127" s="1">
        <v>64</v>
      </c>
      <c r="P127" s="1">
        <v>128</v>
      </c>
      <c r="Q127" s="1">
        <v>256</v>
      </c>
      <c r="R127" s="1">
        <v>512</v>
      </c>
      <c r="S127" s="1" t="s">
        <v>1</v>
      </c>
      <c r="V127" s="1" t="s">
        <v>0</v>
      </c>
      <c r="W127" s="1" t="str">
        <f>B128</f>
        <v>Ampicillin</v>
      </c>
      <c r="X127" s="1" t="str">
        <f>B129</f>
        <v>Ampicillin/ Sulbactam</v>
      </c>
      <c r="Y127" s="1" t="str">
        <f>B130</f>
        <v>Piperacillin</v>
      </c>
      <c r="Z127" s="1" t="str">
        <f>B131</f>
        <v>Piperacillin/ Tazobactam</v>
      </c>
      <c r="AA127" s="1" t="str">
        <f>B132</f>
        <v>Aztreonam</v>
      </c>
      <c r="AB127" s="1" t="str">
        <f>B133</f>
        <v>Cefotaxim</v>
      </c>
      <c r="AC127" s="1" t="str">
        <f>B134</f>
        <v>Ceftazidim</v>
      </c>
      <c r="AD127" s="1" t="str">
        <f>B135</f>
        <v>Cefuroxim</v>
      </c>
      <c r="AE127" s="1" t="str">
        <f>B136</f>
        <v>Imipenem</v>
      </c>
      <c r="AF127" s="1" t="str">
        <f>B137</f>
        <v>Meropenem</v>
      </c>
      <c r="AG127" s="1" t="str">
        <f>B138</f>
        <v>Colistin</v>
      </c>
      <c r="AH127" s="1" t="str">
        <f>B139</f>
        <v>Amikacin</v>
      </c>
      <c r="AI127" s="1" t="str">
        <f>B140</f>
        <v>Gentamicin</v>
      </c>
      <c r="AJ127" s="1" t="str">
        <f>B141</f>
        <v>Tobramycin</v>
      </c>
      <c r="AK127" s="1" t="str">
        <f>B142</f>
        <v>Fosfomycin</v>
      </c>
      <c r="AL127" s="1" t="str">
        <f>B143</f>
        <v>Cotrimoxazol</v>
      </c>
      <c r="AM127" s="1" t="str">
        <f>B144</f>
        <v>Ciprofloxacin</v>
      </c>
      <c r="AN127" s="1" t="str">
        <f>B145</f>
        <v>Levofloxacin</v>
      </c>
      <c r="AO127" s="1" t="str">
        <f>B146</f>
        <v>Moxifloxacin</v>
      </c>
      <c r="AP127" s="1" t="str">
        <f>B147</f>
        <v>Doxycyclin</v>
      </c>
      <c r="AQ127" s="1" t="str">
        <f>B148</f>
        <v>Tigecyclin</v>
      </c>
      <c r="AU127" s="24" t="str">
        <f t="shared" ref="AU127" si="820">W127</f>
        <v>Ampicillin</v>
      </c>
      <c r="AV127" s="24" t="str">
        <f t="shared" ref="AV127" si="821">X127</f>
        <v>Ampicillin/ Sulbactam</v>
      </c>
      <c r="AW127" s="24" t="str">
        <f t="shared" ref="AW127" si="822">Y127</f>
        <v>Piperacillin</v>
      </c>
      <c r="AX127" s="24" t="str">
        <f t="shared" ref="AX127" si="823">Z127</f>
        <v>Piperacillin/ Tazobactam</v>
      </c>
      <c r="AY127" s="24" t="str">
        <f t="shared" ref="AY127" si="824">AA127</f>
        <v>Aztreonam</v>
      </c>
      <c r="AZ127" s="24" t="str">
        <f t="shared" ref="AZ127" si="825">AB127</f>
        <v>Cefotaxim</v>
      </c>
      <c r="BA127" s="24" t="str">
        <f t="shared" ref="BA127" si="826">AC127</f>
        <v>Ceftazidim</v>
      </c>
      <c r="BB127" s="24" t="str">
        <f t="shared" ref="BB127" si="827">AD127</f>
        <v>Cefuroxim</v>
      </c>
      <c r="BC127" s="24" t="str">
        <f t="shared" ref="BC127" si="828">AE127</f>
        <v>Imipenem</v>
      </c>
      <c r="BD127" s="24" t="str">
        <f t="shared" ref="BD127" si="829">AF127</f>
        <v>Meropenem</v>
      </c>
      <c r="BE127" s="24" t="str">
        <f t="shared" ref="BE127" si="830">AG127</f>
        <v>Colistin</v>
      </c>
      <c r="BF127" s="24" t="str">
        <f t="shared" ref="BF127" si="831">AH127</f>
        <v>Amikacin</v>
      </c>
      <c r="BG127" s="24" t="str">
        <f t="shared" ref="BG127" si="832">AI127</f>
        <v>Gentamicin</v>
      </c>
      <c r="BH127" s="24" t="str">
        <f t="shared" ref="BH127" si="833">AJ127</f>
        <v>Tobramycin</v>
      </c>
      <c r="BI127" s="24" t="str">
        <f t="shared" ref="BI127" si="834">AK127</f>
        <v>Fosfomycin</v>
      </c>
      <c r="BJ127" s="24" t="str">
        <f t="shared" ref="BJ127" si="835">AL127</f>
        <v>Cotrimoxazol</v>
      </c>
      <c r="BK127" s="24" t="str">
        <f t="shared" ref="BK127" si="836">AM127</f>
        <v>Ciprofloxacin</v>
      </c>
      <c r="BL127" s="24" t="str">
        <f t="shared" ref="BL127" si="837">AN127</f>
        <v>Levofloxacin</v>
      </c>
      <c r="BM127" s="24" t="str">
        <f t="shared" ref="BM127" si="838">AO127</f>
        <v>Moxifloxacin</v>
      </c>
      <c r="BN127" s="24" t="str">
        <f t="shared" ref="BN127" si="839">AP127</f>
        <v>Doxycyclin</v>
      </c>
      <c r="BO127" s="24" t="str">
        <f t="shared" ref="BO127" si="840">AQ127</f>
        <v>Tigecyclin</v>
      </c>
      <c r="BR127" s="1" t="s">
        <v>0</v>
      </c>
      <c r="BS127" s="1" t="str">
        <f t="shared" ref="BS127" si="841">W127</f>
        <v>Ampicillin</v>
      </c>
      <c r="BT127" s="1" t="str">
        <f t="shared" ref="BT127" si="842">X127</f>
        <v>Ampicillin/ Sulbactam</v>
      </c>
      <c r="BU127" s="1" t="str">
        <f t="shared" ref="BU127" si="843">Y127</f>
        <v>Piperacillin</v>
      </c>
      <c r="BV127" s="1" t="str">
        <f t="shared" ref="BV127" si="844">Z127</f>
        <v>Piperacillin/ Tazobactam</v>
      </c>
      <c r="BW127" s="1" t="str">
        <f t="shared" ref="BW127" si="845">AA127</f>
        <v>Aztreonam</v>
      </c>
      <c r="BX127" s="1" t="str">
        <f t="shared" ref="BX127" si="846">AB127</f>
        <v>Cefotaxim</v>
      </c>
      <c r="BY127" s="1" t="str">
        <f t="shared" ref="BY127" si="847">AC127</f>
        <v>Ceftazidim</v>
      </c>
      <c r="BZ127" s="1" t="str">
        <f t="shared" ref="BZ127" si="848">AD127</f>
        <v>Cefuroxim</v>
      </c>
      <c r="CA127" s="1" t="str">
        <f t="shared" ref="CA127" si="849">AE127</f>
        <v>Imipenem</v>
      </c>
      <c r="CB127" s="1" t="str">
        <f t="shared" ref="CB127" si="850">AF127</f>
        <v>Meropenem</v>
      </c>
      <c r="CC127" s="1" t="str">
        <f t="shared" ref="CC127" si="851">AG127</f>
        <v>Colistin</v>
      </c>
      <c r="CD127" s="1" t="str">
        <f t="shared" ref="CD127" si="852">AH127</f>
        <v>Amikacin</v>
      </c>
      <c r="CE127" s="1" t="str">
        <f t="shared" ref="CE127" si="853">AI127</f>
        <v>Gentamicin</v>
      </c>
      <c r="CF127" s="1" t="str">
        <f t="shared" ref="CF127" si="854">AJ127</f>
        <v>Tobramycin</v>
      </c>
      <c r="CG127" s="1" t="str">
        <f t="shared" ref="CG127" si="855">AK127</f>
        <v>Fosfomycin</v>
      </c>
      <c r="CH127" s="1" t="str">
        <f t="shared" ref="CH127" si="856">AL127</f>
        <v>Cotrimoxazol</v>
      </c>
      <c r="CI127" s="1" t="str">
        <f t="shared" ref="CI127" si="857">AM127</f>
        <v>Ciprofloxacin</v>
      </c>
      <c r="CJ127" s="1" t="str">
        <f t="shared" ref="CJ127" si="858">AN127</f>
        <v>Levofloxacin</v>
      </c>
      <c r="CK127" s="1" t="str">
        <f t="shared" ref="CK127" si="859">AO127</f>
        <v>Moxifloxacin</v>
      </c>
      <c r="CL127" s="1" t="str">
        <f t="shared" ref="CL127" si="860">AP127</f>
        <v>Doxycyclin</v>
      </c>
      <c r="CM127" s="1" t="str">
        <f t="shared" ref="CM127" si="861">AQ127</f>
        <v>Tigecyclin</v>
      </c>
      <c r="CQ127" s="10"/>
      <c r="CR127" s="11" t="s">
        <v>39</v>
      </c>
      <c r="CS127" s="11" t="s">
        <v>44</v>
      </c>
      <c r="CT127" s="11" t="s">
        <v>45</v>
      </c>
      <c r="CU127" s="11" t="s">
        <v>46</v>
      </c>
      <c r="CV127" s="11" t="s">
        <v>47</v>
      </c>
      <c r="CW127" s="11" t="s">
        <v>48</v>
      </c>
      <c r="CX127" s="11" t="s">
        <v>49</v>
      </c>
      <c r="CY127" s="11" t="s">
        <v>62</v>
      </c>
      <c r="CZ127" s="11" t="s">
        <v>50</v>
      </c>
      <c r="DA127" s="11" t="s">
        <v>51</v>
      </c>
      <c r="DB127" s="11" t="s">
        <v>52</v>
      </c>
      <c r="DC127" s="11" t="s">
        <v>53</v>
      </c>
      <c r="DD127" s="11" t="s">
        <v>54</v>
      </c>
      <c r="DE127" s="11" t="s">
        <v>55</v>
      </c>
      <c r="DF127" s="11" t="s">
        <v>56</v>
      </c>
      <c r="DG127" s="11" t="s">
        <v>57</v>
      </c>
      <c r="DH127" s="11" t="s">
        <v>58</v>
      </c>
      <c r="DI127" s="11" t="s">
        <v>59</v>
      </c>
      <c r="DJ127" s="11" t="s">
        <v>60</v>
      </c>
      <c r="DK127" s="11" t="s">
        <v>61</v>
      </c>
      <c r="DL127" s="11" t="s">
        <v>63</v>
      </c>
      <c r="DM127" s="9"/>
      <c r="DN127" s="9"/>
    </row>
    <row r="128" spans="1:118" s="1" customFormat="1" ht="18.75" x14ac:dyDescent="0.25">
      <c r="B128" s="1" t="s">
        <v>2</v>
      </c>
      <c r="C128" s="2">
        <v>0</v>
      </c>
      <c r="D128" s="2">
        <v>0</v>
      </c>
      <c r="E128" s="2">
        <v>0</v>
      </c>
      <c r="F128" s="2">
        <v>0</v>
      </c>
      <c r="G128" s="2">
        <v>0</v>
      </c>
      <c r="H128" s="2">
        <v>14</v>
      </c>
      <c r="I128" s="2">
        <v>36</v>
      </c>
      <c r="J128" s="2">
        <v>4</v>
      </c>
      <c r="K128" s="2">
        <v>0</v>
      </c>
      <c r="L128" s="2">
        <v>1</v>
      </c>
      <c r="M128" s="3">
        <v>1</v>
      </c>
      <c r="N128" s="3">
        <v>2</v>
      </c>
      <c r="O128" s="3">
        <v>17</v>
      </c>
      <c r="P128" s="3">
        <v>0</v>
      </c>
      <c r="Q128" s="3">
        <v>0</v>
      </c>
      <c r="R128" s="3">
        <v>0</v>
      </c>
      <c r="S128" s="1">
        <v>75</v>
      </c>
      <c r="V128" s="1">
        <v>1.5625E-2</v>
      </c>
      <c r="W128" s="2">
        <f>C128</f>
        <v>0</v>
      </c>
      <c r="X128" s="2">
        <f>C129</f>
        <v>0</v>
      </c>
      <c r="Y128" s="2">
        <f>C130</f>
        <v>0</v>
      </c>
      <c r="Z128" s="2">
        <f>C131</f>
        <v>0</v>
      </c>
      <c r="AA128" s="2">
        <f>C132</f>
        <v>0</v>
      </c>
      <c r="AB128" s="2">
        <f>C133</f>
        <v>0</v>
      </c>
      <c r="AC128" s="2">
        <f>C134</f>
        <v>0</v>
      </c>
      <c r="AD128" s="4">
        <f>C135</f>
        <v>0</v>
      </c>
      <c r="AE128" s="2">
        <f>C136</f>
        <v>0</v>
      </c>
      <c r="AF128" s="2">
        <f>C137</f>
        <v>0</v>
      </c>
      <c r="AG128" s="2">
        <f>C138</f>
        <v>0</v>
      </c>
      <c r="AH128" s="2">
        <f>C139</f>
        <v>0</v>
      </c>
      <c r="AI128" s="2">
        <f>C140</f>
        <v>0</v>
      </c>
      <c r="AJ128" s="2">
        <f>C141</f>
        <v>0</v>
      </c>
      <c r="AK128" s="2">
        <f>C142</f>
        <v>0</v>
      </c>
      <c r="AL128" s="2">
        <f>C143</f>
        <v>0</v>
      </c>
      <c r="AM128" s="2">
        <f>C144</f>
        <v>0</v>
      </c>
      <c r="AN128" s="2">
        <f>C145</f>
        <v>0</v>
      </c>
      <c r="AO128" s="2">
        <f>C146</f>
        <v>0</v>
      </c>
      <c r="AP128" s="1">
        <f>C147</f>
        <v>0</v>
      </c>
      <c r="AQ128" s="42">
        <f>C148</f>
        <v>0</v>
      </c>
      <c r="AT128" s="1">
        <v>1.4999999999999999E-2</v>
      </c>
      <c r="AU128" s="25">
        <f t="shared" ref="AU128" si="862">PRODUCT(W128*100*1/W144)</f>
        <v>0</v>
      </c>
      <c r="AV128" s="25">
        <f t="shared" ref="AV128" si="863">PRODUCT(X128*100*1/X144)</f>
        <v>0</v>
      </c>
      <c r="AW128" s="25">
        <f t="shared" ref="AW128" si="864">PRODUCT(Y128*100*1/Y144)</f>
        <v>0</v>
      </c>
      <c r="AX128" s="25">
        <f t="shared" ref="AX128" si="865">PRODUCT(Z128*100*1/Z144)</f>
        <v>0</v>
      </c>
      <c r="AY128" s="25">
        <f t="shared" ref="AY128" si="866">PRODUCT(AA128*100*1/AA144)</f>
        <v>0</v>
      </c>
      <c r="AZ128" s="25">
        <f t="shared" ref="AZ128" si="867">PRODUCT(AB128*100*1/AB144)</f>
        <v>0</v>
      </c>
      <c r="BA128" s="25">
        <f t="shared" ref="BA128" si="868">PRODUCT(AC128*100*1/AC144)</f>
        <v>0</v>
      </c>
      <c r="BB128" s="26">
        <f t="shared" ref="BB128" si="869">PRODUCT(AD128*100*1/AD144)</f>
        <v>0</v>
      </c>
      <c r="BC128" s="25">
        <f t="shared" ref="BC128" si="870">PRODUCT(AE128*100*1/AE144)</f>
        <v>0</v>
      </c>
      <c r="BD128" s="25">
        <f t="shared" ref="BD128" si="871">PRODUCT(AF128*100*1/AF144)</f>
        <v>0</v>
      </c>
      <c r="BE128" s="25">
        <f t="shared" ref="BE128" si="872">PRODUCT(AG128*100*1/AG144)</f>
        <v>0</v>
      </c>
      <c r="BF128" s="25">
        <f t="shared" ref="BF128" si="873">PRODUCT(AH128*100*1/AH144)</f>
        <v>0</v>
      </c>
      <c r="BG128" s="25">
        <f t="shared" ref="BG128" si="874">PRODUCT(AI128*100*1/AI144)</f>
        <v>0</v>
      </c>
      <c r="BH128" s="25">
        <f t="shared" ref="BH128" si="875">PRODUCT(AJ128*100*1/AJ144)</f>
        <v>0</v>
      </c>
      <c r="BI128" s="25">
        <f t="shared" ref="BI128" si="876">PRODUCT(AK128*100*1/AK144)</f>
        <v>0</v>
      </c>
      <c r="BJ128" s="25">
        <f t="shared" ref="BJ128" si="877">PRODUCT(AL128*100*1/AL144)</f>
        <v>0</v>
      </c>
      <c r="BK128" s="25">
        <f t="shared" ref="BK128" si="878">PRODUCT(AM128*100*1/AM144)</f>
        <v>0</v>
      </c>
      <c r="BL128" s="25">
        <f t="shared" ref="BL128" si="879">PRODUCT(AN128*100*1/AN144)</f>
        <v>0</v>
      </c>
      <c r="BM128" s="25">
        <f t="shared" ref="BM128" si="880">PRODUCT(AO128*100*1/AO144)</f>
        <v>0</v>
      </c>
      <c r="BN128" s="24">
        <f t="shared" ref="BN128" si="881">PRODUCT(AP128*100*1/AP144)</f>
        <v>0</v>
      </c>
      <c r="BO128" s="40">
        <f t="shared" ref="BO128" si="882">PRODUCT(AQ128*100*1/AQ144)</f>
        <v>0</v>
      </c>
      <c r="BR128" s="1">
        <v>1.4999999999999999E-2</v>
      </c>
      <c r="BS128" s="25">
        <f t="shared" ref="BS128" si="883">AU128</f>
        <v>0</v>
      </c>
      <c r="BT128" s="25">
        <f t="shared" ref="BT128" si="884">AV128</f>
        <v>0</v>
      </c>
      <c r="BU128" s="25">
        <f t="shared" ref="BU128" si="885">AW128</f>
        <v>0</v>
      </c>
      <c r="BV128" s="25">
        <f t="shared" ref="BV128" si="886">AX128</f>
        <v>0</v>
      </c>
      <c r="BW128" s="25">
        <f t="shared" ref="BW128" si="887">AY128</f>
        <v>0</v>
      </c>
      <c r="BX128" s="25">
        <f t="shared" ref="BX128" si="888">AZ128</f>
        <v>0</v>
      </c>
      <c r="BY128" s="25">
        <f t="shared" ref="BY128" si="889">BA128</f>
        <v>0</v>
      </c>
      <c r="BZ128" s="26">
        <f t="shared" ref="BZ128" si="890">BB128</f>
        <v>0</v>
      </c>
      <c r="CA128" s="25">
        <f t="shared" ref="CA128" si="891">BC128</f>
        <v>0</v>
      </c>
      <c r="CB128" s="25">
        <f t="shared" ref="CB128" si="892">BD128</f>
        <v>0</v>
      </c>
      <c r="CC128" s="25">
        <f t="shared" ref="CC128" si="893">BE128</f>
        <v>0</v>
      </c>
      <c r="CD128" s="25">
        <f t="shared" ref="CD128" si="894">BF128</f>
        <v>0</v>
      </c>
      <c r="CE128" s="25">
        <f t="shared" ref="CE128" si="895">BG128</f>
        <v>0</v>
      </c>
      <c r="CF128" s="25">
        <f t="shared" ref="CF128" si="896">BH128</f>
        <v>0</v>
      </c>
      <c r="CG128" s="25">
        <f t="shared" ref="CG128" si="897">BI128</f>
        <v>0</v>
      </c>
      <c r="CH128" s="25">
        <f t="shared" ref="CH128" si="898">BJ128</f>
        <v>0</v>
      </c>
      <c r="CI128" s="25">
        <f t="shared" ref="CI128" si="899">BK128</f>
        <v>0</v>
      </c>
      <c r="CJ128" s="25">
        <f t="shared" ref="CJ128" si="900">BL128</f>
        <v>0</v>
      </c>
      <c r="CK128" s="25">
        <f t="shared" ref="CK128" si="901">BM128</f>
        <v>0</v>
      </c>
      <c r="CL128" s="24">
        <f t="shared" ref="CL128" si="902">BN128</f>
        <v>0</v>
      </c>
      <c r="CM128" s="40">
        <f t="shared" ref="CM128" si="903">BO128</f>
        <v>0</v>
      </c>
      <c r="CN128" s="5"/>
      <c r="CQ128" s="11" t="s">
        <v>40</v>
      </c>
      <c r="CR128" s="15">
        <f>S128</f>
        <v>75</v>
      </c>
      <c r="CS128" s="15">
        <f>S129</f>
        <v>75</v>
      </c>
      <c r="CT128" s="15">
        <f>S130</f>
        <v>75</v>
      </c>
      <c r="CU128" s="15">
        <f>S131</f>
        <v>75</v>
      </c>
      <c r="CV128" s="15">
        <f>S132</f>
        <v>75</v>
      </c>
      <c r="CW128" s="15">
        <f>S133</f>
        <v>75</v>
      </c>
      <c r="CX128" s="15">
        <f>S134</f>
        <v>75</v>
      </c>
      <c r="CY128" s="15">
        <f>S135</f>
        <v>75</v>
      </c>
      <c r="CZ128" s="15">
        <f>S136</f>
        <v>75</v>
      </c>
      <c r="DA128" s="15">
        <f>S137</f>
        <v>75</v>
      </c>
      <c r="DB128" s="15">
        <f>S138</f>
        <v>74</v>
      </c>
      <c r="DC128" s="15">
        <f>S139</f>
        <v>74</v>
      </c>
      <c r="DD128" s="15">
        <f>S140</f>
        <v>74</v>
      </c>
      <c r="DE128" s="15">
        <f>S141</f>
        <v>69</v>
      </c>
      <c r="DF128" s="15">
        <f>S142</f>
        <v>75</v>
      </c>
      <c r="DG128" s="15">
        <f>S143</f>
        <v>75</v>
      </c>
      <c r="DH128" s="15">
        <f>S144</f>
        <v>75</v>
      </c>
      <c r="DI128" s="15">
        <f>S145</f>
        <v>75</v>
      </c>
      <c r="DJ128" s="15">
        <f>S146</f>
        <v>75</v>
      </c>
      <c r="DK128" s="15">
        <f>S147</f>
        <v>75</v>
      </c>
      <c r="DL128" s="15">
        <f>S148</f>
        <v>75</v>
      </c>
      <c r="DM128" s="9"/>
      <c r="DN128" s="9"/>
    </row>
    <row r="129" spans="2:118" s="1" customFormat="1" ht="18.75" x14ac:dyDescent="0.25">
      <c r="B129" s="1" t="s">
        <v>3</v>
      </c>
      <c r="C129" s="2">
        <v>0</v>
      </c>
      <c r="D129" s="2">
        <v>0</v>
      </c>
      <c r="E129" s="2">
        <v>0</v>
      </c>
      <c r="F129" s="2">
        <v>2</v>
      </c>
      <c r="G129" s="2">
        <v>0</v>
      </c>
      <c r="H129" s="2">
        <v>25</v>
      </c>
      <c r="I129" s="2">
        <v>30</v>
      </c>
      <c r="J129" s="2">
        <v>7</v>
      </c>
      <c r="K129" s="2">
        <v>2</v>
      </c>
      <c r="L129" s="2">
        <v>3</v>
      </c>
      <c r="M129" s="3">
        <v>1</v>
      </c>
      <c r="N129" s="3">
        <v>2</v>
      </c>
      <c r="O129" s="3">
        <v>3</v>
      </c>
      <c r="P129" s="3">
        <v>0</v>
      </c>
      <c r="Q129" s="3">
        <v>0</v>
      </c>
      <c r="R129" s="3">
        <v>0</v>
      </c>
      <c r="S129" s="1">
        <v>75</v>
      </c>
      <c r="V129" s="1">
        <v>3.125E-2</v>
      </c>
      <c r="W129" s="2">
        <f>D128</f>
        <v>0</v>
      </c>
      <c r="X129" s="2">
        <f>D129</f>
        <v>0</v>
      </c>
      <c r="Y129" s="2">
        <f>D130</f>
        <v>0</v>
      </c>
      <c r="Z129" s="2">
        <f>D131</f>
        <v>0</v>
      </c>
      <c r="AA129" s="2">
        <f>D132</f>
        <v>0</v>
      </c>
      <c r="AB129" s="2">
        <f>D133</f>
        <v>72</v>
      </c>
      <c r="AC129" s="2">
        <f>D134</f>
        <v>0</v>
      </c>
      <c r="AD129" s="4">
        <f>D135</f>
        <v>0</v>
      </c>
      <c r="AE129" s="2">
        <f>D136</f>
        <v>0</v>
      </c>
      <c r="AF129" s="2">
        <f>D137</f>
        <v>0</v>
      </c>
      <c r="AG129" s="2">
        <f>D138</f>
        <v>0</v>
      </c>
      <c r="AH129" s="2">
        <f>D139</f>
        <v>0</v>
      </c>
      <c r="AI129" s="2">
        <f>D140</f>
        <v>0</v>
      </c>
      <c r="AJ129" s="2">
        <f>D141</f>
        <v>0</v>
      </c>
      <c r="AK129" s="2">
        <f>D142</f>
        <v>0</v>
      </c>
      <c r="AL129" s="2">
        <f>D143</f>
        <v>0</v>
      </c>
      <c r="AM129" s="2">
        <f>D144</f>
        <v>33</v>
      </c>
      <c r="AN129" s="2">
        <f>D145</f>
        <v>48</v>
      </c>
      <c r="AO129" s="2">
        <f>D146</f>
        <v>0</v>
      </c>
      <c r="AP129" s="1">
        <f>D147</f>
        <v>0</v>
      </c>
      <c r="AQ129" s="42">
        <f>D148</f>
        <v>0</v>
      </c>
      <c r="AT129" s="1">
        <v>3.1E-2</v>
      </c>
      <c r="AU129" s="25">
        <f t="shared" ref="AU129" si="904">PRODUCT(W129*100*1/W144)</f>
        <v>0</v>
      </c>
      <c r="AV129" s="25">
        <f t="shared" ref="AV129" si="905">PRODUCT(X129*100*1/X144)</f>
        <v>0</v>
      </c>
      <c r="AW129" s="25">
        <f t="shared" ref="AW129" si="906">PRODUCT(Y129*100*1/Y144)</f>
        <v>0</v>
      </c>
      <c r="AX129" s="25">
        <f t="shared" ref="AX129" si="907">PRODUCT(Z129*100*1/Z144)</f>
        <v>0</v>
      </c>
      <c r="AY129" s="25">
        <f t="shared" ref="AY129" si="908">PRODUCT(AA129*100*1/AA144)</f>
        <v>0</v>
      </c>
      <c r="AZ129" s="25">
        <f t="shared" ref="AZ129" si="909">PRODUCT(AB129*100*1/AB144)</f>
        <v>96</v>
      </c>
      <c r="BA129" s="25">
        <f t="shared" ref="BA129" si="910">PRODUCT(AC129*100*1/AC144)</f>
        <v>0</v>
      </c>
      <c r="BB129" s="26">
        <f t="shared" ref="BB129" si="911">PRODUCT(AD129*100*1/AD144)</f>
        <v>0</v>
      </c>
      <c r="BC129" s="25">
        <f t="shared" ref="BC129" si="912">PRODUCT(AE129*100*1/AE144)</f>
        <v>0</v>
      </c>
      <c r="BD129" s="25">
        <f t="shared" ref="BD129" si="913">PRODUCT(AF129*100*1/AF144)</f>
        <v>0</v>
      </c>
      <c r="BE129" s="25">
        <f t="shared" ref="BE129" si="914">PRODUCT(AG129*100*1/AG144)</f>
        <v>0</v>
      </c>
      <c r="BF129" s="25">
        <f t="shared" ref="BF129" si="915">PRODUCT(AH129*100*1/AH144)</f>
        <v>0</v>
      </c>
      <c r="BG129" s="25">
        <f t="shared" ref="BG129" si="916">PRODUCT(AI129*100*1/AI144)</f>
        <v>0</v>
      </c>
      <c r="BH129" s="25">
        <f t="shared" ref="BH129" si="917">PRODUCT(AJ129*100*1/AJ144)</f>
        <v>0</v>
      </c>
      <c r="BI129" s="25">
        <f t="shared" ref="BI129" si="918">PRODUCT(AK129*100*1/AK144)</f>
        <v>0</v>
      </c>
      <c r="BJ129" s="25">
        <f t="shared" ref="BJ129" si="919">PRODUCT(AL129*100*1/AL144)</f>
        <v>0</v>
      </c>
      <c r="BK129" s="25">
        <f t="shared" ref="BK129" si="920">PRODUCT(AM129*100*1/AM144)</f>
        <v>44</v>
      </c>
      <c r="BL129" s="25">
        <f t="shared" ref="BL129" si="921">PRODUCT(AN129*100*1/AN144)</f>
        <v>64</v>
      </c>
      <c r="BM129" s="25">
        <f t="shared" ref="BM129" si="922">PRODUCT(AO129*100*1/AO144)</f>
        <v>0</v>
      </c>
      <c r="BN129" s="24">
        <f t="shared" ref="BN129" si="923">PRODUCT(AP129*100*1/AP144)</f>
        <v>0</v>
      </c>
      <c r="BO129" s="40">
        <f t="shared" ref="BO129" si="924">PRODUCT(AQ129*100*1/AQ144)</f>
        <v>0</v>
      </c>
      <c r="BR129" s="1">
        <v>3.1E-2</v>
      </c>
      <c r="BS129" s="25">
        <f t="shared" ref="BS129" si="925">AU128+AU129</f>
        <v>0</v>
      </c>
      <c r="BT129" s="25">
        <f t="shared" ref="BT129" si="926">AV128+AV129</f>
        <v>0</v>
      </c>
      <c r="BU129" s="25">
        <f t="shared" ref="BU129" si="927">AW128+AW129</f>
        <v>0</v>
      </c>
      <c r="BV129" s="25">
        <f t="shared" ref="BV129" si="928">AX128+AX129</f>
        <v>0</v>
      </c>
      <c r="BW129" s="25">
        <f t="shared" ref="BW129" si="929">AY128+AY129</f>
        <v>0</v>
      </c>
      <c r="BX129" s="25">
        <f t="shared" ref="BX129" si="930">AZ128+AZ129</f>
        <v>96</v>
      </c>
      <c r="BY129" s="25">
        <f t="shared" ref="BY129" si="931">BA128+BA129</f>
        <v>0</v>
      </c>
      <c r="BZ129" s="26">
        <f t="shared" ref="BZ129" si="932">BB128+BB129</f>
        <v>0</v>
      </c>
      <c r="CA129" s="25">
        <f t="shared" ref="CA129" si="933">BC128+BC129</f>
        <v>0</v>
      </c>
      <c r="CB129" s="25">
        <f t="shared" ref="CB129" si="934">BD128+BD129</f>
        <v>0</v>
      </c>
      <c r="CC129" s="25">
        <f t="shared" ref="CC129" si="935">BE128+BE129</f>
        <v>0</v>
      </c>
      <c r="CD129" s="25">
        <f t="shared" ref="CD129" si="936">BF128+BF129</f>
        <v>0</v>
      </c>
      <c r="CE129" s="25">
        <f t="shared" ref="CE129" si="937">BG128+BG129</f>
        <v>0</v>
      </c>
      <c r="CF129" s="25">
        <f t="shared" ref="CF129" si="938">BH128+BH129</f>
        <v>0</v>
      </c>
      <c r="CG129" s="25">
        <f t="shared" ref="CG129" si="939">BI128+BI129</f>
        <v>0</v>
      </c>
      <c r="CH129" s="25">
        <f t="shared" ref="CH129" si="940">BJ128+BJ129</f>
        <v>0</v>
      </c>
      <c r="CI129" s="25">
        <f t="shared" ref="CI129" si="941">BK128+BK129</f>
        <v>44</v>
      </c>
      <c r="CJ129" s="25">
        <f t="shared" ref="CJ129" si="942">BL128+BL129</f>
        <v>64</v>
      </c>
      <c r="CK129" s="25">
        <f t="shared" ref="CK129" si="943">BM128+BM129</f>
        <v>0</v>
      </c>
      <c r="CL129" s="24">
        <f t="shared" ref="CL129" si="944">BN128+BN129</f>
        <v>0</v>
      </c>
      <c r="CM129" s="40">
        <f t="shared" ref="CM129" si="945">BO128+BO129</f>
        <v>0</v>
      </c>
      <c r="CN129" s="5"/>
      <c r="CQ129" s="11" t="s">
        <v>41</v>
      </c>
      <c r="CR129" s="12">
        <f>BS137</f>
        <v>73.333333333333329</v>
      </c>
      <c r="CS129" s="12">
        <f>BT137</f>
        <v>92</v>
      </c>
      <c r="CT129" s="12">
        <f>BU137</f>
        <v>81.333333333333343</v>
      </c>
      <c r="CU129" s="12">
        <f>BV137</f>
        <v>99.999999999999986</v>
      </c>
      <c r="CV129" s="12">
        <f>BW134</f>
        <v>94.666666666666671</v>
      </c>
      <c r="CW129" s="12">
        <f>BX134</f>
        <v>99.999999999999986</v>
      </c>
      <c r="CX129" s="12">
        <f>BY134</f>
        <v>97.333333333333329</v>
      </c>
      <c r="CY129" s="12">
        <f>BZ137</f>
        <v>99.999999999999986</v>
      </c>
      <c r="CZ129" s="12">
        <f>CA135</f>
        <v>90.666666666666671</v>
      </c>
      <c r="DA129" s="12">
        <f>CB135</f>
        <v>100</v>
      </c>
      <c r="DB129" s="12">
        <f>CC135</f>
        <v>1.3513513513513513</v>
      </c>
      <c r="DC129" s="12">
        <f>CD137</f>
        <v>100</v>
      </c>
      <c r="DD129" s="12">
        <f>CE135</f>
        <v>93.243243243243256</v>
      </c>
      <c r="DE129" s="12">
        <f>CF135</f>
        <v>95.652173913043484</v>
      </c>
      <c r="DF129" s="12">
        <f>CG139</f>
        <v>69.333333333333329</v>
      </c>
      <c r="DG129" s="12">
        <f>CH135</f>
        <v>73.333333333333329</v>
      </c>
      <c r="DH129" s="12">
        <f>CI132</f>
        <v>86.666666666666657</v>
      </c>
      <c r="DI129" s="12">
        <f>CJ133</f>
        <v>89.333333333333329</v>
      </c>
      <c r="DJ129" s="12">
        <f>CK132</f>
        <v>46.666666666666664</v>
      </c>
      <c r="DK129" s="12"/>
      <c r="DL129" s="12"/>
      <c r="DM129" s="9"/>
      <c r="DN129" s="9"/>
    </row>
    <row r="130" spans="2:118" s="1" customFormat="1" ht="18.75" x14ac:dyDescent="0.25">
      <c r="B130" s="1" t="s">
        <v>4</v>
      </c>
      <c r="C130" s="2">
        <v>0</v>
      </c>
      <c r="D130" s="2">
        <v>0</v>
      </c>
      <c r="E130" s="2">
        <v>0</v>
      </c>
      <c r="F130" s="2">
        <v>0</v>
      </c>
      <c r="G130" s="2">
        <v>56</v>
      </c>
      <c r="H130" s="2">
        <v>0</v>
      </c>
      <c r="I130" s="2">
        <v>0</v>
      </c>
      <c r="J130" s="2">
        <v>2</v>
      </c>
      <c r="K130" s="2">
        <v>2</v>
      </c>
      <c r="L130" s="2">
        <v>1</v>
      </c>
      <c r="M130" s="3">
        <v>0</v>
      </c>
      <c r="N130" s="3">
        <v>0</v>
      </c>
      <c r="O130" s="3">
        <v>0</v>
      </c>
      <c r="P130" s="3">
        <v>14</v>
      </c>
      <c r="Q130" s="3">
        <v>0</v>
      </c>
      <c r="R130" s="3">
        <v>0</v>
      </c>
      <c r="S130" s="1">
        <v>75</v>
      </c>
      <c r="V130" s="1">
        <v>6.25E-2</v>
      </c>
      <c r="W130" s="2">
        <f>E128</f>
        <v>0</v>
      </c>
      <c r="X130" s="2">
        <f>E129</f>
        <v>0</v>
      </c>
      <c r="Y130" s="2">
        <f>E130</f>
        <v>0</v>
      </c>
      <c r="Z130" s="2">
        <f>E131</f>
        <v>0</v>
      </c>
      <c r="AA130" s="2">
        <f>E132</f>
        <v>0</v>
      </c>
      <c r="AB130" s="2">
        <f>E133</f>
        <v>1</v>
      </c>
      <c r="AC130" s="2">
        <f>E134</f>
        <v>0</v>
      </c>
      <c r="AD130" s="4">
        <f>E135</f>
        <v>0</v>
      </c>
      <c r="AE130" s="2">
        <f>E136</f>
        <v>4</v>
      </c>
      <c r="AF130" s="2">
        <f>E137</f>
        <v>72</v>
      </c>
      <c r="AG130" s="2">
        <f>E138</f>
        <v>0</v>
      </c>
      <c r="AH130" s="2">
        <f>E139</f>
        <v>0</v>
      </c>
      <c r="AI130" s="2">
        <f>E140</f>
        <v>0</v>
      </c>
      <c r="AJ130" s="2">
        <f>E141</f>
        <v>1</v>
      </c>
      <c r="AK130" s="2">
        <f>E142</f>
        <v>0</v>
      </c>
      <c r="AL130" s="2">
        <f>E143</f>
        <v>47</v>
      </c>
      <c r="AM130" s="2">
        <f>E144</f>
        <v>24</v>
      </c>
      <c r="AN130" s="2">
        <f>E145</f>
        <v>1</v>
      </c>
      <c r="AO130" s="2">
        <f>E146</f>
        <v>0</v>
      </c>
      <c r="AP130" s="1">
        <f>E147</f>
        <v>0</v>
      </c>
      <c r="AQ130" s="42">
        <f>E148</f>
        <v>0</v>
      </c>
      <c r="AT130" s="1">
        <v>6.2E-2</v>
      </c>
      <c r="AU130" s="25">
        <f t="shared" ref="AU130" si="946">PRODUCT(W130*100*1/W144)</f>
        <v>0</v>
      </c>
      <c r="AV130" s="25">
        <f t="shared" ref="AV130" si="947">PRODUCT(X130*100*1/X144)</f>
        <v>0</v>
      </c>
      <c r="AW130" s="25">
        <f t="shared" ref="AW130" si="948">PRODUCT(Y130*100*1/Y144)</f>
        <v>0</v>
      </c>
      <c r="AX130" s="25">
        <f t="shared" ref="AX130" si="949">PRODUCT(Z130*100*1/Z144)</f>
        <v>0</v>
      </c>
      <c r="AY130" s="25">
        <f t="shared" ref="AY130" si="950">PRODUCT(AA130*100*1/AA144)</f>
        <v>0</v>
      </c>
      <c r="AZ130" s="25">
        <f t="shared" ref="AZ130" si="951">PRODUCT(AB130*100*1/AB144)</f>
        <v>1.3333333333333333</v>
      </c>
      <c r="BA130" s="25">
        <f t="shared" ref="BA130" si="952">PRODUCT(AC130*100*1/AC144)</f>
        <v>0</v>
      </c>
      <c r="BB130" s="26">
        <f t="shared" ref="BB130" si="953">PRODUCT(AD130*100*1/AD144)</f>
        <v>0</v>
      </c>
      <c r="BC130" s="25">
        <f t="shared" ref="BC130" si="954">PRODUCT(AE130*100*1/AE144)</f>
        <v>5.333333333333333</v>
      </c>
      <c r="BD130" s="25">
        <f t="shared" ref="BD130" si="955">PRODUCT(AF130*100*1/AF144)</f>
        <v>96</v>
      </c>
      <c r="BE130" s="25">
        <f t="shared" ref="BE130" si="956">PRODUCT(AG130*100*1/AG144)</f>
        <v>0</v>
      </c>
      <c r="BF130" s="25">
        <f t="shared" ref="BF130" si="957">PRODUCT(AH130*100*1/AH144)</f>
        <v>0</v>
      </c>
      <c r="BG130" s="25">
        <f t="shared" ref="BG130" si="958">PRODUCT(AI130*100*1/AI144)</f>
        <v>0</v>
      </c>
      <c r="BH130" s="25">
        <f t="shared" ref="BH130" si="959">PRODUCT(AJ130*100*1/AJ144)</f>
        <v>1.4492753623188406</v>
      </c>
      <c r="BI130" s="25">
        <f t="shared" ref="BI130" si="960">PRODUCT(AK130*100*1/AK144)</f>
        <v>0</v>
      </c>
      <c r="BJ130" s="25">
        <f t="shared" ref="BJ130" si="961">PRODUCT(AL130*100*1/AL144)</f>
        <v>62.666666666666664</v>
      </c>
      <c r="BK130" s="25">
        <f t="shared" ref="BK130" si="962">PRODUCT(AM130*100*1/AM144)</f>
        <v>32</v>
      </c>
      <c r="BL130" s="25">
        <f t="shared" ref="BL130" si="963">PRODUCT(AN130*100*1/AN144)</f>
        <v>1.3333333333333333</v>
      </c>
      <c r="BM130" s="25">
        <f t="shared" ref="BM130" si="964">PRODUCT(AO130*100*1/AO144)</f>
        <v>0</v>
      </c>
      <c r="BN130" s="24">
        <f t="shared" ref="BN130" si="965">PRODUCT(AP130*100*1/AP144)</f>
        <v>0</v>
      </c>
      <c r="BO130" s="40">
        <f t="shared" ref="BO130" si="966">PRODUCT(AQ130*100*1/AQ144)</f>
        <v>0</v>
      </c>
      <c r="BR130" s="1">
        <v>6.2E-2</v>
      </c>
      <c r="BS130" s="25">
        <f t="shared" ref="BS130" si="967">AU128+AU129+AU130</f>
        <v>0</v>
      </c>
      <c r="BT130" s="25">
        <f t="shared" ref="BT130" si="968">AV128+AV129+AV130</f>
        <v>0</v>
      </c>
      <c r="BU130" s="25">
        <f t="shared" ref="BU130" si="969">AW128+AW129+AW130</f>
        <v>0</v>
      </c>
      <c r="BV130" s="25">
        <f t="shared" ref="BV130" si="970">AX128+AX129+AX130</f>
        <v>0</v>
      </c>
      <c r="BW130" s="25">
        <f t="shared" ref="BW130" si="971">AY128+AY129+AY130</f>
        <v>0</v>
      </c>
      <c r="BX130" s="25">
        <f t="shared" ref="BX130" si="972">AZ128+AZ129+AZ130</f>
        <v>97.333333333333329</v>
      </c>
      <c r="BY130" s="25">
        <f t="shared" ref="BY130" si="973">BA128+BA129+BA130</f>
        <v>0</v>
      </c>
      <c r="BZ130" s="26">
        <f t="shared" ref="BZ130" si="974">BB128+BB129+BB130</f>
        <v>0</v>
      </c>
      <c r="CA130" s="25">
        <f t="shared" ref="CA130" si="975">BC128+BC129+BC130</f>
        <v>5.333333333333333</v>
      </c>
      <c r="CB130" s="25">
        <f t="shared" ref="CB130" si="976">BD128+BD129+BD130</f>
        <v>96</v>
      </c>
      <c r="CC130" s="25">
        <f t="shared" ref="CC130" si="977">BE128+BE129+BE130</f>
        <v>0</v>
      </c>
      <c r="CD130" s="25">
        <f t="shared" ref="CD130" si="978">BF128+BF129+BF130</f>
        <v>0</v>
      </c>
      <c r="CE130" s="25">
        <f t="shared" ref="CE130" si="979">BG128+BG129+BG130</f>
        <v>0</v>
      </c>
      <c r="CF130" s="25">
        <f t="shared" ref="CF130" si="980">BH128+BH129+BH130</f>
        <v>1.4492753623188406</v>
      </c>
      <c r="CG130" s="25">
        <f t="shared" ref="CG130" si="981">BI128+BI129+BI130</f>
        <v>0</v>
      </c>
      <c r="CH130" s="25">
        <f t="shared" ref="CH130" si="982">BJ128+BJ129+BJ130</f>
        <v>62.666666666666664</v>
      </c>
      <c r="CI130" s="25">
        <f t="shared" ref="CI130" si="983">BK128+BK129+BK130</f>
        <v>76</v>
      </c>
      <c r="CJ130" s="25">
        <f t="shared" ref="CJ130" si="984">BL128+BL129+BL130</f>
        <v>65.333333333333329</v>
      </c>
      <c r="CK130" s="25">
        <f t="shared" ref="CK130" si="985">BM128+BM129+BM130</f>
        <v>0</v>
      </c>
      <c r="CL130" s="24">
        <f t="shared" ref="CL130" si="986">BN128+BN129+BN130</f>
        <v>0</v>
      </c>
      <c r="CM130" s="40">
        <f t="shared" ref="CM130" si="987">BO128+BO129+BO130</f>
        <v>0</v>
      </c>
      <c r="CN130" s="5"/>
      <c r="CQ130" s="11" t="s">
        <v>42</v>
      </c>
      <c r="CR130" s="12"/>
      <c r="CS130" s="12"/>
      <c r="CT130" s="12"/>
      <c r="CU130" s="12"/>
      <c r="CV130" s="12">
        <f>BW136-BW134</f>
        <v>1.3333333333333286</v>
      </c>
      <c r="CW130" s="12">
        <f>SUM(BX135,-BX134)</f>
        <v>0</v>
      </c>
      <c r="CX130" s="13">
        <f>SUM(BY135-BY134)</f>
        <v>0</v>
      </c>
      <c r="CY130" s="12"/>
      <c r="CZ130" s="12">
        <f>CA136-CA135</f>
        <v>8</v>
      </c>
      <c r="DA130" s="12">
        <f>CB137-CB135</f>
        <v>0</v>
      </c>
      <c r="DB130" s="12"/>
      <c r="DC130" s="12"/>
      <c r="DD130" s="12"/>
      <c r="DE130" s="12"/>
      <c r="DF130" s="12"/>
      <c r="DG130" s="12">
        <f>CH136-CH135</f>
        <v>1.3333333333333286</v>
      </c>
      <c r="DH130" s="12">
        <f>CI133-CI132</f>
        <v>0</v>
      </c>
      <c r="DI130" s="12">
        <f>CJ134-CJ133</f>
        <v>4</v>
      </c>
      <c r="DJ130" s="12"/>
      <c r="DK130" s="12"/>
      <c r="DL130" s="12"/>
      <c r="DM130" s="9"/>
      <c r="DN130" s="9"/>
    </row>
    <row r="131" spans="2:118" s="1" customFormat="1" ht="18.75" x14ac:dyDescent="0.25">
      <c r="B131" s="1" t="s">
        <v>5</v>
      </c>
      <c r="C131" s="2">
        <v>0</v>
      </c>
      <c r="D131" s="2">
        <v>0</v>
      </c>
      <c r="E131" s="2">
        <v>0</v>
      </c>
      <c r="F131" s="2">
        <v>0</v>
      </c>
      <c r="G131" s="2">
        <v>70</v>
      </c>
      <c r="H131" s="2">
        <v>0</v>
      </c>
      <c r="I131" s="2">
        <v>3</v>
      </c>
      <c r="J131" s="2">
        <v>1</v>
      </c>
      <c r="K131" s="2">
        <v>1</v>
      </c>
      <c r="L131" s="2">
        <v>0</v>
      </c>
      <c r="M131" s="3">
        <v>0</v>
      </c>
      <c r="N131" s="3">
        <v>0</v>
      </c>
      <c r="O131" s="3">
        <v>0</v>
      </c>
      <c r="P131" s="3">
        <v>0</v>
      </c>
      <c r="Q131" s="3">
        <v>0</v>
      </c>
      <c r="R131" s="3">
        <v>0</v>
      </c>
      <c r="S131" s="1">
        <v>75</v>
      </c>
      <c r="V131" s="1">
        <v>0.125</v>
      </c>
      <c r="W131" s="2">
        <f>F128</f>
        <v>0</v>
      </c>
      <c r="X131" s="2">
        <f>F129</f>
        <v>2</v>
      </c>
      <c r="Y131" s="2">
        <f>F130</f>
        <v>0</v>
      </c>
      <c r="Z131" s="2">
        <f>F131</f>
        <v>0</v>
      </c>
      <c r="AA131" s="2">
        <f>F132</f>
        <v>69</v>
      </c>
      <c r="AB131" s="2">
        <f>F133</f>
        <v>1</v>
      </c>
      <c r="AC131" s="2">
        <f>F134</f>
        <v>72</v>
      </c>
      <c r="AD131" s="4">
        <f>F135</f>
        <v>0</v>
      </c>
      <c r="AE131" s="2">
        <f>F136</f>
        <v>0</v>
      </c>
      <c r="AF131" s="2">
        <f>F137</f>
        <v>0</v>
      </c>
      <c r="AG131" s="2">
        <f>F138</f>
        <v>0</v>
      </c>
      <c r="AH131" s="2">
        <f>F139</f>
        <v>0</v>
      </c>
      <c r="AI131" s="2">
        <f>F140</f>
        <v>0</v>
      </c>
      <c r="AJ131" s="2">
        <f>F141</f>
        <v>0</v>
      </c>
      <c r="AK131" s="2">
        <f>F142</f>
        <v>0</v>
      </c>
      <c r="AL131" s="2">
        <f>F143</f>
        <v>0</v>
      </c>
      <c r="AM131" s="2">
        <f>F144</f>
        <v>4</v>
      </c>
      <c r="AN131" s="2">
        <f>F145</f>
        <v>12</v>
      </c>
      <c r="AO131" s="2">
        <f>F146</f>
        <v>0</v>
      </c>
      <c r="AP131" s="1">
        <f>F147</f>
        <v>0</v>
      </c>
      <c r="AQ131" s="42">
        <f>F148</f>
        <v>0</v>
      </c>
      <c r="AT131" s="1">
        <v>0.125</v>
      </c>
      <c r="AU131" s="25">
        <f t="shared" ref="AU131" si="988">PRODUCT(W131*100*1/W144)</f>
        <v>0</v>
      </c>
      <c r="AV131" s="25">
        <f t="shared" ref="AV131" si="989">PRODUCT(X131*100*1/X144)</f>
        <v>2.6666666666666665</v>
      </c>
      <c r="AW131" s="25">
        <f t="shared" ref="AW131" si="990">PRODUCT(Y131*100*1/Y144)</f>
        <v>0</v>
      </c>
      <c r="AX131" s="25">
        <f t="shared" ref="AX131" si="991">PRODUCT(Z131*100*1/Z144)</f>
        <v>0</v>
      </c>
      <c r="AY131" s="25">
        <f t="shared" ref="AY131" si="992">PRODUCT(AA131*100*1/AA144)</f>
        <v>92</v>
      </c>
      <c r="AZ131" s="25">
        <f t="shared" ref="AZ131" si="993">PRODUCT(AB131*100*1/AB144)</f>
        <v>1.3333333333333333</v>
      </c>
      <c r="BA131" s="25">
        <f t="shared" ref="BA131" si="994">PRODUCT(AC131*100*1/AC144)</f>
        <v>96</v>
      </c>
      <c r="BB131" s="26">
        <f t="shared" ref="BB131" si="995">PRODUCT(AD131*100*1/AD144)</f>
        <v>0</v>
      </c>
      <c r="BC131" s="25">
        <f t="shared" ref="BC131" si="996">PRODUCT(AE131*100*1/AE144)</f>
        <v>0</v>
      </c>
      <c r="BD131" s="25">
        <f t="shared" ref="BD131" si="997">PRODUCT(AF131*100*1/AF144)</f>
        <v>0</v>
      </c>
      <c r="BE131" s="25">
        <f t="shared" ref="BE131" si="998">PRODUCT(AG131*100*1/AG144)</f>
        <v>0</v>
      </c>
      <c r="BF131" s="25">
        <f t="shared" ref="BF131" si="999">PRODUCT(AH131*100*1/AH144)</f>
        <v>0</v>
      </c>
      <c r="BG131" s="25">
        <f t="shared" ref="BG131" si="1000">PRODUCT(AI131*100*1/AI144)</f>
        <v>0</v>
      </c>
      <c r="BH131" s="25">
        <f t="shared" ref="BH131" si="1001">PRODUCT(AJ131*100*1/AJ144)</f>
        <v>0</v>
      </c>
      <c r="BI131" s="25">
        <f t="shared" ref="BI131" si="1002">PRODUCT(AK131*100*1/AK144)</f>
        <v>0</v>
      </c>
      <c r="BJ131" s="25">
        <f t="shared" ref="BJ131" si="1003">PRODUCT(AL131*100*1/AL144)</f>
        <v>0</v>
      </c>
      <c r="BK131" s="25">
        <f t="shared" ref="BK131" si="1004">PRODUCT(AM131*100*1/AM144)</f>
        <v>5.333333333333333</v>
      </c>
      <c r="BL131" s="25">
        <f t="shared" ref="BL131" si="1005">PRODUCT(AN131*100*1/AN144)</f>
        <v>16</v>
      </c>
      <c r="BM131" s="25">
        <f t="shared" ref="BM131" si="1006">PRODUCT(AO131*100*1/AO144)</f>
        <v>0</v>
      </c>
      <c r="BN131" s="24">
        <f t="shared" ref="BN131" si="1007">PRODUCT(AP131*100*1/AP144)</f>
        <v>0</v>
      </c>
      <c r="BO131" s="40">
        <f t="shared" ref="BO131" si="1008">PRODUCT(AQ131*100*1/AQ144)</f>
        <v>0</v>
      </c>
      <c r="BR131" s="1">
        <v>0.125</v>
      </c>
      <c r="BS131" s="25">
        <f t="shared" ref="BS131" si="1009">AU128+AU129+AU130+AU131</f>
        <v>0</v>
      </c>
      <c r="BT131" s="25">
        <f t="shared" ref="BT131" si="1010">AV128+AV129+AV130+AV131</f>
        <v>2.6666666666666665</v>
      </c>
      <c r="BU131" s="25">
        <f t="shared" ref="BU131" si="1011">AW128+AW129+AW130+AW131</f>
        <v>0</v>
      </c>
      <c r="BV131" s="25">
        <f t="shared" ref="BV131" si="1012">AX128+AX129+AX130+AX131</f>
        <v>0</v>
      </c>
      <c r="BW131" s="25">
        <f t="shared" ref="BW131" si="1013">AY128+AY129+AY130+AY131</f>
        <v>92</v>
      </c>
      <c r="BX131" s="25">
        <f t="shared" ref="BX131" si="1014">AZ128+AZ129+AZ130+AZ131</f>
        <v>98.666666666666657</v>
      </c>
      <c r="BY131" s="25">
        <f t="shared" ref="BY131" si="1015">BA128+BA129+BA130+BA131</f>
        <v>96</v>
      </c>
      <c r="BZ131" s="26">
        <f t="shared" ref="BZ131" si="1016">BB128+BB129+BB130+BB131</f>
        <v>0</v>
      </c>
      <c r="CA131" s="25">
        <f t="shared" ref="CA131" si="1017">BC128+BC129+BC130+BC131</f>
        <v>5.333333333333333</v>
      </c>
      <c r="CB131" s="25">
        <f t="shared" ref="CB131" si="1018">BD128+BD129+BD130+BD131</f>
        <v>96</v>
      </c>
      <c r="CC131" s="25">
        <f t="shared" ref="CC131" si="1019">BE128+BE129+BE130+BE131</f>
        <v>0</v>
      </c>
      <c r="CD131" s="25">
        <f t="shared" ref="CD131" si="1020">BF128+BF129+BF130+BF131</f>
        <v>0</v>
      </c>
      <c r="CE131" s="25">
        <f t="shared" ref="CE131" si="1021">BG128+BG129+BG130+BG131</f>
        <v>0</v>
      </c>
      <c r="CF131" s="25">
        <f t="shared" ref="CF131" si="1022">BH128+BH129+BH130+BH131</f>
        <v>1.4492753623188406</v>
      </c>
      <c r="CG131" s="25">
        <f t="shared" ref="CG131" si="1023">BI128+BI129+BI130+BI131</f>
        <v>0</v>
      </c>
      <c r="CH131" s="25">
        <f t="shared" ref="CH131" si="1024">BJ128+BJ129+BJ130+BJ131</f>
        <v>62.666666666666664</v>
      </c>
      <c r="CI131" s="25">
        <f t="shared" ref="CI131" si="1025">BK128+BK129+BK130+BK131</f>
        <v>81.333333333333329</v>
      </c>
      <c r="CJ131" s="25">
        <f t="shared" ref="CJ131" si="1026">BL128+BL129+BL130+BL131</f>
        <v>81.333333333333329</v>
      </c>
      <c r="CK131" s="25">
        <f t="shared" ref="CK131" si="1027">BM128+BM129+BM130+BM131</f>
        <v>0</v>
      </c>
      <c r="CL131" s="24">
        <f t="shared" ref="CL131" si="1028">BN128+BN129+BN130+BN131</f>
        <v>0</v>
      </c>
      <c r="CM131" s="40">
        <f t="shared" ref="CM131" si="1029">BO128+BO129+BO130+BO131</f>
        <v>0</v>
      </c>
      <c r="CN131" s="5"/>
      <c r="CQ131" s="11" t="s">
        <v>43</v>
      </c>
      <c r="CR131" s="12">
        <f>BS143-CR129</f>
        <v>26.666666666666671</v>
      </c>
      <c r="CS131" s="12">
        <f>BT143-CS129</f>
        <v>8</v>
      </c>
      <c r="CT131" s="12">
        <f>BU143-BU137</f>
        <v>18.666666666666671</v>
      </c>
      <c r="CU131" s="12">
        <f>BV143-BV137</f>
        <v>0</v>
      </c>
      <c r="CV131" s="12">
        <f>BW143-CV130-CV129</f>
        <v>4</v>
      </c>
      <c r="CW131" s="12">
        <f>BX143-BX135</f>
        <v>0</v>
      </c>
      <c r="CX131" s="12">
        <f>BY143-BY135</f>
        <v>2.6666666666666572</v>
      </c>
      <c r="CY131" s="12">
        <f>BZ143-BZ137</f>
        <v>0</v>
      </c>
      <c r="CZ131" s="12">
        <f>CA143-CA136</f>
        <v>1.3333333333333286</v>
      </c>
      <c r="DA131" s="12">
        <f>CB143-CB137</f>
        <v>0</v>
      </c>
      <c r="DB131" s="12">
        <f>CC143-CC135</f>
        <v>98.648648648648646</v>
      </c>
      <c r="DC131" s="12">
        <f>CD143-CD137</f>
        <v>0</v>
      </c>
      <c r="DD131" s="12">
        <f>CE143-CE135</f>
        <v>6.7567567567567721</v>
      </c>
      <c r="DE131" s="12">
        <f>CF143-CF135</f>
        <v>4.3478260869565304</v>
      </c>
      <c r="DF131" s="12">
        <f>CG143-CG139</f>
        <v>30.666666666666671</v>
      </c>
      <c r="DG131" s="12">
        <f>CH143-CH136</f>
        <v>25.333333333333329</v>
      </c>
      <c r="DH131" s="12">
        <f>CI143-CI133</f>
        <v>13.333333333333329</v>
      </c>
      <c r="DI131" s="12">
        <f>CJ143-CJ134</f>
        <v>6.6666666666666572</v>
      </c>
      <c r="DJ131" s="12">
        <f>CK143-CK132</f>
        <v>53.333333333333321</v>
      </c>
      <c r="DK131" s="12"/>
      <c r="DL131" s="12"/>
      <c r="DM131" s="9"/>
      <c r="DN131" s="9"/>
    </row>
    <row r="132" spans="2:118" s="1" customFormat="1" x14ac:dyDescent="0.25">
      <c r="B132" s="1" t="s">
        <v>6</v>
      </c>
      <c r="C132" s="2">
        <v>0</v>
      </c>
      <c r="D132" s="2">
        <v>0</v>
      </c>
      <c r="E132" s="2">
        <v>0</v>
      </c>
      <c r="F132" s="2">
        <v>69</v>
      </c>
      <c r="G132" s="2">
        <v>0</v>
      </c>
      <c r="H132" s="2">
        <v>2</v>
      </c>
      <c r="I132" s="2">
        <v>0</v>
      </c>
      <c r="J132" s="4">
        <v>1</v>
      </c>
      <c r="K132" s="4">
        <v>0</v>
      </c>
      <c r="L132" s="3">
        <v>0</v>
      </c>
      <c r="M132" s="3">
        <v>0</v>
      </c>
      <c r="N132" s="3">
        <v>3</v>
      </c>
      <c r="O132" s="3">
        <v>0</v>
      </c>
      <c r="P132" s="3">
        <v>0</v>
      </c>
      <c r="Q132" s="3">
        <v>0</v>
      </c>
      <c r="R132" s="3">
        <v>0</v>
      </c>
      <c r="S132" s="1">
        <v>75</v>
      </c>
      <c r="V132" s="1">
        <v>0.25</v>
      </c>
      <c r="W132" s="2">
        <f>G128</f>
        <v>0</v>
      </c>
      <c r="X132" s="2">
        <f>G129</f>
        <v>0</v>
      </c>
      <c r="Y132" s="2">
        <f>G130</f>
        <v>56</v>
      </c>
      <c r="Z132" s="2">
        <f>G131</f>
        <v>70</v>
      </c>
      <c r="AA132" s="2">
        <f>G132</f>
        <v>0</v>
      </c>
      <c r="AB132" s="2">
        <f>G133</f>
        <v>0</v>
      </c>
      <c r="AC132" s="2">
        <f>G134</f>
        <v>0</v>
      </c>
      <c r="AD132" s="4">
        <f>G135</f>
        <v>0</v>
      </c>
      <c r="AE132" s="2">
        <f>G136</f>
        <v>2</v>
      </c>
      <c r="AF132" s="2">
        <f>G137</f>
        <v>3</v>
      </c>
      <c r="AG132" s="2">
        <f>G138</f>
        <v>0</v>
      </c>
      <c r="AH132" s="2">
        <f>G139</f>
        <v>4</v>
      </c>
      <c r="AI132" s="2">
        <f>G140</f>
        <v>14</v>
      </c>
      <c r="AJ132" s="2">
        <f>G141</f>
        <v>17</v>
      </c>
      <c r="AK132" s="2">
        <f>G142</f>
        <v>0</v>
      </c>
      <c r="AL132" s="2">
        <f>G143</f>
        <v>2</v>
      </c>
      <c r="AM132" s="2">
        <f>G144</f>
        <v>4</v>
      </c>
      <c r="AN132" s="2">
        <f>G145</f>
        <v>2</v>
      </c>
      <c r="AO132" s="2">
        <f>G146</f>
        <v>35</v>
      </c>
      <c r="AP132" s="1">
        <f>G147</f>
        <v>0</v>
      </c>
      <c r="AQ132" s="42">
        <f>G148</f>
        <v>3</v>
      </c>
      <c r="AT132" s="1">
        <v>0.25</v>
      </c>
      <c r="AU132" s="25">
        <f t="shared" ref="AU132" si="1030">PRODUCT(W132*100*1/W144)</f>
        <v>0</v>
      </c>
      <c r="AV132" s="25">
        <f t="shared" ref="AV132" si="1031">PRODUCT(X132*100*1/X144)</f>
        <v>0</v>
      </c>
      <c r="AW132" s="25">
        <f t="shared" ref="AW132" si="1032">PRODUCT(Y132*100*1/Y144)</f>
        <v>74.666666666666671</v>
      </c>
      <c r="AX132" s="25">
        <f t="shared" ref="AX132" si="1033">PRODUCT(Z132*100*1/Z144)</f>
        <v>93.333333333333329</v>
      </c>
      <c r="AY132" s="25">
        <f t="shared" ref="AY132" si="1034">PRODUCT(AA132*100*1/AA144)</f>
        <v>0</v>
      </c>
      <c r="AZ132" s="25">
        <f t="shared" ref="AZ132" si="1035">PRODUCT(AB132*100*1/AB144)</f>
        <v>0</v>
      </c>
      <c r="BA132" s="25">
        <f t="shared" ref="BA132" si="1036">PRODUCT(AC132*100*1/AC144)</f>
        <v>0</v>
      </c>
      <c r="BB132" s="26">
        <f t="shared" ref="BB132" si="1037">PRODUCT(AD132*100*1/AD144)</f>
        <v>0</v>
      </c>
      <c r="BC132" s="25">
        <f t="shared" ref="BC132" si="1038">PRODUCT(AE132*100*1/AE144)</f>
        <v>2.6666666666666665</v>
      </c>
      <c r="BD132" s="25">
        <f t="shared" ref="BD132" si="1039">PRODUCT(AF132*100*1/AF144)</f>
        <v>4</v>
      </c>
      <c r="BE132" s="25">
        <f t="shared" ref="BE132" si="1040">PRODUCT(AG132*100*1/AG144)</f>
        <v>0</v>
      </c>
      <c r="BF132" s="25">
        <f t="shared" ref="BF132" si="1041">PRODUCT(AH132*100*1/AH144)</f>
        <v>5.4054054054054053</v>
      </c>
      <c r="BG132" s="25">
        <f t="shared" ref="BG132" si="1042">PRODUCT(AI132*100*1/AI144)</f>
        <v>18.918918918918919</v>
      </c>
      <c r="BH132" s="25">
        <f t="shared" ref="BH132" si="1043">PRODUCT(AJ132*100*1/AJ144)</f>
        <v>24.637681159420289</v>
      </c>
      <c r="BI132" s="25">
        <f t="shared" ref="BI132" si="1044">PRODUCT(AK132*100*1/AK144)</f>
        <v>0</v>
      </c>
      <c r="BJ132" s="25">
        <f t="shared" ref="BJ132" si="1045">PRODUCT(AL132*100*1/AL144)</f>
        <v>2.6666666666666665</v>
      </c>
      <c r="BK132" s="25">
        <f t="shared" ref="BK132" si="1046">PRODUCT(AM132*100*1/AM144)</f>
        <v>5.333333333333333</v>
      </c>
      <c r="BL132" s="25">
        <f t="shared" ref="BL132" si="1047">PRODUCT(AN132*100*1/AN144)</f>
        <v>2.6666666666666665</v>
      </c>
      <c r="BM132" s="25">
        <f t="shared" ref="BM132" si="1048">PRODUCT(AO132*100*1/AO144)</f>
        <v>46.666666666666664</v>
      </c>
      <c r="BN132" s="24">
        <f t="shared" ref="BN132" si="1049">PRODUCT(AP132*100*1/AP144)</f>
        <v>0</v>
      </c>
      <c r="BO132" s="40">
        <f t="shared" ref="BO132" si="1050">PRODUCT(AQ132*100*1/AQ144)</f>
        <v>4</v>
      </c>
      <c r="BR132" s="1">
        <v>0.25</v>
      </c>
      <c r="BS132" s="25">
        <f t="shared" ref="BS132" si="1051">AU128+AU129+AU130+AU131+AU132</f>
        <v>0</v>
      </c>
      <c r="BT132" s="25">
        <f t="shared" ref="BT132" si="1052">AV128+AV129+AV130+AV131+AV132</f>
        <v>2.6666666666666665</v>
      </c>
      <c r="BU132" s="25">
        <f t="shared" ref="BU132" si="1053">AW128+AW129+AW130+AW131+AW132</f>
        <v>74.666666666666671</v>
      </c>
      <c r="BV132" s="25">
        <f t="shared" ref="BV132" si="1054">AX128+AX129+AX130+AX131+AX132</f>
        <v>93.333333333333329</v>
      </c>
      <c r="BW132" s="25">
        <f t="shared" ref="BW132" si="1055">AY128+AY129+AY130+AY131+AY132</f>
        <v>92</v>
      </c>
      <c r="BX132" s="25">
        <f t="shared" ref="BX132" si="1056">AZ128+AZ129+AZ130+AZ131+AZ132</f>
        <v>98.666666666666657</v>
      </c>
      <c r="BY132" s="25">
        <f t="shared" ref="BY132" si="1057">BA128+BA129+BA130+BA131+BA132</f>
        <v>96</v>
      </c>
      <c r="BZ132" s="26">
        <f t="shared" ref="BZ132" si="1058">BB128+BB129+BB130+BB131+BB132</f>
        <v>0</v>
      </c>
      <c r="CA132" s="25">
        <f t="shared" ref="CA132" si="1059">BC128+BC129+BC130+BC131+BC132</f>
        <v>8</v>
      </c>
      <c r="CB132" s="25">
        <f t="shared" ref="CB132" si="1060">BD128+BD129+BD130+BD131+BD132</f>
        <v>100</v>
      </c>
      <c r="CC132" s="25">
        <f t="shared" ref="CC132" si="1061">BE128+BE129+BE130+BE131+BE132</f>
        <v>0</v>
      </c>
      <c r="CD132" s="25">
        <f t="shared" ref="CD132" si="1062">BF128+BF129+BF130+BF131+BF132</f>
        <v>5.4054054054054053</v>
      </c>
      <c r="CE132" s="25">
        <f t="shared" ref="CE132" si="1063">BG128+BG129+BG130+BG131+BG132</f>
        <v>18.918918918918919</v>
      </c>
      <c r="CF132" s="25">
        <f t="shared" ref="CF132" si="1064">BH128+BH129+BH130+BH131+BH132</f>
        <v>26.086956521739129</v>
      </c>
      <c r="CG132" s="25">
        <f t="shared" ref="CG132" si="1065">BI128+BI129+BI130+BI131+BI132</f>
        <v>0</v>
      </c>
      <c r="CH132" s="25">
        <f t="shared" ref="CH132" si="1066">BJ128+BJ129+BJ130+BJ131+BJ132</f>
        <v>65.333333333333329</v>
      </c>
      <c r="CI132" s="25">
        <f t="shared" ref="CI132" si="1067">BK128+BK129+BK130+BK131+BK132</f>
        <v>86.666666666666657</v>
      </c>
      <c r="CJ132" s="25">
        <f t="shared" ref="CJ132" si="1068">BL128+BL129+BL130+BL131+BL132</f>
        <v>84</v>
      </c>
      <c r="CK132" s="25">
        <f t="shared" ref="CK132" si="1069">BM128+BM129+BM130+BM131+BM132</f>
        <v>46.666666666666664</v>
      </c>
      <c r="CL132" s="24">
        <f t="shared" ref="CL132" si="1070">BN128+BN129+BN130+BN131+BN132</f>
        <v>0</v>
      </c>
      <c r="CM132" s="40">
        <f t="shared" ref="CM132" si="1071">BO128+BO129+BO130+BO131+BO132</f>
        <v>4</v>
      </c>
      <c r="CN132" s="5"/>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row>
    <row r="133" spans="2:118" s="1" customFormat="1" x14ac:dyDescent="0.25">
      <c r="B133" s="1" t="s">
        <v>7</v>
      </c>
      <c r="C133" s="2">
        <v>0</v>
      </c>
      <c r="D133" s="2">
        <v>72</v>
      </c>
      <c r="E133" s="2">
        <v>1</v>
      </c>
      <c r="F133" s="2">
        <v>1</v>
      </c>
      <c r="G133" s="2">
        <v>0</v>
      </c>
      <c r="H133" s="2">
        <v>0</v>
      </c>
      <c r="I133" s="2">
        <v>1</v>
      </c>
      <c r="J133" s="4">
        <v>0</v>
      </c>
      <c r="K133" s="3">
        <v>0</v>
      </c>
      <c r="L133" s="3">
        <v>0</v>
      </c>
      <c r="M133" s="3">
        <v>0</v>
      </c>
      <c r="N133" s="3">
        <v>0</v>
      </c>
      <c r="O133" s="3">
        <v>0</v>
      </c>
      <c r="P133" s="3">
        <v>0</v>
      </c>
      <c r="Q133" s="3">
        <v>0</v>
      </c>
      <c r="R133" s="3">
        <v>0</v>
      </c>
      <c r="S133" s="1">
        <v>75</v>
      </c>
      <c r="V133" s="1">
        <v>0.5</v>
      </c>
      <c r="W133" s="2">
        <f>H128</f>
        <v>14</v>
      </c>
      <c r="X133" s="2">
        <f>H129</f>
        <v>25</v>
      </c>
      <c r="Y133" s="2">
        <f>H130</f>
        <v>0</v>
      </c>
      <c r="Z133" s="2">
        <f>H131</f>
        <v>0</v>
      </c>
      <c r="AA133" s="2">
        <f>H132</f>
        <v>2</v>
      </c>
      <c r="AB133" s="2">
        <f>H133</f>
        <v>0</v>
      </c>
      <c r="AC133" s="2">
        <f>H134</f>
        <v>1</v>
      </c>
      <c r="AD133" s="4">
        <f>H135</f>
        <v>16</v>
      </c>
      <c r="AE133" s="2">
        <f>H136</f>
        <v>5</v>
      </c>
      <c r="AF133" s="2">
        <f>H137</f>
        <v>0</v>
      </c>
      <c r="AG133" s="2">
        <f>H138</f>
        <v>1</v>
      </c>
      <c r="AH133" s="2">
        <f>H139</f>
        <v>0</v>
      </c>
      <c r="AI133" s="2">
        <f>H140</f>
        <v>41</v>
      </c>
      <c r="AJ133" s="2">
        <f>H141</f>
        <v>32</v>
      </c>
      <c r="AK133" s="2">
        <f>H142</f>
        <v>4</v>
      </c>
      <c r="AL133" s="2">
        <f>H143</f>
        <v>1</v>
      </c>
      <c r="AM133" s="4">
        <f>H144</f>
        <v>0</v>
      </c>
      <c r="AN133" s="2">
        <f>H145</f>
        <v>4</v>
      </c>
      <c r="AO133" s="3">
        <f>H146</f>
        <v>27</v>
      </c>
      <c r="AP133" s="1">
        <f>H147</f>
        <v>0</v>
      </c>
      <c r="AQ133" s="42">
        <f>H148</f>
        <v>12</v>
      </c>
      <c r="AT133" s="1">
        <v>0.5</v>
      </c>
      <c r="AU133" s="25">
        <f t="shared" ref="AU133" si="1072">PRODUCT(W133*100*1/W144)</f>
        <v>18.666666666666668</v>
      </c>
      <c r="AV133" s="25">
        <f t="shared" ref="AV133" si="1073">PRODUCT(X133*100*1/X144)</f>
        <v>33.333333333333336</v>
      </c>
      <c r="AW133" s="25">
        <f t="shared" ref="AW133" si="1074">PRODUCT(Y133*100*1/Y144)</f>
        <v>0</v>
      </c>
      <c r="AX133" s="25">
        <f t="shared" ref="AX133" si="1075">PRODUCT(Z133*100*1/Z144)</f>
        <v>0</v>
      </c>
      <c r="AY133" s="25">
        <f t="shared" ref="AY133" si="1076">PRODUCT(AA133*100*1/AA144)</f>
        <v>2.6666666666666665</v>
      </c>
      <c r="AZ133" s="25">
        <f t="shared" ref="AZ133" si="1077">PRODUCT(AB133*100*1/AB144)</f>
        <v>0</v>
      </c>
      <c r="BA133" s="25">
        <f t="shared" ref="BA133" si="1078">PRODUCT(AC133*100*1/AC144)</f>
        <v>1.3333333333333333</v>
      </c>
      <c r="BB133" s="26">
        <f t="shared" ref="BB133" si="1079">PRODUCT(AD133*100*1/AD144)</f>
        <v>21.333333333333332</v>
      </c>
      <c r="BC133" s="25">
        <f t="shared" ref="BC133" si="1080">PRODUCT(AE133*100*1/AE144)</f>
        <v>6.666666666666667</v>
      </c>
      <c r="BD133" s="25">
        <f t="shared" ref="BD133" si="1081">PRODUCT(AF133*100*1/AF144)</f>
        <v>0</v>
      </c>
      <c r="BE133" s="25">
        <f t="shared" ref="BE133" si="1082">PRODUCT(AG133*100*1/AG144)</f>
        <v>1.3513513513513513</v>
      </c>
      <c r="BF133" s="25">
        <f t="shared" ref="BF133" si="1083">PRODUCT(AH133*100*1/AH144)</f>
        <v>0</v>
      </c>
      <c r="BG133" s="25">
        <f t="shared" ref="BG133" si="1084">PRODUCT(AI133*100*1/AI144)</f>
        <v>55.405405405405403</v>
      </c>
      <c r="BH133" s="25">
        <f t="shared" ref="BH133" si="1085">PRODUCT(AJ133*100*1/AJ144)</f>
        <v>46.376811594202898</v>
      </c>
      <c r="BI133" s="25">
        <f t="shared" ref="BI133" si="1086">PRODUCT(AK133*100*1/AK144)</f>
        <v>5.333333333333333</v>
      </c>
      <c r="BJ133" s="25">
        <f t="shared" ref="BJ133" si="1087">PRODUCT(AL133*100*1/AL144)</f>
        <v>1.3333333333333333</v>
      </c>
      <c r="BK133" s="26">
        <f t="shared" ref="BK133" si="1088">PRODUCT(AM133*100*1/AM144)</f>
        <v>0</v>
      </c>
      <c r="BL133" s="25">
        <f t="shared" ref="BL133" si="1089">PRODUCT(AN133*100*1/AN144)</f>
        <v>5.333333333333333</v>
      </c>
      <c r="BM133" s="27">
        <f t="shared" ref="BM133" si="1090">PRODUCT(AO133*100*1/AO144)</f>
        <v>36</v>
      </c>
      <c r="BN133" s="24">
        <f t="shared" ref="BN133" si="1091">PRODUCT(AP133*100*1/AP144)</f>
        <v>0</v>
      </c>
      <c r="BO133" s="40">
        <f t="shared" ref="BO133" si="1092">PRODUCT(AQ133*100*1/AQ144)</f>
        <v>16</v>
      </c>
      <c r="BR133" s="1">
        <v>0.5</v>
      </c>
      <c r="BS133" s="25">
        <f t="shared" ref="BS133" si="1093">AU128+AU129+AU130+AU131+AU132+AU133</f>
        <v>18.666666666666668</v>
      </c>
      <c r="BT133" s="25">
        <f t="shared" ref="BT133" si="1094">AV128+AV129+AV130+AV131+AV132+AV133</f>
        <v>36</v>
      </c>
      <c r="BU133" s="25">
        <f t="shared" ref="BU133" si="1095">AW128+AW129+AW130+AW131+AW132+AW133</f>
        <v>74.666666666666671</v>
      </c>
      <c r="BV133" s="25">
        <f t="shared" ref="BV133" si="1096">AX128+AX129+AX130+AX131+AX132+AX133</f>
        <v>93.333333333333329</v>
      </c>
      <c r="BW133" s="25">
        <f t="shared" ref="BW133" si="1097">AY128+AY129+AY130+AY131+AY132+AY133</f>
        <v>94.666666666666671</v>
      </c>
      <c r="BX133" s="25">
        <f t="shared" ref="BX133" si="1098">AZ128+AZ129+AZ130+AZ131+AZ132+AZ133</f>
        <v>98.666666666666657</v>
      </c>
      <c r="BY133" s="25">
        <f t="shared" ref="BY133" si="1099">BA128+BA129+BA130+BA131+BA132+BA133</f>
        <v>97.333333333333329</v>
      </c>
      <c r="BZ133" s="26">
        <f t="shared" ref="BZ133" si="1100">BB128+BB129+BB130+BB131+BB132+BB133</f>
        <v>21.333333333333332</v>
      </c>
      <c r="CA133" s="25">
        <f t="shared" ref="CA133" si="1101">BC128+BC129+BC130+BC131+BC132+BC133</f>
        <v>14.666666666666668</v>
      </c>
      <c r="CB133" s="25">
        <f t="shared" ref="CB133" si="1102">BD128+BD129+BD130+BD131+BD132+BD133</f>
        <v>100</v>
      </c>
      <c r="CC133" s="25">
        <f t="shared" ref="CC133" si="1103">BE128+BE129+BE130+BE131+BE132+BE133</f>
        <v>1.3513513513513513</v>
      </c>
      <c r="CD133" s="25">
        <f t="shared" ref="CD133" si="1104">BF128+BF129+BF130+BF131+BF132+BF133</f>
        <v>5.4054054054054053</v>
      </c>
      <c r="CE133" s="25">
        <f t="shared" ref="CE133" si="1105">BG128+BG129+BG130+BG131+BG132+BG133</f>
        <v>74.324324324324323</v>
      </c>
      <c r="CF133" s="25">
        <f t="shared" ref="CF133" si="1106">BH128+BH129+BH130+BH131+BH132+BH133</f>
        <v>72.463768115942031</v>
      </c>
      <c r="CG133" s="25">
        <f t="shared" ref="CG133" si="1107">BI128+BI129+BI130+BI131+BI132+BI133</f>
        <v>5.333333333333333</v>
      </c>
      <c r="CH133" s="25">
        <f t="shared" ref="CH133" si="1108">BJ128+BJ129+BJ130+BJ131+BJ132+BJ133</f>
        <v>66.666666666666657</v>
      </c>
      <c r="CI133" s="26">
        <f t="shared" ref="CI133" si="1109">BK128+BK129+BK130+BK131+BK132+BK133</f>
        <v>86.666666666666657</v>
      </c>
      <c r="CJ133" s="25">
        <f t="shared" ref="CJ133" si="1110">BL128+BL129+BL130+BL131+BL132+BL133</f>
        <v>89.333333333333329</v>
      </c>
      <c r="CK133" s="27">
        <f t="shared" ref="CK133" si="1111">BM128+BM129+BM130+BM131+BM132+BM133</f>
        <v>82.666666666666657</v>
      </c>
      <c r="CL133" s="24">
        <f t="shared" ref="CL133" si="1112">BN128+BN129+BN130+BN131+BN132+BN133</f>
        <v>0</v>
      </c>
      <c r="CM133" s="40">
        <f t="shared" ref="CM133" si="1113">BO128+BO129+BO130+BO131+BO132+BO133</f>
        <v>20</v>
      </c>
      <c r="CN133" s="5"/>
      <c r="CQ133" s="9"/>
      <c r="CR133" s="9" t="str">
        <f>A127</f>
        <v>Proteus mirabilis</v>
      </c>
      <c r="CS133" s="9"/>
      <c r="CT133" s="9"/>
      <c r="CU133" s="9"/>
      <c r="CV133" s="9"/>
      <c r="CW133" s="9"/>
      <c r="CX133" s="9"/>
      <c r="CY133" s="9"/>
      <c r="CZ133" s="9"/>
      <c r="DA133" s="9"/>
      <c r="DB133" s="9"/>
      <c r="DC133" s="9"/>
      <c r="DD133" s="9"/>
      <c r="DE133" s="9"/>
      <c r="DF133" s="9"/>
      <c r="DG133" s="9"/>
      <c r="DH133" s="9"/>
      <c r="DI133" s="9"/>
      <c r="DJ133" s="9"/>
      <c r="DK133" s="9"/>
      <c r="DL133" s="9"/>
      <c r="DM133" s="9"/>
      <c r="DN133" s="9"/>
    </row>
    <row r="134" spans="2:118" s="1" customFormat="1" x14ac:dyDescent="0.25">
      <c r="B134" s="1" t="s">
        <v>8</v>
      </c>
      <c r="C134" s="2">
        <v>0</v>
      </c>
      <c r="D134" s="2">
        <v>0</v>
      </c>
      <c r="E134" s="2">
        <v>0</v>
      </c>
      <c r="F134" s="2">
        <v>72</v>
      </c>
      <c r="G134" s="2">
        <v>0</v>
      </c>
      <c r="H134" s="2">
        <v>1</v>
      </c>
      <c r="I134" s="2">
        <v>0</v>
      </c>
      <c r="J134" s="4">
        <v>0</v>
      </c>
      <c r="K134" s="4">
        <v>0</v>
      </c>
      <c r="L134" s="3">
        <v>1</v>
      </c>
      <c r="M134" s="3">
        <v>1</v>
      </c>
      <c r="N134" s="3">
        <v>0</v>
      </c>
      <c r="O134" s="3">
        <v>0</v>
      </c>
      <c r="P134" s="3">
        <v>0</v>
      </c>
      <c r="Q134" s="3">
        <v>0</v>
      </c>
      <c r="R134" s="3">
        <v>0</v>
      </c>
      <c r="S134" s="1">
        <v>75</v>
      </c>
      <c r="V134" s="1">
        <v>1</v>
      </c>
      <c r="W134" s="2">
        <f>I128</f>
        <v>36</v>
      </c>
      <c r="X134" s="2">
        <f>I129</f>
        <v>30</v>
      </c>
      <c r="Y134" s="2">
        <f>I130</f>
        <v>0</v>
      </c>
      <c r="Z134" s="2">
        <f>I131</f>
        <v>3</v>
      </c>
      <c r="AA134" s="2">
        <f>I132</f>
        <v>0</v>
      </c>
      <c r="AB134" s="2">
        <f>I133</f>
        <v>1</v>
      </c>
      <c r="AC134" s="2">
        <f>I134</f>
        <v>0</v>
      </c>
      <c r="AD134" s="4">
        <f>I135</f>
        <v>48</v>
      </c>
      <c r="AE134" s="2">
        <f>I136</f>
        <v>23</v>
      </c>
      <c r="AF134" s="2">
        <f>I137</f>
        <v>0</v>
      </c>
      <c r="AG134" s="2">
        <f>I138</f>
        <v>0</v>
      </c>
      <c r="AH134" s="2">
        <f>I139</f>
        <v>19</v>
      </c>
      <c r="AI134" s="2">
        <f>I140</f>
        <v>12</v>
      </c>
      <c r="AJ134" s="2">
        <f>I141</f>
        <v>14</v>
      </c>
      <c r="AK134" s="2">
        <f>I142</f>
        <v>0</v>
      </c>
      <c r="AL134" s="2">
        <f>I143</f>
        <v>2</v>
      </c>
      <c r="AM134" s="3">
        <f>I144</f>
        <v>4</v>
      </c>
      <c r="AN134" s="4">
        <f>I145</f>
        <v>3</v>
      </c>
      <c r="AO134" s="3">
        <f>I146</f>
        <v>1</v>
      </c>
      <c r="AP134" s="1">
        <f>I147</f>
        <v>0</v>
      </c>
      <c r="AQ134" s="42">
        <f>I148</f>
        <v>47</v>
      </c>
      <c r="AT134" s="1">
        <v>1</v>
      </c>
      <c r="AU134" s="25">
        <f t="shared" ref="AU134" si="1114">PRODUCT(W134*100*1/W144)</f>
        <v>48</v>
      </c>
      <c r="AV134" s="25">
        <f t="shared" ref="AV134" si="1115">PRODUCT(X134*100*1/X144)</f>
        <v>40</v>
      </c>
      <c r="AW134" s="25">
        <f t="shared" ref="AW134" si="1116">PRODUCT(Y134*100*1/Y144)</f>
        <v>0</v>
      </c>
      <c r="AX134" s="25">
        <f t="shared" ref="AX134" si="1117">PRODUCT(Z134*100*1/Z144)</f>
        <v>4</v>
      </c>
      <c r="AY134" s="25">
        <f t="shared" ref="AY134" si="1118">PRODUCT(AA134*100*1/AA144)</f>
        <v>0</v>
      </c>
      <c r="AZ134" s="25">
        <f t="shared" ref="AZ134" si="1119">PRODUCT(AB134*100*1/AB144)</f>
        <v>1.3333333333333333</v>
      </c>
      <c r="BA134" s="25">
        <f t="shared" ref="BA134" si="1120">PRODUCT(AC134*100*1/AC144)</f>
        <v>0</v>
      </c>
      <c r="BB134" s="26">
        <f t="shared" ref="BB134" si="1121">PRODUCT(AD134*100*1/AD144)</f>
        <v>64</v>
      </c>
      <c r="BC134" s="25">
        <f t="shared" ref="BC134" si="1122">PRODUCT(AE134*100*1/AE144)</f>
        <v>30.666666666666668</v>
      </c>
      <c r="BD134" s="25">
        <f t="shared" ref="BD134" si="1123">PRODUCT(AF134*100*1/AF144)</f>
        <v>0</v>
      </c>
      <c r="BE134" s="25">
        <f t="shared" ref="BE134" si="1124">PRODUCT(AG134*100*1/AG144)</f>
        <v>0</v>
      </c>
      <c r="BF134" s="25">
        <f t="shared" ref="BF134" si="1125">PRODUCT(AH134*100*1/AH144)</f>
        <v>25.675675675675677</v>
      </c>
      <c r="BG134" s="25">
        <f t="shared" ref="BG134" si="1126">PRODUCT(AI134*100*1/AI144)</f>
        <v>16.216216216216218</v>
      </c>
      <c r="BH134" s="25">
        <f t="shared" ref="BH134" si="1127">PRODUCT(AJ134*100*1/AJ144)</f>
        <v>20.289855072463769</v>
      </c>
      <c r="BI134" s="25">
        <f t="shared" ref="BI134" si="1128">PRODUCT(AK134*100*1/AK144)</f>
        <v>0</v>
      </c>
      <c r="BJ134" s="25">
        <f t="shared" ref="BJ134" si="1129">PRODUCT(AL134*100*1/AL144)</f>
        <v>2.6666666666666665</v>
      </c>
      <c r="BK134" s="27">
        <f t="shared" ref="BK134" si="1130">PRODUCT(AM134*100*1/AM144)</f>
        <v>5.333333333333333</v>
      </c>
      <c r="BL134" s="26">
        <f t="shared" ref="BL134" si="1131">PRODUCT(AN134*100*1/AN144)</f>
        <v>4</v>
      </c>
      <c r="BM134" s="27">
        <f t="shared" ref="BM134" si="1132">PRODUCT(AO134*100*1/AO144)</f>
        <v>1.3333333333333333</v>
      </c>
      <c r="BN134" s="24">
        <f t="shared" ref="BN134" si="1133">PRODUCT(AP134*100*1/AP144)</f>
        <v>0</v>
      </c>
      <c r="BO134" s="40">
        <f t="shared" ref="BO134" si="1134">PRODUCT(AQ134*100*1/AQ144)</f>
        <v>62.666666666666664</v>
      </c>
      <c r="BR134" s="1">
        <v>1</v>
      </c>
      <c r="BS134" s="25">
        <f t="shared" ref="BS134" si="1135">AU128+AU129+AU130+AU131+AU132+AU133+AU134</f>
        <v>66.666666666666671</v>
      </c>
      <c r="BT134" s="25">
        <f t="shared" ref="BT134" si="1136">AV128+AV129+AV130+AV131+AV132+AV133+AV134</f>
        <v>76</v>
      </c>
      <c r="BU134" s="25">
        <f t="shared" ref="BU134" si="1137">AW128+AW129+AW130+AW131+AW132+AW133+AW134</f>
        <v>74.666666666666671</v>
      </c>
      <c r="BV134" s="25">
        <f t="shared" ref="BV134" si="1138">AX128+AX129+AX130+AX131+AX132+AX133+AX134</f>
        <v>97.333333333333329</v>
      </c>
      <c r="BW134" s="25">
        <f t="shared" ref="BW134" si="1139">AY128+AY129+AY130+AY131+AY132+AY133+AY134</f>
        <v>94.666666666666671</v>
      </c>
      <c r="BX134" s="25">
        <f t="shared" ref="BX134" si="1140">AZ128+AZ129+AZ130+AZ131+AZ132+AZ133+AZ134</f>
        <v>99.999999999999986</v>
      </c>
      <c r="BY134" s="25">
        <f t="shared" ref="BY134" si="1141">BA128+BA129+BA130+BA131+BA132+BA133+BA134</f>
        <v>97.333333333333329</v>
      </c>
      <c r="BZ134" s="26">
        <f t="shared" ref="BZ134" si="1142">BB128+BB129+BB130+BB131+BB132+BB133+BB134</f>
        <v>85.333333333333329</v>
      </c>
      <c r="CA134" s="25">
        <f t="shared" ref="CA134" si="1143">BC128+BC129+BC130+BC131+BC132+BC133+BC134</f>
        <v>45.333333333333336</v>
      </c>
      <c r="CB134" s="25">
        <f t="shared" ref="CB134" si="1144">BD128+BD129+BD130+BD131+BD132+BD133+BD134</f>
        <v>100</v>
      </c>
      <c r="CC134" s="25">
        <f t="shared" ref="CC134" si="1145">BE128+BE129+BE130+BE131+BE132+BE133+BE134</f>
        <v>1.3513513513513513</v>
      </c>
      <c r="CD134" s="25">
        <f t="shared" ref="CD134" si="1146">BF128+BF129+BF130+BF131+BF132+BF133+BF134</f>
        <v>31.081081081081081</v>
      </c>
      <c r="CE134" s="25">
        <f t="shared" ref="CE134" si="1147">BG128+BG129+BG130+BG131+BG132+BG133+BG134</f>
        <v>90.540540540540547</v>
      </c>
      <c r="CF134" s="25">
        <f t="shared" ref="CF134" si="1148">BH128+BH129+BH130+BH131+BH132+BH133+BH134</f>
        <v>92.753623188405797</v>
      </c>
      <c r="CG134" s="25">
        <f t="shared" ref="CG134" si="1149">BI128+BI129+BI130+BI131+BI132+BI133+BI134</f>
        <v>5.333333333333333</v>
      </c>
      <c r="CH134" s="25">
        <f t="shared" ref="CH134" si="1150">BJ128+BJ129+BJ130+BJ131+BJ132+BJ133+BJ134</f>
        <v>69.333333333333329</v>
      </c>
      <c r="CI134" s="27">
        <f t="shared" ref="CI134" si="1151">BK128+BK129+BK130+BK131+BK132+BK133+BK134</f>
        <v>91.999999999999986</v>
      </c>
      <c r="CJ134" s="26">
        <f t="shared" ref="CJ134" si="1152">BL128+BL129+BL130+BL131+BL132+BL133+BL134</f>
        <v>93.333333333333329</v>
      </c>
      <c r="CK134" s="27">
        <f t="shared" ref="CK134" si="1153">BM128+BM129+BM130+BM131+BM132+BM133+BM134</f>
        <v>83.999999999999986</v>
      </c>
      <c r="CL134" s="24">
        <f t="shared" ref="CL134" si="1154">BN128+BN129+BN130+BN131+BN132+BN133+BN134</f>
        <v>0</v>
      </c>
      <c r="CM134" s="40">
        <f t="shared" ref="CM134" si="1155">BO128+BO129+BO130+BO131+BO132+BO133+BO134</f>
        <v>82.666666666666657</v>
      </c>
      <c r="CN134" s="5"/>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row>
    <row r="135" spans="2:118" s="1" customFormat="1" x14ac:dyDescent="0.25">
      <c r="B135" s="1" t="s">
        <v>9</v>
      </c>
      <c r="C135" s="4">
        <v>0</v>
      </c>
      <c r="D135" s="4">
        <v>0</v>
      </c>
      <c r="E135" s="4">
        <v>0</v>
      </c>
      <c r="F135" s="4">
        <v>0</v>
      </c>
      <c r="G135" s="4">
        <v>0</v>
      </c>
      <c r="H135" s="4">
        <v>16</v>
      </c>
      <c r="I135" s="4">
        <v>48</v>
      </c>
      <c r="J135" s="4">
        <v>9</v>
      </c>
      <c r="K135" s="4">
        <v>1</v>
      </c>
      <c r="L135" s="4">
        <v>1</v>
      </c>
      <c r="M135" s="3">
        <v>0</v>
      </c>
      <c r="N135" s="3">
        <v>0</v>
      </c>
      <c r="O135" s="3">
        <v>0</v>
      </c>
      <c r="P135" s="3">
        <v>0</v>
      </c>
      <c r="Q135" s="3">
        <v>0</v>
      </c>
      <c r="R135" s="3">
        <v>0</v>
      </c>
      <c r="S135" s="1">
        <v>75</v>
      </c>
      <c r="V135" s="1">
        <v>2</v>
      </c>
      <c r="W135" s="2">
        <f>J128</f>
        <v>4</v>
      </c>
      <c r="X135" s="2">
        <f>J129</f>
        <v>7</v>
      </c>
      <c r="Y135" s="2">
        <f>J130</f>
        <v>2</v>
      </c>
      <c r="Z135" s="2">
        <f>J131</f>
        <v>1</v>
      </c>
      <c r="AA135" s="4">
        <f>J132</f>
        <v>1</v>
      </c>
      <c r="AB135" s="4">
        <f>J133</f>
        <v>0</v>
      </c>
      <c r="AC135" s="4">
        <f>J134</f>
        <v>0</v>
      </c>
      <c r="AD135" s="4">
        <f>J135</f>
        <v>9</v>
      </c>
      <c r="AE135" s="2">
        <f>J136</f>
        <v>34</v>
      </c>
      <c r="AF135" s="2">
        <f>J137</f>
        <v>0</v>
      </c>
      <c r="AG135" s="2">
        <f>J138</f>
        <v>0</v>
      </c>
      <c r="AH135" s="2">
        <f>J139</f>
        <v>32</v>
      </c>
      <c r="AI135" s="2">
        <f>J140</f>
        <v>2</v>
      </c>
      <c r="AJ135" s="2">
        <f>J141</f>
        <v>2</v>
      </c>
      <c r="AK135" s="2">
        <f>J142</f>
        <v>9</v>
      </c>
      <c r="AL135" s="2">
        <f>J143</f>
        <v>3</v>
      </c>
      <c r="AM135" s="3">
        <f>J144</f>
        <v>5</v>
      </c>
      <c r="AN135" s="3">
        <f>J145</f>
        <v>4</v>
      </c>
      <c r="AO135" s="3">
        <f>J146</f>
        <v>5</v>
      </c>
      <c r="AP135" s="1">
        <f>J147</f>
        <v>0</v>
      </c>
      <c r="AQ135" s="42">
        <f>J148</f>
        <v>12</v>
      </c>
      <c r="AT135" s="1">
        <v>2</v>
      </c>
      <c r="AU135" s="25">
        <f t="shared" ref="AU135" si="1156">PRODUCT(W135*100*1/W144)</f>
        <v>5.333333333333333</v>
      </c>
      <c r="AV135" s="25">
        <f t="shared" ref="AV135" si="1157">PRODUCT(X135*100*1/X144)</f>
        <v>9.3333333333333339</v>
      </c>
      <c r="AW135" s="25">
        <f t="shared" ref="AW135" si="1158">PRODUCT(Y135*100*1/Y144)</f>
        <v>2.6666666666666665</v>
      </c>
      <c r="AX135" s="25">
        <f t="shared" ref="AX135" si="1159">PRODUCT(Z135*100*1/Z144)</f>
        <v>1.3333333333333333</v>
      </c>
      <c r="AY135" s="26">
        <f t="shared" ref="AY135" si="1160">PRODUCT(AA135*100*1/AA144)</f>
        <v>1.3333333333333333</v>
      </c>
      <c r="AZ135" s="26">
        <f t="shared" ref="AZ135" si="1161">PRODUCT(AB135*100*1/AB144)</f>
        <v>0</v>
      </c>
      <c r="BA135" s="26">
        <f t="shared" ref="BA135" si="1162">PRODUCT(AC135*100*1/AC144)</f>
        <v>0</v>
      </c>
      <c r="BB135" s="26">
        <f t="shared" ref="BB135" si="1163">PRODUCT(AD135*100*1/AD144)</f>
        <v>12</v>
      </c>
      <c r="BC135" s="25">
        <f t="shared" ref="BC135" si="1164">PRODUCT(AE135*100*1/AE144)</f>
        <v>45.333333333333336</v>
      </c>
      <c r="BD135" s="25">
        <f t="shared" ref="BD135" si="1165">PRODUCT(AF135*100*1/AF144)</f>
        <v>0</v>
      </c>
      <c r="BE135" s="25">
        <f t="shared" ref="BE135" si="1166">PRODUCT(AG135*100*1/AG144)</f>
        <v>0</v>
      </c>
      <c r="BF135" s="25">
        <f t="shared" ref="BF135" si="1167">PRODUCT(AH135*100*1/AH144)</f>
        <v>43.243243243243242</v>
      </c>
      <c r="BG135" s="25">
        <f t="shared" ref="BG135" si="1168">PRODUCT(AI135*100*1/AI144)</f>
        <v>2.7027027027027026</v>
      </c>
      <c r="BH135" s="25">
        <f t="shared" ref="BH135" si="1169">PRODUCT(AJ135*100*1/AJ144)</f>
        <v>2.8985507246376812</v>
      </c>
      <c r="BI135" s="25">
        <f t="shared" ref="BI135" si="1170">PRODUCT(AK135*100*1/AK144)</f>
        <v>12</v>
      </c>
      <c r="BJ135" s="25">
        <f t="shared" ref="BJ135" si="1171">PRODUCT(AL135*100*1/AL144)</f>
        <v>4</v>
      </c>
      <c r="BK135" s="27">
        <f t="shared" ref="BK135" si="1172">PRODUCT(AM135*100*1/AM144)</f>
        <v>6.666666666666667</v>
      </c>
      <c r="BL135" s="27">
        <f t="shared" ref="BL135" si="1173">PRODUCT(AN135*100*1/AN144)</f>
        <v>5.333333333333333</v>
      </c>
      <c r="BM135" s="27">
        <f t="shared" ref="BM135" si="1174">PRODUCT(AO135*100*1/AO144)</f>
        <v>6.666666666666667</v>
      </c>
      <c r="BN135" s="24">
        <f t="shared" ref="BN135" si="1175">PRODUCT(AP135*100*1/AP144)</f>
        <v>0</v>
      </c>
      <c r="BO135" s="40">
        <f t="shared" ref="BO135" si="1176">PRODUCT(AQ135*100*1/AQ144)</f>
        <v>16</v>
      </c>
      <c r="BR135" s="1">
        <v>2</v>
      </c>
      <c r="BS135" s="25">
        <f t="shared" ref="BS135" si="1177">AU128+AU129+AU130+AU131+AU132+AU133+AU134+AU135</f>
        <v>72</v>
      </c>
      <c r="BT135" s="25">
        <f t="shared" ref="BT135" si="1178">AV128+AV129+AV130+AV131+AV132+AV133+AV134+AV135</f>
        <v>85.333333333333329</v>
      </c>
      <c r="BU135" s="25">
        <f t="shared" ref="BU135" si="1179">AW128+AW129+AW130+AW131+AW132+AW133+AW134+AW135</f>
        <v>77.333333333333343</v>
      </c>
      <c r="BV135" s="25">
        <f t="shared" ref="BV135" si="1180">AX128+AX129+AX130+AX131+AX132+AX133+AX134+AX135</f>
        <v>98.666666666666657</v>
      </c>
      <c r="BW135" s="26">
        <f t="shared" ref="BW135" si="1181">AY128+AY129+AY130+AY131+AY132+AY133+AY134+AY135</f>
        <v>96</v>
      </c>
      <c r="BX135" s="26">
        <f t="shared" ref="BX135" si="1182">AZ128+AZ129+AZ130+AZ131+AZ132+AZ133+AZ134+AZ135</f>
        <v>99.999999999999986</v>
      </c>
      <c r="BY135" s="26">
        <f t="shared" ref="BY135" si="1183">BA128+BA129+BA130+BA131+BA132+BA133+BA134+BA135</f>
        <v>97.333333333333329</v>
      </c>
      <c r="BZ135" s="26">
        <f t="shared" ref="BZ135" si="1184">BB128+BB129+BB130+BB131+BB132+BB133+BB134+BB135</f>
        <v>97.333333333333329</v>
      </c>
      <c r="CA135" s="25">
        <f t="shared" ref="CA135" si="1185">BC128+BC129+BC130+BC131+BC132+BC133+BC134+BC135</f>
        <v>90.666666666666671</v>
      </c>
      <c r="CB135" s="25">
        <f t="shared" ref="CB135" si="1186">BD128+BD129+BD130+BD131+BD132+BD133+BD134+BD135</f>
        <v>100</v>
      </c>
      <c r="CC135" s="25">
        <f t="shared" ref="CC135" si="1187">BE128+BE129+BE130+BE131+BE132+BE133+BE134+BE135</f>
        <v>1.3513513513513513</v>
      </c>
      <c r="CD135" s="25">
        <f t="shared" ref="CD135" si="1188">BF128+BF129+BF130+BF131+BF132+BF133+BF134+BF135</f>
        <v>74.324324324324323</v>
      </c>
      <c r="CE135" s="25">
        <f t="shared" ref="CE135" si="1189">BG128+BG129+BG130+BG131+BG132+BG133+BG134+BG135</f>
        <v>93.243243243243256</v>
      </c>
      <c r="CF135" s="25">
        <f t="shared" ref="CF135" si="1190">BH128+BH129+BH130+BH131+BH132+BH133+BH134+BH135</f>
        <v>95.652173913043484</v>
      </c>
      <c r="CG135" s="25">
        <f t="shared" ref="CG135" si="1191">BI128+BI129+BI130+BI131+BI132+BI133+BI134+BI135</f>
        <v>17.333333333333332</v>
      </c>
      <c r="CH135" s="25">
        <f t="shared" ref="CH135" si="1192">BJ128+BJ129+BJ130+BJ131+BJ132+BJ133+BJ134+BJ135</f>
        <v>73.333333333333329</v>
      </c>
      <c r="CI135" s="27">
        <f t="shared" ref="CI135" si="1193">BK128+BK129+BK130+BK131+BK132+BK133+BK134+BK135</f>
        <v>98.666666666666657</v>
      </c>
      <c r="CJ135" s="27">
        <f t="shared" ref="CJ135" si="1194">BL128+BL129+BL130+BL131+BL132+BL133+BL134+BL135</f>
        <v>98.666666666666657</v>
      </c>
      <c r="CK135" s="27">
        <f t="shared" ref="CK135" si="1195">BM128+BM129+BM130+BM131+BM132+BM133+BM134+BM135</f>
        <v>90.666666666666657</v>
      </c>
      <c r="CL135" s="24">
        <f t="shared" ref="CL135" si="1196">BN128+BN129+BN130+BN131+BN132+BN133+BN134+BN135</f>
        <v>0</v>
      </c>
      <c r="CM135" s="40">
        <f t="shared" ref="CM135" si="1197">BO128+BO129+BO130+BO131+BO132+BO133+BO134+BO135</f>
        <v>98.666666666666657</v>
      </c>
      <c r="CN135" s="28"/>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row>
    <row r="136" spans="2:118" s="1" customFormat="1" x14ac:dyDescent="0.25">
      <c r="B136" s="1" t="s">
        <v>10</v>
      </c>
      <c r="C136" s="2">
        <v>0</v>
      </c>
      <c r="D136" s="2">
        <v>0</v>
      </c>
      <c r="E136" s="2">
        <v>4</v>
      </c>
      <c r="F136" s="2">
        <v>0</v>
      </c>
      <c r="G136" s="2">
        <v>2</v>
      </c>
      <c r="H136" s="2">
        <v>5</v>
      </c>
      <c r="I136" s="2">
        <v>23</v>
      </c>
      <c r="J136" s="2">
        <v>34</v>
      </c>
      <c r="K136" s="4">
        <v>6</v>
      </c>
      <c r="L136" s="3">
        <v>1</v>
      </c>
      <c r="M136" s="3">
        <v>0</v>
      </c>
      <c r="N136" s="3">
        <v>0</v>
      </c>
      <c r="O136" s="3">
        <v>0</v>
      </c>
      <c r="P136" s="3">
        <v>0</v>
      </c>
      <c r="Q136" s="3">
        <v>0</v>
      </c>
      <c r="R136" s="3">
        <v>0</v>
      </c>
      <c r="S136" s="1">
        <v>75</v>
      </c>
      <c r="V136" s="1">
        <v>4</v>
      </c>
      <c r="W136" s="2">
        <f>K128</f>
        <v>0</v>
      </c>
      <c r="X136" s="2">
        <f>K129</f>
        <v>2</v>
      </c>
      <c r="Y136" s="2">
        <f>K130</f>
        <v>2</v>
      </c>
      <c r="Z136" s="2">
        <f>K131</f>
        <v>1</v>
      </c>
      <c r="AA136" s="4">
        <f>K132</f>
        <v>0</v>
      </c>
      <c r="AB136" s="3">
        <f>K133</f>
        <v>0</v>
      </c>
      <c r="AC136" s="4">
        <f>K134</f>
        <v>0</v>
      </c>
      <c r="AD136" s="4">
        <f>K135</f>
        <v>1</v>
      </c>
      <c r="AE136" s="4">
        <f>K136</f>
        <v>6</v>
      </c>
      <c r="AF136" s="4">
        <f>K137</f>
        <v>0</v>
      </c>
      <c r="AG136" s="3">
        <f>K138</f>
        <v>0</v>
      </c>
      <c r="AH136" s="2">
        <f>K139</f>
        <v>18</v>
      </c>
      <c r="AI136" s="3">
        <f>K140</f>
        <v>2</v>
      </c>
      <c r="AJ136" s="3">
        <f>K141</f>
        <v>1</v>
      </c>
      <c r="AK136" s="2">
        <f>K142</f>
        <v>12</v>
      </c>
      <c r="AL136" s="4">
        <f>K143</f>
        <v>1</v>
      </c>
      <c r="AM136" s="3">
        <f>K144</f>
        <v>1</v>
      </c>
      <c r="AN136" s="3">
        <f>K145</f>
        <v>1</v>
      </c>
      <c r="AO136" s="3">
        <f>K146</f>
        <v>3</v>
      </c>
      <c r="AP136" s="1">
        <f>K147</f>
        <v>0</v>
      </c>
      <c r="AQ136" s="42">
        <f>K148</f>
        <v>1</v>
      </c>
      <c r="AT136" s="1">
        <v>4</v>
      </c>
      <c r="AU136" s="25">
        <f t="shared" ref="AU136" si="1198">PRODUCT(W136*100*1/W144)</f>
        <v>0</v>
      </c>
      <c r="AV136" s="25">
        <f t="shared" ref="AV136" si="1199">PRODUCT(X136*100*1/X144)</f>
        <v>2.6666666666666665</v>
      </c>
      <c r="AW136" s="25">
        <f t="shared" ref="AW136" si="1200">PRODUCT(Y136*100*1/Y144)</f>
        <v>2.6666666666666665</v>
      </c>
      <c r="AX136" s="25">
        <f t="shared" ref="AX136" si="1201">PRODUCT(Z136*100*1/Z144)</f>
        <v>1.3333333333333333</v>
      </c>
      <c r="AY136" s="26">
        <f t="shared" ref="AY136" si="1202">PRODUCT(AA136*100*1/AA144)</f>
        <v>0</v>
      </c>
      <c r="AZ136" s="27">
        <f t="shared" ref="AZ136" si="1203">PRODUCT(AB136*100*1/AB144)</f>
        <v>0</v>
      </c>
      <c r="BA136" s="26">
        <f t="shared" ref="BA136" si="1204">PRODUCT(AC136*100*1/AC144)</f>
        <v>0</v>
      </c>
      <c r="BB136" s="26">
        <f t="shared" ref="BB136" si="1205">PRODUCT(AD136*100*1/AD144)</f>
        <v>1.3333333333333333</v>
      </c>
      <c r="BC136" s="26">
        <f t="shared" ref="BC136" si="1206">PRODUCT(AE136*100*1/AE144)</f>
        <v>8</v>
      </c>
      <c r="BD136" s="26">
        <f t="shared" ref="BD136" si="1207">PRODUCT(AF136*100*1/AF144)</f>
        <v>0</v>
      </c>
      <c r="BE136" s="27">
        <f t="shared" ref="BE136" si="1208">PRODUCT(AG136*100*1/AG144)</f>
        <v>0</v>
      </c>
      <c r="BF136" s="2">
        <f t="shared" ref="BF136" si="1209">PRODUCT(AH136*100*1/AH144)</f>
        <v>24.324324324324323</v>
      </c>
      <c r="BG136" s="27">
        <f t="shared" ref="BG136" si="1210">PRODUCT(AI136*100*1/AI144)</f>
        <v>2.7027027027027026</v>
      </c>
      <c r="BH136" s="27">
        <f t="shared" ref="BH136" si="1211">PRODUCT(AJ136*100*1/AJ144)</f>
        <v>1.4492753623188406</v>
      </c>
      <c r="BI136" s="25">
        <f t="shared" ref="BI136" si="1212">PRODUCT(AK136*100*1/AK144)</f>
        <v>16</v>
      </c>
      <c r="BJ136" s="26">
        <f t="shared" ref="BJ136" si="1213">PRODUCT(AL136*100*1/AL144)</f>
        <v>1.3333333333333333</v>
      </c>
      <c r="BK136" s="27">
        <f t="shared" ref="BK136" si="1214">PRODUCT(AM136*100*1/AM144)</f>
        <v>1.3333333333333333</v>
      </c>
      <c r="BL136" s="27">
        <f t="shared" ref="BL136" si="1215">PRODUCT(AN136*100*1/AN144)</f>
        <v>1.3333333333333333</v>
      </c>
      <c r="BM136" s="27">
        <f t="shared" ref="BM136" si="1216">PRODUCT(AO136*100*1/AO144)</f>
        <v>4</v>
      </c>
      <c r="BN136" s="24">
        <f t="shared" ref="BN136" si="1217">PRODUCT(AP136*100*1/AP144)</f>
        <v>0</v>
      </c>
      <c r="BO136" s="40">
        <f t="shared" ref="BO136" si="1218">PRODUCT(AQ136*100*1/AQ144)</f>
        <v>1.3333333333333333</v>
      </c>
      <c r="BR136" s="1">
        <v>4</v>
      </c>
      <c r="BS136" s="25">
        <f t="shared" ref="BS136" si="1219">AU128+AU129+AU130+AU131+AU132+AU133+AU134+AU135+AU136</f>
        <v>72</v>
      </c>
      <c r="BT136" s="25">
        <f t="shared" ref="BT136" si="1220">AV128+AV129+AV130+AV131+AV132+AV133+AV134+AV135+AV136</f>
        <v>88</v>
      </c>
      <c r="BU136" s="25">
        <f t="shared" ref="BU136" si="1221">AW128+AW129+AW130+AW131+AW132+AW133+AW134+AW135+AW136</f>
        <v>80.000000000000014</v>
      </c>
      <c r="BV136" s="25">
        <f t="shared" ref="BV136" si="1222">AX128+AX129+AX130+AX131+AX132+AX133+AX134+AX135+AX136</f>
        <v>99.999999999999986</v>
      </c>
      <c r="BW136" s="26">
        <f t="shared" ref="BW136" si="1223">AY128+AY129+AY130+AY131+AY132+AY133+AY134+AY135+AY136</f>
        <v>96</v>
      </c>
      <c r="BX136" s="27">
        <f t="shared" ref="BX136" si="1224">AZ128+AZ129+AZ130+AZ131+AZ132+AZ133+AZ134+AZ135+AZ136</f>
        <v>99.999999999999986</v>
      </c>
      <c r="BY136" s="26">
        <f t="shared" ref="BY136" si="1225">BA128+BA129+BA130+BA131+BA132+BA133+BA134+BA135+BA136</f>
        <v>97.333333333333329</v>
      </c>
      <c r="BZ136" s="26">
        <f t="shared" ref="BZ136" si="1226">BB128+BB129+BB130+BB131+BB132+BB133+BB134+BB135+BB136</f>
        <v>98.666666666666657</v>
      </c>
      <c r="CA136" s="26">
        <f t="shared" ref="CA136" si="1227">BC128+BC129+BC130+BC131+BC132+BC133+BC134+BC135+BC136</f>
        <v>98.666666666666671</v>
      </c>
      <c r="CB136" s="26">
        <f t="shared" ref="CB136" si="1228">BD128+BD129+BD130+BD131+BD132+BD133+BD134+BD135+BD136</f>
        <v>100</v>
      </c>
      <c r="CC136" s="27">
        <f t="shared" ref="CC136" si="1229">BE128+BE129+BE130+BE131+BE132+BE133+BE134+BE135+BE136</f>
        <v>1.3513513513513513</v>
      </c>
      <c r="CD136" s="25">
        <f t="shared" ref="CD136" si="1230">BF128+BF129+BF130+BF131+BF132+BF133+BF134+BF135+BF136</f>
        <v>98.648648648648646</v>
      </c>
      <c r="CE136" s="25">
        <f t="shared" ref="CE136" si="1231">BG128+BG129+BG130+BG131+BG132+BG133+BG134+BG135+BG136</f>
        <v>95.945945945945965</v>
      </c>
      <c r="CF136" s="25">
        <f t="shared" ref="CF136" si="1232">BH128+BH129+BH130+BH131+BH132+BH133+BH134+BH135+BH136</f>
        <v>97.101449275362327</v>
      </c>
      <c r="CG136" s="25">
        <f t="shared" ref="CG136" si="1233">BI128+BI129+BI130+BI131+BI132+BI133+BI134+BI135+BI136</f>
        <v>33.333333333333329</v>
      </c>
      <c r="CH136" s="26">
        <f t="shared" ref="CH136" si="1234">BJ128+BJ129+BJ130+BJ131+BJ132+BJ133+BJ134+BJ135+BJ136</f>
        <v>74.666666666666657</v>
      </c>
      <c r="CI136" s="27">
        <f t="shared" ref="CI136" si="1235">BK128+BK129+BK130+BK131+BK132+BK133+BK134+BK135+BK136</f>
        <v>99.999999999999986</v>
      </c>
      <c r="CJ136" s="27">
        <f t="shared" ref="CJ136" si="1236">BL128+BL129+BL130+BL131+BL132+BL133+BL134+BL135+BL136</f>
        <v>99.999999999999986</v>
      </c>
      <c r="CK136" s="27">
        <f t="shared" ref="CK136" si="1237">BM128+BM129+BM130+BM131+BM132+BM133+BM134+BM135+BM136</f>
        <v>94.666666666666657</v>
      </c>
      <c r="CL136" s="24">
        <f t="shared" ref="CL136" si="1238">BN128+BN129+BN130+BN131+BN132+BN133+BN134+BN135+BN136</f>
        <v>0</v>
      </c>
      <c r="CM136" s="40">
        <f t="shared" ref="CM136" si="1239">BO128+BO129+BO130+BO131+BO132+BO133+BO134+BO135+BO136</f>
        <v>99.999999999999986</v>
      </c>
      <c r="CN136" s="7"/>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row>
    <row r="137" spans="2:118" s="1" customFormat="1" x14ac:dyDescent="0.25">
      <c r="B137" s="1" t="s">
        <v>11</v>
      </c>
      <c r="C137" s="2">
        <v>0</v>
      </c>
      <c r="D137" s="2">
        <v>0</v>
      </c>
      <c r="E137" s="2">
        <v>72</v>
      </c>
      <c r="F137" s="2">
        <v>0</v>
      </c>
      <c r="G137" s="2">
        <v>3</v>
      </c>
      <c r="H137" s="2">
        <v>0</v>
      </c>
      <c r="I137" s="2">
        <v>0</v>
      </c>
      <c r="J137" s="2">
        <v>0</v>
      </c>
      <c r="K137" s="4">
        <v>0</v>
      </c>
      <c r="L137" s="4">
        <v>0</v>
      </c>
      <c r="M137" s="3">
        <v>0</v>
      </c>
      <c r="N137" s="3">
        <v>0</v>
      </c>
      <c r="O137" s="3">
        <v>0</v>
      </c>
      <c r="P137" s="3">
        <v>0</v>
      </c>
      <c r="Q137" s="3">
        <v>0</v>
      </c>
      <c r="R137" s="3">
        <v>0</v>
      </c>
      <c r="S137" s="1">
        <v>75</v>
      </c>
      <c r="V137" s="1">
        <v>8</v>
      </c>
      <c r="W137" s="2">
        <f>L128</f>
        <v>1</v>
      </c>
      <c r="X137" s="2">
        <f>L129</f>
        <v>3</v>
      </c>
      <c r="Y137" s="2">
        <f>L130</f>
        <v>1</v>
      </c>
      <c r="Z137" s="2">
        <f>L131</f>
        <v>0</v>
      </c>
      <c r="AA137" s="3">
        <f>L132</f>
        <v>0</v>
      </c>
      <c r="AB137" s="3">
        <f>L133</f>
        <v>0</v>
      </c>
      <c r="AC137" s="3">
        <f>L134</f>
        <v>1</v>
      </c>
      <c r="AD137" s="4">
        <f>L135</f>
        <v>1</v>
      </c>
      <c r="AE137" s="3">
        <f>L136</f>
        <v>1</v>
      </c>
      <c r="AF137" s="4">
        <f>L137</f>
        <v>0</v>
      </c>
      <c r="AG137" s="3">
        <f>L138</f>
        <v>0</v>
      </c>
      <c r="AH137" s="2">
        <f>L139</f>
        <v>1</v>
      </c>
      <c r="AI137" s="3">
        <f>L140</f>
        <v>1</v>
      </c>
      <c r="AJ137" s="3">
        <f>L141</f>
        <v>0</v>
      </c>
      <c r="AK137" s="2">
        <f>L142</f>
        <v>15</v>
      </c>
      <c r="AL137" s="3">
        <f>L143</f>
        <v>0</v>
      </c>
      <c r="AM137" s="3">
        <f>L144</f>
        <v>0</v>
      </c>
      <c r="AN137" s="3">
        <f>L145</f>
        <v>0</v>
      </c>
      <c r="AO137" s="3">
        <f>L146</f>
        <v>4</v>
      </c>
      <c r="AP137" s="1">
        <f>L147</f>
        <v>0</v>
      </c>
      <c r="AQ137" s="42">
        <f>L148</f>
        <v>0</v>
      </c>
      <c r="AT137" s="1">
        <v>8</v>
      </c>
      <c r="AU137" s="25">
        <f t="shared" ref="AU137" si="1240">PRODUCT(W137*100*1/W144)</f>
        <v>1.3333333333333333</v>
      </c>
      <c r="AV137" s="25">
        <f t="shared" ref="AV137" si="1241">PRODUCT(X137*100*1/X144)</f>
        <v>4</v>
      </c>
      <c r="AW137" s="25">
        <f t="shared" ref="AW137" si="1242">PRODUCT(Y137*100*1/Y144)</f>
        <v>1.3333333333333333</v>
      </c>
      <c r="AX137" s="25">
        <f t="shared" ref="AX137" si="1243">PRODUCT(Z137*100*1/Z144)</f>
        <v>0</v>
      </c>
      <c r="AY137" s="27">
        <f t="shared" ref="AY137" si="1244">PRODUCT(AA137*100*1/AA144)</f>
        <v>0</v>
      </c>
      <c r="AZ137" s="27">
        <f t="shared" ref="AZ137" si="1245">PRODUCT(AB137*100*1/AB144)</f>
        <v>0</v>
      </c>
      <c r="BA137" s="27">
        <f t="shared" ref="BA137" si="1246">PRODUCT(AC137*100*1/AC144)</f>
        <v>1.3333333333333333</v>
      </c>
      <c r="BB137" s="26">
        <f t="shared" ref="BB137" si="1247">PRODUCT(AD137*100*1/AD144)</f>
        <v>1.3333333333333333</v>
      </c>
      <c r="BC137" s="27">
        <f t="shared" ref="BC137" si="1248">PRODUCT(AE137*100*1/AE144)</f>
        <v>1.3333333333333333</v>
      </c>
      <c r="BD137" s="26">
        <f t="shared" ref="BD137" si="1249">PRODUCT(AF137*100*1/AF144)</f>
        <v>0</v>
      </c>
      <c r="BE137" s="27">
        <f t="shared" ref="BE137" si="1250">PRODUCT(AG137*100*1/AG144)</f>
        <v>0</v>
      </c>
      <c r="BF137" s="2">
        <f t="shared" ref="BF137" si="1251">PRODUCT(AH137*100*1/AH144)</f>
        <v>1.3513513513513513</v>
      </c>
      <c r="BG137" s="3">
        <f t="shared" ref="BG137" si="1252">PRODUCT(AI137*100*1/AI144)</f>
        <v>1.3513513513513513</v>
      </c>
      <c r="BH137" s="27">
        <f t="shared" ref="BH137" si="1253">PRODUCT(AJ137*100*1/AJ144)</f>
        <v>0</v>
      </c>
      <c r="BI137" s="25">
        <f t="shared" ref="BI137" si="1254">PRODUCT(AK137*100*1/AK144)</f>
        <v>20</v>
      </c>
      <c r="BJ137" s="27">
        <f t="shared" ref="BJ137" si="1255">PRODUCT(AL137*100*1/AL144)</f>
        <v>0</v>
      </c>
      <c r="BK137" s="27">
        <f t="shared" ref="BK137" si="1256">PRODUCT(AM137*100*1/AM144)</f>
        <v>0</v>
      </c>
      <c r="BL137" s="27">
        <f t="shared" ref="BL137" si="1257">PRODUCT(AN137*100*1/AN144)</f>
        <v>0</v>
      </c>
      <c r="BM137" s="27">
        <f t="shared" ref="BM137" si="1258">PRODUCT(AO137*100*1/AO144)</f>
        <v>5.333333333333333</v>
      </c>
      <c r="BN137" s="24">
        <f t="shared" ref="BN137" si="1259">PRODUCT(AP137*100*1/AP144)</f>
        <v>0</v>
      </c>
      <c r="BO137" s="40">
        <f t="shared" ref="BO137" si="1260">PRODUCT(AQ137*100*1/AQ144)</f>
        <v>0</v>
      </c>
      <c r="BR137" s="1">
        <v>8</v>
      </c>
      <c r="BS137" s="25">
        <f t="shared" ref="BS137" si="1261">AU128+AU129+AU130+AU131+AU132+AU133+AU134+AU135+AU136+AU137</f>
        <v>73.333333333333329</v>
      </c>
      <c r="BT137" s="25">
        <f t="shared" ref="BT137" si="1262">AV128+AV129+AV130+AV131+AV132+AV133+AV134+AV135+AV136+AV137</f>
        <v>92</v>
      </c>
      <c r="BU137" s="25">
        <f t="shared" ref="BU137" si="1263">AW128+AW129+AW130+AW131+AW132+AW133+AW134+AW135+AW136+AW137</f>
        <v>81.333333333333343</v>
      </c>
      <c r="BV137" s="25">
        <f t="shared" ref="BV137" si="1264">AX128+AX129+AX130+AX131+AX132+AX133+AX134+AX135+AX136+AX137</f>
        <v>99.999999999999986</v>
      </c>
      <c r="BW137" s="27">
        <f t="shared" ref="BW137" si="1265">AY128+AY129+AY130+AY131+AY132+AY133+AY134+AY135+AY136+AY137</f>
        <v>96</v>
      </c>
      <c r="BX137" s="27">
        <f t="shared" ref="BX137" si="1266">AZ128+AZ129+AZ130+AZ131+AZ132+AZ133+AZ134+AZ135+AZ136+AZ137</f>
        <v>99.999999999999986</v>
      </c>
      <c r="BY137" s="27">
        <f t="shared" ref="BY137" si="1267">BA128+BA129+BA130+BA131+BA132+BA133+BA134+BA135+BA136+BA137</f>
        <v>98.666666666666657</v>
      </c>
      <c r="BZ137" s="26">
        <f t="shared" ref="BZ137" si="1268">BB128+BB129+BB130+BB131+BB132+BB133+BB134+BB135+BB136+BB137</f>
        <v>99.999999999999986</v>
      </c>
      <c r="CA137" s="27">
        <f t="shared" ref="CA137" si="1269">BC128+BC129+BC130+BC131+BC132+BC133+BC134+BC135+BC136+BC137</f>
        <v>100</v>
      </c>
      <c r="CB137" s="26">
        <f t="shared" ref="CB137" si="1270">BD128+BD129+BD130+BD131+BD132+BD133+BD134+BD135+BD136+BD137</f>
        <v>100</v>
      </c>
      <c r="CC137" s="27">
        <f t="shared" ref="CC137" si="1271">BE128+BE129+BE130+BE131+BE132+BE133+BE134+BE135+BE136+BE137</f>
        <v>1.3513513513513513</v>
      </c>
      <c r="CD137" s="25">
        <f t="shared" ref="CD137" si="1272">BF128+BF129+BF130+BF131+BF132+BF133+BF134+BF135+BF136+BF137</f>
        <v>100</v>
      </c>
      <c r="CE137" s="27">
        <f t="shared" ref="CE137" si="1273">BG128+BG129+BG130+BG131+BG132+BG133+BG134+BG135+BG136+BG137</f>
        <v>97.29729729729732</v>
      </c>
      <c r="CF137" s="27">
        <f t="shared" ref="CF137" si="1274">BH128+BH129+BH130+BH131+BH132+BH133+BH134+BH135+BH136+BH137</f>
        <v>97.101449275362327</v>
      </c>
      <c r="CG137" s="25">
        <f t="shared" ref="CG137" si="1275">BI128+BI129+BI130+BI131+BI132+BI133+BI134+BI135+BI136+BI137</f>
        <v>53.333333333333329</v>
      </c>
      <c r="CH137" s="27">
        <f t="shared" ref="CH137" si="1276">BJ128+BJ129+BJ130+BJ131+BJ132+BJ133+BJ134+BJ135+BJ136+BJ137</f>
        <v>74.666666666666657</v>
      </c>
      <c r="CI137" s="27">
        <f t="shared" ref="CI137" si="1277">BK128+BK129+BK130+BK131+BK132+BK133+BK134+BK135+BK136+BK137</f>
        <v>99.999999999999986</v>
      </c>
      <c r="CJ137" s="27">
        <f t="shared" ref="CJ137" si="1278">BL128+BL129+BL130+BL131+BL132+BL133+BL134+BL135+BL136+BL137</f>
        <v>99.999999999999986</v>
      </c>
      <c r="CK137" s="27">
        <f t="shared" ref="CK137" si="1279">BM128+BM129+BM130+BM131+BM132+BM133+BM134+BM135+BM136+BM137</f>
        <v>99.999999999999986</v>
      </c>
      <c r="CL137" s="24">
        <f t="shared" ref="CL137" si="1280">BN128+BN129+BN130+BN131+BN132+BN133+BN134+BN135+BN136+BN137</f>
        <v>0</v>
      </c>
      <c r="CM137" s="40">
        <f t="shared" ref="CM137" si="1281">BO128+BO129+BO130+BO131+BO132+BO133+BO134+BO135+BO136+BO137</f>
        <v>99.999999999999986</v>
      </c>
      <c r="CN137" s="7"/>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row>
    <row r="138" spans="2:118" s="1" customFormat="1" x14ac:dyDescent="0.25">
      <c r="B138" s="1" t="s">
        <v>12</v>
      </c>
      <c r="C138" s="2">
        <v>0</v>
      </c>
      <c r="D138" s="2">
        <v>0</v>
      </c>
      <c r="E138" s="2">
        <v>0</v>
      </c>
      <c r="F138" s="2">
        <v>0</v>
      </c>
      <c r="G138" s="2">
        <v>0</v>
      </c>
      <c r="H138" s="2">
        <v>1</v>
      </c>
      <c r="I138" s="2">
        <v>0</v>
      </c>
      <c r="J138" s="2">
        <v>0</v>
      </c>
      <c r="K138" s="3">
        <v>0</v>
      </c>
      <c r="L138" s="3">
        <v>0</v>
      </c>
      <c r="M138" s="3">
        <v>73</v>
      </c>
      <c r="N138" s="3">
        <v>0</v>
      </c>
      <c r="O138" s="3">
        <v>0</v>
      </c>
      <c r="P138" s="3">
        <v>0</v>
      </c>
      <c r="Q138" s="3">
        <v>0</v>
      </c>
      <c r="R138" s="3">
        <v>0</v>
      </c>
      <c r="S138" s="1">
        <v>74</v>
      </c>
      <c r="V138" s="1">
        <v>16</v>
      </c>
      <c r="W138" s="3">
        <f>M128</f>
        <v>1</v>
      </c>
      <c r="X138" s="3">
        <f>M129</f>
        <v>1</v>
      </c>
      <c r="Y138" s="3">
        <f>M130</f>
        <v>0</v>
      </c>
      <c r="Z138" s="3">
        <f>M131</f>
        <v>0</v>
      </c>
      <c r="AA138" s="3">
        <f>M132</f>
        <v>0</v>
      </c>
      <c r="AB138" s="3">
        <f>M133</f>
        <v>0</v>
      </c>
      <c r="AC138" s="3">
        <f>M134</f>
        <v>1</v>
      </c>
      <c r="AD138" s="3">
        <f>M135</f>
        <v>0</v>
      </c>
      <c r="AE138" s="3">
        <f>M136</f>
        <v>0</v>
      </c>
      <c r="AF138" s="3">
        <f>M137</f>
        <v>0</v>
      </c>
      <c r="AG138" s="3">
        <f>M138</f>
        <v>73</v>
      </c>
      <c r="AH138" s="3">
        <f>M139</f>
        <v>0</v>
      </c>
      <c r="AI138" s="3">
        <f>M140</f>
        <v>2</v>
      </c>
      <c r="AJ138" s="3">
        <f>M141</f>
        <v>2</v>
      </c>
      <c r="AK138" s="2">
        <f>M142</f>
        <v>7</v>
      </c>
      <c r="AL138" s="3">
        <f>M143</f>
        <v>1</v>
      </c>
      <c r="AM138" s="3">
        <f>M144</f>
        <v>0</v>
      </c>
      <c r="AN138" s="3">
        <f>M145</f>
        <v>0</v>
      </c>
      <c r="AO138" s="3">
        <f>M146</f>
        <v>0</v>
      </c>
      <c r="AP138" s="1">
        <f>M147</f>
        <v>75</v>
      </c>
      <c r="AQ138" s="42">
        <f>M148</f>
        <v>0</v>
      </c>
      <c r="AT138" s="1">
        <v>16</v>
      </c>
      <c r="AU138" s="27">
        <f t="shared" ref="AU138" si="1282">PRODUCT(W138*100*1/W144)</f>
        <v>1.3333333333333333</v>
      </c>
      <c r="AV138" s="27">
        <f t="shared" ref="AV138" si="1283">PRODUCT(X138*100*1/X144)</f>
        <v>1.3333333333333333</v>
      </c>
      <c r="AW138" s="27">
        <f t="shared" ref="AW138" si="1284">PRODUCT(Y138*100*1/Y144)</f>
        <v>0</v>
      </c>
      <c r="AX138" s="27">
        <f t="shared" ref="AX138" si="1285">PRODUCT(Z138*100*1/Z144)</f>
        <v>0</v>
      </c>
      <c r="AY138" s="27">
        <f t="shared" ref="AY138" si="1286">PRODUCT(AA138*100*1/AA144)</f>
        <v>0</v>
      </c>
      <c r="AZ138" s="27">
        <f t="shared" ref="AZ138" si="1287">PRODUCT(AB138*100*1/AB144)</f>
        <v>0</v>
      </c>
      <c r="BA138" s="27">
        <f t="shared" ref="BA138" si="1288">PRODUCT(AC138*100*1/AC144)</f>
        <v>1.3333333333333333</v>
      </c>
      <c r="BB138" s="27">
        <f t="shared" ref="BB138" si="1289">PRODUCT(AD138*100*1/AD144)</f>
        <v>0</v>
      </c>
      <c r="BC138" s="27">
        <f t="shared" ref="BC138" si="1290">PRODUCT(AE138*100*1/AE144)</f>
        <v>0</v>
      </c>
      <c r="BD138" s="27">
        <f t="shared" ref="BD138" si="1291">PRODUCT(AF138*100*1/AF144)</f>
        <v>0</v>
      </c>
      <c r="BE138" s="27">
        <f t="shared" ref="BE138" si="1292">PRODUCT(AG138*100*1/AG144)</f>
        <v>98.648648648648646</v>
      </c>
      <c r="BF138" s="27">
        <f t="shared" ref="BF138" si="1293">PRODUCT(AH138*100*1/AH144)</f>
        <v>0</v>
      </c>
      <c r="BG138" s="3">
        <f t="shared" ref="BG138" si="1294">PRODUCT(AI138*100*1/AI144)</f>
        <v>2.7027027027027026</v>
      </c>
      <c r="BH138" s="27">
        <f t="shared" ref="BH138" si="1295">PRODUCT(AJ138*100*1/AJ144)</f>
        <v>2.8985507246376812</v>
      </c>
      <c r="BI138" s="25">
        <f t="shared" ref="BI138" si="1296">PRODUCT(AK138*100*1/AK144)</f>
        <v>9.3333333333333339</v>
      </c>
      <c r="BJ138" s="27">
        <f t="shared" ref="BJ138" si="1297">PRODUCT(AL138*100*1/AL144)</f>
        <v>1.3333333333333333</v>
      </c>
      <c r="BK138" s="27">
        <f t="shared" ref="BK138" si="1298">PRODUCT(AM138*100*1/AM144)</f>
        <v>0</v>
      </c>
      <c r="BL138" s="27">
        <f t="shared" ref="BL138" si="1299">PRODUCT(AN138*100*1/AN144)</f>
        <v>0</v>
      </c>
      <c r="BM138" s="27">
        <f t="shared" ref="BM138" si="1300">PRODUCT(AO138*100*1/AO144)</f>
        <v>0</v>
      </c>
      <c r="BN138" s="24">
        <f t="shared" ref="BN138" si="1301">PRODUCT(AP138*100*1/AP144)</f>
        <v>100</v>
      </c>
      <c r="BO138" s="40">
        <f t="shared" ref="BO138" si="1302">PRODUCT(AQ138*100*1/AQ144)</f>
        <v>0</v>
      </c>
      <c r="BR138" s="1">
        <v>16</v>
      </c>
      <c r="BS138" s="27">
        <f t="shared" ref="BS138" si="1303">AU128+AU129+AU130+AU131+AU132+AU133+AU134+AU135+AU136+AU137+AU138</f>
        <v>74.666666666666657</v>
      </c>
      <c r="BT138" s="27">
        <f t="shared" ref="BT138" si="1304">AV128+AV129+AV130+AV131+AV132+AV133+AV134+AV135+AV136+AV137+AV138</f>
        <v>93.333333333333329</v>
      </c>
      <c r="BU138" s="25">
        <f t="shared" ref="BU138" si="1305">AW128+AW129+AW130+AW131+AW132+AW133+AW134+AW135+AW136+AW137+AW138</f>
        <v>81.333333333333343</v>
      </c>
      <c r="BV138" s="25">
        <f t="shared" ref="BV138" si="1306">AX128+AX129+AX130+AX131+AX132+AX133+AX134+AX135+AX136+AX137+AX138</f>
        <v>99.999999999999986</v>
      </c>
      <c r="BW138" s="27">
        <f t="shared" ref="BW138" si="1307">AY128+AY129+AY130+AY131+AY132+AY133+AY134+AY135+AY136+AY137+AY138</f>
        <v>96</v>
      </c>
      <c r="BX138" s="27">
        <f t="shared" ref="BX138" si="1308">AZ128+AZ129+AZ130+AZ131+AZ132+AZ133+AZ134+AZ135+AZ136+AZ137+AZ138</f>
        <v>99.999999999999986</v>
      </c>
      <c r="BY138" s="27">
        <f t="shared" ref="BY138" si="1309">BA128+BA129+BA130+BA131+BA132+BA133+BA134+BA135+BA136+BA137+BA138</f>
        <v>99.999999999999986</v>
      </c>
      <c r="BZ138" s="27">
        <f t="shared" ref="BZ138" si="1310">BB128+BB129+BB130+BB131+BB132+BB133+BB134+BB135+BB136+BB137+BB138</f>
        <v>99.999999999999986</v>
      </c>
      <c r="CA138" s="27">
        <f t="shared" ref="CA138" si="1311">BC128+BC129+BC130+BC131+BC132+BC133+BC134+BC135+BC136+BC137+BC138</f>
        <v>100</v>
      </c>
      <c r="CB138" s="27">
        <f t="shared" ref="CB138" si="1312">BD128+BD129+BD130+BD131+BD132+BD133+BD134+BD135+BD136+BD137+BD138</f>
        <v>100</v>
      </c>
      <c r="CC138" s="27">
        <f t="shared" ref="CC138" si="1313">BE128+BE129+BE130+BE131+BE132+BE133+BE134+BE135+BE136+BE137+BE138</f>
        <v>100</v>
      </c>
      <c r="CD138" s="25">
        <f t="shared" ref="CD138" si="1314">BF128+BF129+BF130+BF131+BF132+BF133+BF134+BF135+BF136+BF137+BF138</f>
        <v>100</v>
      </c>
      <c r="CE138" s="27">
        <f t="shared" ref="CE138" si="1315">BG128+BG129+BG130+BG131+BG132+BG133+BG134+BG135+BG136+BG137+BG138</f>
        <v>100.00000000000003</v>
      </c>
      <c r="CF138" s="27">
        <f t="shared" ref="CF138" si="1316">BH128+BH129+BH130+BH131+BH132+BH133+BH134+BH135+BH136+BH137+BH138</f>
        <v>100.00000000000001</v>
      </c>
      <c r="CG138" s="25">
        <f t="shared" ref="CG138" si="1317">BI128+BI129+BI130+BI131+BI132+BI133+BI134+BI135+BI136+BI137+BI138</f>
        <v>62.666666666666664</v>
      </c>
      <c r="CH138" s="27">
        <f t="shared" ref="CH138" si="1318">BJ128+BJ129+BJ130+BJ131+BJ132+BJ133+BJ134+BJ135+BJ136+BJ137+BJ138</f>
        <v>75.999999999999986</v>
      </c>
      <c r="CI138" s="27">
        <f t="shared" ref="CI138" si="1319">BK128+BK129+BK130+BK131+BK132+BK133+BK134+BK135+BK136+BK137+BK138</f>
        <v>99.999999999999986</v>
      </c>
      <c r="CJ138" s="27">
        <f t="shared" ref="CJ138" si="1320">BL128+BL129+BL130+BL131+BL132+BL133+BL134+BL135+BL136+BL137+BL138</f>
        <v>99.999999999999986</v>
      </c>
      <c r="CK138" s="27">
        <f t="shared" ref="CK138" si="1321">BM128+BM129+BM130+BM131+BM132+BM133+BM134+BM135+BM136+BM137+BM138</f>
        <v>99.999999999999986</v>
      </c>
      <c r="CL138" s="24">
        <f t="shared" ref="CL138" si="1322">BN128+BN129+BN130+BN131+BN132+BN133+BN134+BN135+BN136+BN137+BN138</f>
        <v>100</v>
      </c>
      <c r="CM138" s="40">
        <f t="shared" ref="CM138" si="1323">BO128+BO129+BO130+BO131+BO132+BO133+BO134+BO135+BO136+BO137+BO138</f>
        <v>99.999999999999986</v>
      </c>
      <c r="CN138" s="7"/>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row>
    <row r="139" spans="2:118" s="1" customFormat="1" x14ac:dyDescent="0.25">
      <c r="B139" s="1" t="s">
        <v>13</v>
      </c>
      <c r="C139" s="2">
        <v>0</v>
      </c>
      <c r="D139" s="2">
        <v>0</v>
      </c>
      <c r="E139" s="2">
        <v>0</v>
      </c>
      <c r="F139" s="2">
        <v>0</v>
      </c>
      <c r="G139" s="2">
        <v>4</v>
      </c>
      <c r="H139" s="2">
        <v>0</v>
      </c>
      <c r="I139" s="2">
        <v>19</v>
      </c>
      <c r="J139" s="2">
        <v>32</v>
      </c>
      <c r="K139" s="2">
        <v>18</v>
      </c>
      <c r="L139" s="2">
        <v>1</v>
      </c>
      <c r="M139" s="3">
        <v>0</v>
      </c>
      <c r="N139" s="3">
        <v>0</v>
      </c>
      <c r="O139" s="3">
        <v>0</v>
      </c>
      <c r="P139" s="3">
        <v>0</v>
      </c>
      <c r="Q139" s="3">
        <v>0</v>
      </c>
      <c r="R139" s="3">
        <v>0</v>
      </c>
      <c r="S139" s="1">
        <v>74</v>
      </c>
      <c r="V139" s="1">
        <v>32</v>
      </c>
      <c r="W139" s="3">
        <f>N128</f>
        <v>2</v>
      </c>
      <c r="X139" s="3">
        <f>N129</f>
        <v>2</v>
      </c>
      <c r="Y139" s="3">
        <f>N130</f>
        <v>0</v>
      </c>
      <c r="Z139" s="3">
        <f>N131</f>
        <v>0</v>
      </c>
      <c r="AA139" s="3">
        <f>N132</f>
        <v>3</v>
      </c>
      <c r="AB139" s="3">
        <f>N133</f>
        <v>0</v>
      </c>
      <c r="AC139" s="3">
        <f>N134</f>
        <v>0</v>
      </c>
      <c r="AD139" s="3">
        <f>N135</f>
        <v>0</v>
      </c>
      <c r="AE139" s="3">
        <f>N136</f>
        <v>0</v>
      </c>
      <c r="AF139" s="3">
        <f>N137</f>
        <v>0</v>
      </c>
      <c r="AG139" s="3">
        <f>N138</f>
        <v>0</v>
      </c>
      <c r="AH139" s="3">
        <f>N139</f>
        <v>0</v>
      </c>
      <c r="AI139" s="3">
        <f>N140</f>
        <v>0</v>
      </c>
      <c r="AJ139" s="3">
        <f>N141</f>
        <v>0</v>
      </c>
      <c r="AK139" s="2">
        <f>N142</f>
        <v>5</v>
      </c>
      <c r="AL139" s="3">
        <f>N143</f>
        <v>18</v>
      </c>
      <c r="AM139" s="3">
        <f>N144</f>
        <v>0</v>
      </c>
      <c r="AN139" s="3">
        <f>N145</f>
        <v>0</v>
      </c>
      <c r="AO139" s="3">
        <f>N146</f>
        <v>0</v>
      </c>
      <c r="AP139" s="1">
        <f>N147</f>
        <v>0</v>
      </c>
      <c r="AQ139" s="42">
        <f>N148</f>
        <v>0</v>
      </c>
      <c r="AT139" s="1">
        <v>32</v>
      </c>
      <c r="AU139" s="27">
        <f t="shared" ref="AU139" si="1324">PRODUCT(W139*100*1/W144)</f>
        <v>2.6666666666666665</v>
      </c>
      <c r="AV139" s="27">
        <f t="shared" ref="AV139" si="1325">PRODUCT(X139*100*1/X144)</f>
        <v>2.6666666666666665</v>
      </c>
      <c r="AW139" s="27">
        <f t="shared" ref="AW139" si="1326">PRODUCT(Y139*100*1/Y144)</f>
        <v>0</v>
      </c>
      <c r="AX139" s="27">
        <f t="shared" ref="AX139" si="1327">PRODUCT(Z139*100*1/Z144)</f>
        <v>0</v>
      </c>
      <c r="AY139" s="27">
        <f t="shared" ref="AY139" si="1328">PRODUCT(AA139*100*1/AA144)</f>
        <v>4</v>
      </c>
      <c r="AZ139" s="27">
        <f t="shared" ref="AZ139" si="1329">PRODUCT(AB139*100*1/AB144)</f>
        <v>0</v>
      </c>
      <c r="BA139" s="27">
        <f t="shared" ref="BA139" si="1330">PRODUCT(AC139*100*1/AC144)</f>
        <v>0</v>
      </c>
      <c r="BB139" s="27">
        <f t="shared" ref="BB139" si="1331">PRODUCT(AD139*100*1/AD144)</f>
        <v>0</v>
      </c>
      <c r="BC139" s="27">
        <f t="shared" ref="BC139" si="1332">PRODUCT(AE139*100*1/AE144)</f>
        <v>0</v>
      </c>
      <c r="BD139" s="27">
        <f t="shared" ref="BD139" si="1333">PRODUCT(AF139*100*1/AF144)</f>
        <v>0</v>
      </c>
      <c r="BE139" s="27">
        <f t="shared" ref="BE139" si="1334">PRODUCT(AG139*100*1/AG144)</f>
        <v>0</v>
      </c>
      <c r="BF139" s="27">
        <f t="shared" ref="BF139" si="1335">PRODUCT(AH139*100*1/AH144)</f>
        <v>0</v>
      </c>
      <c r="BG139" s="27">
        <f t="shared" ref="BG139" si="1336">PRODUCT(AI139*100*1/AI144)</f>
        <v>0</v>
      </c>
      <c r="BH139" s="27">
        <f t="shared" ref="BH139" si="1337">PRODUCT(AJ139*100*1/AJ144)</f>
        <v>0</v>
      </c>
      <c r="BI139" s="25">
        <f t="shared" ref="BI139" si="1338">PRODUCT(AK139*100*1/AK144)</f>
        <v>6.666666666666667</v>
      </c>
      <c r="BJ139" s="27">
        <f t="shared" ref="BJ139" si="1339">PRODUCT(AL139*100*1/AL144)</f>
        <v>24</v>
      </c>
      <c r="BK139" s="27">
        <f t="shared" ref="BK139" si="1340">PRODUCT(AM139*100*1/AM144)</f>
        <v>0</v>
      </c>
      <c r="BL139" s="27">
        <f t="shared" ref="BL139" si="1341">PRODUCT(AN139*100*1/AN144)</f>
        <v>0</v>
      </c>
      <c r="BM139" s="27">
        <f t="shared" ref="BM139" si="1342">PRODUCT(AO139*100*1/AO144)</f>
        <v>0</v>
      </c>
      <c r="BN139" s="24">
        <f t="shared" ref="BN139" si="1343">PRODUCT(AP139*100*1/AP144)</f>
        <v>0</v>
      </c>
      <c r="BO139" s="40">
        <f t="shared" ref="BO139" si="1344">PRODUCT(AQ139*100*1/AQ144)</f>
        <v>0</v>
      </c>
      <c r="BR139" s="1">
        <v>32</v>
      </c>
      <c r="BS139" s="27">
        <f t="shared" ref="BS139" si="1345">AU128+AU129+AU130+AU131+AU132+AU133+AU134+AU135+AU136+AU137+AU138+AU139</f>
        <v>77.333333333333329</v>
      </c>
      <c r="BT139" s="27">
        <f t="shared" ref="BT139" si="1346">AV128+AV129+AV130+AV131+AV132+AV133+AV134+AV135+AV136+AV137+AV138+AV139</f>
        <v>96</v>
      </c>
      <c r="BU139" s="27">
        <f t="shared" ref="BU139" si="1347">AW128+AW129+AW130+AW131+AW132+AW133+AW134+AW135+AW136+AW137+AW138+AW139</f>
        <v>81.333333333333343</v>
      </c>
      <c r="BV139" s="27">
        <f t="shared" ref="BV139" si="1348">AX128+AX129+AX130+AX131+AX132+AX133+AX134+AX135+AX136+AX137+AX138+AX139</f>
        <v>99.999999999999986</v>
      </c>
      <c r="BW139" s="27">
        <f t="shared" ref="BW139" si="1349">AY128+AY129+AY130+AY131+AY132+AY133+AY134+AY135+AY136+AY137+AY138+AY139</f>
        <v>100</v>
      </c>
      <c r="BX139" s="27">
        <f t="shared" ref="BX139" si="1350">AZ128+AZ129+AZ130+AZ131+AZ132+AZ133+AZ134+AZ135+AZ136+AZ137+AZ138+AZ139</f>
        <v>99.999999999999986</v>
      </c>
      <c r="BY139" s="27">
        <f t="shared" ref="BY139" si="1351">BA128+BA129+BA130+BA131+BA132+BA133+BA134+BA135+BA136+BA137+BA138+BA139</f>
        <v>99.999999999999986</v>
      </c>
      <c r="BZ139" s="27">
        <f t="shared" ref="BZ139" si="1352">BB128+BB129+BB130+BB131+BB132+BB133+BB134+BB135+BB136+BB137+BB138+BB139</f>
        <v>99.999999999999986</v>
      </c>
      <c r="CA139" s="27">
        <f t="shared" ref="CA139" si="1353">BC128+BC129+BC130+BC131+BC132+BC133+BC134+BC135+BC136+BC137+BC138+BC139</f>
        <v>100</v>
      </c>
      <c r="CB139" s="27">
        <f t="shared" ref="CB139" si="1354">BD128+BD129+BD130+BD131+BD132+BD133+BD134+BD135+BD136+BD137+BD138+BD139</f>
        <v>100</v>
      </c>
      <c r="CC139" s="27">
        <f t="shared" ref="CC139" si="1355">BE128+BE129+BE130+BE131+BE132+BE133+BE134+BE135+BE136+BE137+BE138+BE139</f>
        <v>100</v>
      </c>
      <c r="CD139" s="27">
        <f t="shared" ref="CD139" si="1356">BF128+BF129+BF130+BF131+BF132+BF133+BF134+BF135+BF136+BF137+BF138+BF139</f>
        <v>100</v>
      </c>
      <c r="CE139" s="27">
        <f t="shared" ref="CE139" si="1357">BG128+BG129+BG130+BG131+BG132+BG133+BG134+BG135+BG136+BG137+BG138+BG139</f>
        <v>100.00000000000003</v>
      </c>
      <c r="CF139" s="27">
        <f t="shared" ref="CF139" si="1358">BH128+BH129+BH130+BH131+BH132+BH133+BH134+BH135+BH136+BH137+BH138+BH139</f>
        <v>100.00000000000001</v>
      </c>
      <c r="CG139" s="25">
        <f t="shared" ref="CG139" si="1359">BI128+BI129+BI130+BI131+BI132+BI133+BI134+BI135+BI136+BI137+BI138+BI139</f>
        <v>69.333333333333329</v>
      </c>
      <c r="CH139" s="27">
        <f t="shared" ref="CH139" si="1360">BJ128+BJ129+BJ130+BJ131+BJ132+BJ133+BJ134+BJ135+BJ136+BJ137+BJ138+BJ139</f>
        <v>99.999999999999986</v>
      </c>
      <c r="CI139" s="27">
        <f t="shared" ref="CI139" si="1361">BK128+BK129+BK130+BK131+BK132+BK133+BK134+BK135+BK136+BK137+BK138+BK139</f>
        <v>99.999999999999986</v>
      </c>
      <c r="CJ139" s="27">
        <f t="shared" ref="CJ139" si="1362">BL128+BL129+BL130+BL131+BL132+BL133+BL134+BL135+BL136+BL137+BL138+BL139</f>
        <v>99.999999999999986</v>
      </c>
      <c r="CK139" s="27">
        <f t="shared" ref="CK139" si="1363">BM128+BM129+BM130+BM131+BM132+BM133+BM134+BM135+BM136+BM137+BM138+BM139</f>
        <v>99.999999999999986</v>
      </c>
      <c r="CL139" s="24">
        <f t="shared" ref="CL139" si="1364">BN128+BN129+BN130+BN131+BN132+BN133+BN134+BN135+BN136+BN137+BN138+BN139</f>
        <v>100</v>
      </c>
      <c r="CM139" s="40">
        <f t="shared" ref="CM139" si="1365">BO128+BO129+BO130+BO131+BO132+BO133+BO134+BO135+BO136+BO137+BO138+BO139</f>
        <v>99.999999999999986</v>
      </c>
      <c r="CN139" s="7"/>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row>
    <row r="140" spans="2:118" s="1" customFormat="1" x14ac:dyDescent="0.25">
      <c r="B140" s="1" t="s">
        <v>14</v>
      </c>
      <c r="C140" s="2">
        <v>0</v>
      </c>
      <c r="D140" s="2">
        <v>0</v>
      </c>
      <c r="E140" s="2">
        <v>0</v>
      </c>
      <c r="F140" s="2">
        <v>0</v>
      </c>
      <c r="G140" s="2">
        <v>14</v>
      </c>
      <c r="H140" s="2">
        <v>41</v>
      </c>
      <c r="I140" s="2">
        <v>12</v>
      </c>
      <c r="J140" s="2">
        <v>2</v>
      </c>
      <c r="K140" s="3">
        <v>2</v>
      </c>
      <c r="L140" s="3">
        <v>1</v>
      </c>
      <c r="M140" s="3">
        <v>2</v>
      </c>
      <c r="N140" s="3">
        <v>0</v>
      </c>
      <c r="O140" s="3">
        <v>0</v>
      </c>
      <c r="P140" s="3">
        <v>0</v>
      </c>
      <c r="Q140" s="3">
        <v>0</v>
      </c>
      <c r="R140" s="3">
        <v>0</v>
      </c>
      <c r="S140" s="1">
        <v>74</v>
      </c>
      <c r="V140" s="1">
        <v>64</v>
      </c>
      <c r="W140" s="3">
        <f>O128</f>
        <v>17</v>
      </c>
      <c r="X140" s="3">
        <f>O129</f>
        <v>3</v>
      </c>
      <c r="Y140" s="3">
        <f>O130</f>
        <v>0</v>
      </c>
      <c r="Z140" s="3">
        <f>O131</f>
        <v>0</v>
      </c>
      <c r="AA140" s="3">
        <f>O132</f>
        <v>0</v>
      </c>
      <c r="AB140" s="3">
        <f>O133</f>
        <v>0</v>
      </c>
      <c r="AC140" s="3">
        <f>O134</f>
        <v>0</v>
      </c>
      <c r="AD140" s="3">
        <f>O135</f>
        <v>0</v>
      </c>
      <c r="AE140" s="3">
        <f>O136</f>
        <v>0</v>
      </c>
      <c r="AF140" s="3">
        <f>O137</f>
        <v>0</v>
      </c>
      <c r="AG140" s="3">
        <f>O138</f>
        <v>0</v>
      </c>
      <c r="AH140" s="3">
        <f>O139</f>
        <v>0</v>
      </c>
      <c r="AI140" s="3">
        <f>O140</f>
        <v>0</v>
      </c>
      <c r="AJ140" s="3">
        <f>O141</f>
        <v>0</v>
      </c>
      <c r="AK140" s="3">
        <f>O142</f>
        <v>7</v>
      </c>
      <c r="AL140" s="3">
        <f>O143</f>
        <v>0</v>
      </c>
      <c r="AM140" s="3">
        <f>O144</f>
        <v>0</v>
      </c>
      <c r="AN140" s="3">
        <f>O145</f>
        <v>0</v>
      </c>
      <c r="AO140" s="3">
        <f>O146</f>
        <v>0</v>
      </c>
      <c r="AP140" s="1">
        <f>O147</f>
        <v>0</v>
      </c>
      <c r="AQ140" s="42">
        <f>O148</f>
        <v>0</v>
      </c>
      <c r="AT140" s="1">
        <v>64</v>
      </c>
      <c r="AU140" s="27">
        <f t="shared" ref="AU140" si="1366">PRODUCT(W140*100*1/W144)</f>
        <v>22.666666666666668</v>
      </c>
      <c r="AV140" s="27">
        <f t="shared" ref="AV140" si="1367">PRODUCT(X140*100*1/X144)</f>
        <v>4</v>
      </c>
      <c r="AW140" s="27">
        <f t="shared" ref="AW140" si="1368">PRODUCT(Y140*100*1/Y144)</f>
        <v>0</v>
      </c>
      <c r="AX140" s="27">
        <f t="shared" ref="AX140" si="1369">PRODUCT(Z140*100*1/Z144)</f>
        <v>0</v>
      </c>
      <c r="AY140" s="27">
        <f t="shared" ref="AY140" si="1370">PRODUCT(AA140*100*1/AA144)</f>
        <v>0</v>
      </c>
      <c r="AZ140" s="27">
        <f t="shared" ref="AZ140" si="1371">PRODUCT(AB140*100*1/AB144)</f>
        <v>0</v>
      </c>
      <c r="BA140" s="27">
        <f t="shared" ref="BA140" si="1372">PRODUCT(AC140*100*1/AC144)</f>
        <v>0</v>
      </c>
      <c r="BB140" s="27">
        <f t="shared" ref="BB140" si="1373">PRODUCT(AD140*100*1/AD144)</f>
        <v>0</v>
      </c>
      <c r="BC140" s="27">
        <f t="shared" ref="BC140" si="1374">PRODUCT(AE140*100*1/AE144)</f>
        <v>0</v>
      </c>
      <c r="BD140" s="27">
        <f t="shared" ref="BD140" si="1375">PRODUCT(AF140*100*1/AF144)</f>
        <v>0</v>
      </c>
      <c r="BE140" s="27">
        <f t="shared" ref="BE140" si="1376">PRODUCT(AG140*100*1/AG144)</f>
        <v>0</v>
      </c>
      <c r="BF140" s="27">
        <f t="shared" ref="BF140" si="1377">PRODUCT(AH140*100*1/AH144)</f>
        <v>0</v>
      </c>
      <c r="BG140" s="27">
        <f t="shared" ref="BG140" si="1378">PRODUCT(AI140*100*1/AI144)</f>
        <v>0</v>
      </c>
      <c r="BH140" s="27">
        <f t="shared" ref="BH140" si="1379">PRODUCT(AJ140*100*1/AJ144)</f>
        <v>0</v>
      </c>
      <c r="BI140" s="27">
        <f t="shared" ref="BI140" si="1380">PRODUCT(AK140*100*1/AK144)</f>
        <v>9.3333333333333339</v>
      </c>
      <c r="BJ140" s="27">
        <f t="shared" ref="BJ140" si="1381">PRODUCT(AL140*100*1/AL144)</f>
        <v>0</v>
      </c>
      <c r="BK140" s="27">
        <f t="shared" ref="BK140" si="1382">PRODUCT(AM140*100*1/AM144)</f>
        <v>0</v>
      </c>
      <c r="BL140" s="27">
        <f t="shared" ref="BL140" si="1383">PRODUCT(AN140*100*1/AN144)</f>
        <v>0</v>
      </c>
      <c r="BM140" s="27">
        <f t="shared" ref="BM140" si="1384">PRODUCT(AO140*100*1/AO144)</f>
        <v>0</v>
      </c>
      <c r="BN140" s="24">
        <f t="shared" ref="BN140" si="1385">PRODUCT(AP140*100*1/AP144)</f>
        <v>0</v>
      </c>
      <c r="BO140" s="40">
        <f t="shared" ref="BO140" si="1386">PRODUCT(AQ140*100*1/AQ144)</f>
        <v>0</v>
      </c>
      <c r="BR140" s="1">
        <v>64</v>
      </c>
      <c r="BS140" s="27">
        <f t="shared" ref="BS140" si="1387">AU128+AU129+AU130+AU131+AU132+AU133+AU134+AU135+AU136+AU137+AU138+AU139+AU140</f>
        <v>100</v>
      </c>
      <c r="BT140" s="27">
        <f t="shared" ref="BT140" si="1388">AV128+AV129+AV130+AV131+AV132+AV133+AV134+AV135+AV136+AV137+AV138+AV139+AV140</f>
        <v>100</v>
      </c>
      <c r="BU140" s="27">
        <f t="shared" ref="BU140" si="1389">AW128+AW129+AW130+AW131+AW132+AW133+AW134+AW135+AW136+AW137+AW138+AW139+AW140</f>
        <v>81.333333333333343</v>
      </c>
      <c r="BV140" s="27">
        <f t="shared" ref="BV140" si="1390">AX128+AX129+AX130+AX131+AX132+AX133+AX134+AX135+AX136+AX137+AX138+AX139+AX140</f>
        <v>99.999999999999986</v>
      </c>
      <c r="BW140" s="27">
        <f t="shared" ref="BW140" si="1391">AY128+AY129+AY130+AY131+AY132+AY133+AY134+AY135+AY136+AY137+AY138+AY139+AY140</f>
        <v>100</v>
      </c>
      <c r="BX140" s="27">
        <f t="shared" ref="BX140" si="1392">AZ128+AZ129+AZ130+AZ131+AZ132+AZ133+AZ134+AZ135+AZ136+AZ137+AZ138+AZ139+AZ140</f>
        <v>99.999999999999986</v>
      </c>
      <c r="BY140" s="27">
        <f t="shared" ref="BY140" si="1393">BA128+BA129+BA130+BA131+BA132+BA133+BA134+BA135+BA136+BA137+BA138+BA139+BA140</f>
        <v>99.999999999999986</v>
      </c>
      <c r="BZ140" s="27">
        <f t="shared" ref="BZ140" si="1394">BB128+BB129+BB130+BB131+BB132+BB133+BB134+BB135+BB136+BB137+BB138+BB139+BB140</f>
        <v>99.999999999999986</v>
      </c>
      <c r="CA140" s="27">
        <f t="shared" ref="CA140" si="1395">BC128+BC129+BC130+BC131+BC132+BC133+BC134+BC135+BC136+BC137+BC138+BC139+BC140</f>
        <v>100</v>
      </c>
      <c r="CB140" s="27">
        <f t="shared" ref="CB140" si="1396">BD128+BD129+BD130+BD131+BD132+BD133+BD134+BD135+BD136+BD137+BD138+BD139+BD140</f>
        <v>100</v>
      </c>
      <c r="CC140" s="27">
        <f t="shared" ref="CC140" si="1397">BE128+BE129+BE130+BE131+BE132+BE133+BE134+BE135+BE136+BE137+BE138+BE139+BE140</f>
        <v>100</v>
      </c>
      <c r="CD140" s="27">
        <f t="shared" ref="CD140" si="1398">BF128+BF129+BF130+BF131+BF132+BF133+BF134+BF135+BF136+BF137+BF138+BF139+BF140</f>
        <v>100</v>
      </c>
      <c r="CE140" s="27">
        <f t="shared" ref="CE140" si="1399">BG128+BG129+BG130+BG131+BG132+BG133+BG134+BG135+BG136+BG137+BG138+BG139+BG140</f>
        <v>100.00000000000003</v>
      </c>
      <c r="CF140" s="27">
        <f t="shared" ref="CF140" si="1400">BH128+BH129+BH130+BH131+BH132+BH133+BH134+BH135+BH136+BH137+BH138+BH139+BH140</f>
        <v>100.00000000000001</v>
      </c>
      <c r="CG140" s="27">
        <f t="shared" ref="CG140" si="1401">BI128+BI129+BI130+BI131+BI132+BI133+BI134+BI135+BI136+BI137+BI138+BI139+BI140</f>
        <v>78.666666666666657</v>
      </c>
      <c r="CH140" s="27">
        <f t="shared" ref="CH140" si="1402">BJ128+BJ129+BJ130+BJ131+BJ132+BJ133+BJ134+BJ135+BJ136+BJ137+BJ138+BJ139+BJ140</f>
        <v>99.999999999999986</v>
      </c>
      <c r="CI140" s="27">
        <f t="shared" ref="CI140" si="1403">BK128+BK129+BK130+BK131+BK132+BK133+BK134+BK135+BK136+BK137+BK138+BK139+BK140</f>
        <v>99.999999999999986</v>
      </c>
      <c r="CJ140" s="27">
        <f t="shared" ref="CJ140" si="1404">BL128+BL129+BL130+BL131+BL132+BL133+BL134+BL135+BL136+BL137+BL138+BL139+BL140</f>
        <v>99.999999999999986</v>
      </c>
      <c r="CK140" s="27">
        <f t="shared" ref="CK140" si="1405">BM128+BM129+BM130+BM131+BM132+BM133+BM134+BM135+BM136+BM137+BM138+BM139+BM140</f>
        <v>99.999999999999986</v>
      </c>
      <c r="CL140" s="24">
        <f t="shared" ref="CL140" si="1406">BN128+BN129+BN130+BN131+BN132+BN133+BN134+BN135+BN136+BN137+BN138+BN139+BN140</f>
        <v>100</v>
      </c>
      <c r="CM140" s="40">
        <f t="shared" ref="CM140" si="1407">BO128+BO129+BO130+BO131+BO132+BO133+BO134+BO135+BO136+BO137+BO138+BO139+BO140</f>
        <v>99.999999999999986</v>
      </c>
      <c r="CN140" s="7"/>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row>
    <row r="141" spans="2:118" s="1" customFormat="1" x14ac:dyDescent="0.25">
      <c r="B141" s="1" t="s">
        <v>15</v>
      </c>
      <c r="C141" s="2">
        <v>0</v>
      </c>
      <c r="D141" s="2">
        <v>0</v>
      </c>
      <c r="E141" s="2">
        <v>1</v>
      </c>
      <c r="F141" s="2">
        <v>0</v>
      </c>
      <c r="G141" s="2">
        <v>17</v>
      </c>
      <c r="H141" s="2">
        <v>32</v>
      </c>
      <c r="I141" s="2">
        <v>14</v>
      </c>
      <c r="J141" s="2">
        <v>2</v>
      </c>
      <c r="K141" s="3">
        <v>1</v>
      </c>
      <c r="L141" s="3">
        <v>0</v>
      </c>
      <c r="M141" s="3">
        <v>2</v>
      </c>
      <c r="N141" s="3">
        <v>0</v>
      </c>
      <c r="O141" s="3">
        <v>0</v>
      </c>
      <c r="P141" s="3">
        <v>0</v>
      </c>
      <c r="Q141" s="3">
        <v>0</v>
      </c>
      <c r="R141" s="3">
        <v>0</v>
      </c>
      <c r="S141" s="1">
        <v>69</v>
      </c>
      <c r="V141" s="1">
        <v>128</v>
      </c>
      <c r="W141" s="3">
        <f>P128</f>
        <v>0</v>
      </c>
      <c r="X141" s="3">
        <f>P129</f>
        <v>0</v>
      </c>
      <c r="Y141" s="3">
        <f>P130</f>
        <v>14</v>
      </c>
      <c r="Z141" s="3">
        <f>P131</f>
        <v>0</v>
      </c>
      <c r="AA141" s="3">
        <f>P132</f>
        <v>0</v>
      </c>
      <c r="AB141" s="3">
        <f>P133</f>
        <v>0</v>
      </c>
      <c r="AC141" s="3">
        <f>P134</f>
        <v>0</v>
      </c>
      <c r="AD141" s="3">
        <f>P135</f>
        <v>0</v>
      </c>
      <c r="AE141" s="3">
        <f>P136</f>
        <v>0</v>
      </c>
      <c r="AF141" s="3">
        <f>P137</f>
        <v>0</v>
      </c>
      <c r="AG141" s="3">
        <f>P138</f>
        <v>0</v>
      </c>
      <c r="AH141" s="3">
        <f>P139</f>
        <v>0</v>
      </c>
      <c r="AI141" s="3">
        <f>P140</f>
        <v>0</v>
      </c>
      <c r="AJ141" s="3">
        <f>P141</f>
        <v>0</v>
      </c>
      <c r="AK141" s="3">
        <f>P142</f>
        <v>8</v>
      </c>
      <c r="AL141" s="3">
        <f>P143</f>
        <v>0</v>
      </c>
      <c r="AM141" s="3">
        <f>P144</f>
        <v>0</v>
      </c>
      <c r="AN141" s="3">
        <f>P145</f>
        <v>0</v>
      </c>
      <c r="AO141" s="3">
        <f>P146</f>
        <v>0</v>
      </c>
      <c r="AP141" s="1">
        <f>P147</f>
        <v>0</v>
      </c>
      <c r="AQ141" s="42">
        <f>P148</f>
        <v>0</v>
      </c>
      <c r="AT141" s="1">
        <v>128</v>
      </c>
      <c r="AU141" s="27">
        <f t="shared" ref="AU141" si="1408">PRODUCT(W141*100*1/W144)</f>
        <v>0</v>
      </c>
      <c r="AV141" s="27">
        <f t="shared" ref="AV141" si="1409">PRODUCT(X141*100*1/X144)</f>
        <v>0</v>
      </c>
      <c r="AW141" s="27">
        <f t="shared" ref="AW141" si="1410">PRODUCT(Y141*100*1/Y144)</f>
        <v>18.666666666666668</v>
      </c>
      <c r="AX141" s="27">
        <f t="shared" ref="AX141" si="1411">PRODUCT(Z141*100*1/Z144)</f>
        <v>0</v>
      </c>
      <c r="AY141" s="27">
        <f t="shared" ref="AY141" si="1412">PRODUCT(AA141*100*1/AA144)</f>
        <v>0</v>
      </c>
      <c r="AZ141" s="27">
        <f t="shared" ref="AZ141" si="1413">PRODUCT(AB141*100*1/AB144)</f>
        <v>0</v>
      </c>
      <c r="BA141" s="27">
        <f t="shared" ref="BA141" si="1414">PRODUCT(AC141*100*1/AC144)</f>
        <v>0</v>
      </c>
      <c r="BB141" s="27">
        <f t="shared" ref="BB141" si="1415">PRODUCT(AD141*100*1/AD144)</f>
        <v>0</v>
      </c>
      <c r="BC141" s="27">
        <f t="shared" ref="BC141" si="1416">PRODUCT(AE141*100*1/AE144)</f>
        <v>0</v>
      </c>
      <c r="BD141" s="27">
        <f t="shared" ref="BD141" si="1417">PRODUCT(AF141*100*1/AF144)</f>
        <v>0</v>
      </c>
      <c r="BE141" s="27">
        <f t="shared" ref="BE141" si="1418">PRODUCT(AG141*100*1/AG144)</f>
        <v>0</v>
      </c>
      <c r="BF141" s="27">
        <f t="shared" ref="BF141" si="1419">PRODUCT(AH141*100*1/AH144)</f>
        <v>0</v>
      </c>
      <c r="BG141" s="27">
        <f t="shared" ref="BG141" si="1420">PRODUCT(AI141*100*1/AI144)</f>
        <v>0</v>
      </c>
      <c r="BH141" s="27">
        <f t="shared" ref="BH141" si="1421">PRODUCT(AJ141*100*1/AJ144)</f>
        <v>0</v>
      </c>
      <c r="BI141" s="27">
        <f t="shared" ref="BI141" si="1422">PRODUCT(AK141*100*1/AK144)</f>
        <v>10.666666666666666</v>
      </c>
      <c r="BJ141" s="27">
        <f t="shared" ref="BJ141" si="1423">PRODUCT(AL141*100*1/AL144)</f>
        <v>0</v>
      </c>
      <c r="BK141" s="27">
        <f t="shared" ref="BK141" si="1424">PRODUCT(AM141*100*1/AM144)</f>
        <v>0</v>
      </c>
      <c r="BL141" s="27">
        <f t="shared" ref="BL141" si="1425">PRODUCT(AN141*100*1/AN144)</f>
        <v>0</v>
      </c>
      <c r="BM141" s="27">
        <f t="shared" ref="BM141" si="1426">PRODUCT(AO141*100*1/AO144)</f>
        <v>0</v>
      </c>
      <c r="BN141" s="24">
        <f t="shared" ref="BN141" si="1427">PRODUCT(AP141*100*1/AP144)</f>
        <v>0</v>
      </c>
      <c r="BO141" s="40">
        <f t="shared" ref="BO141" si="1428">PRODUCT(AQ141*100*1/AQ144)</f>
        <v>0</v>
      </c>
      <c r="BR141" s="1">
        <v>128</v>
      </c>
      <c r="BS141" s="27">
        <f t="shared" ref="BS141" si="1429">AU128+AU129+AU130+AU131+AU132+AU133+AU134+AU135+AU136+AU137+AU138+AU139+AU140+AU141</f>
        <v>100</v>
      </c>
      <c r="BT141" s="27">
        <f t="shared" ref="BT141" si="1430">AV128+AV129+AV130+AV131+AV132+AV133+AV134+AV135+AV136+AV137+AV138+AV139+AV140+AV141</f>
        <v>100</v>
      </c>
      <c r="BU141" s="27">
        <f t="shared" ref="BU141" si="1431">AW128+AW129+AW130+AW131+AW132+AW133+AW134+AW135+AW136+AW137+AW138+AW139+AW140+AW141</f>
        <v>100.00000000000001</v>
      </c>
      <c r="BV141" s="27">
        <f t="shared" ref="BV141" si="1432">AX128+AX129+AX130+AX131+AX132+AX133+AX134+AX135+AX136+AX137+AX138+AX139+AX140+AX141</f>
        <v>99.999999999999986</v>
      </c>
      <c r="BW141" s="27">
        <f t="shared" ref="BW141" si="1433">AY128+AY129+AY130+AY131+AY132+AY133+AY134+AY135+AY136+AY137+AY138+AY139+AY140+AY141</f>
        <v>100</v>
      </c>
      <c r="BX141" s="27">
        <f t="shared" ref="BX141" si="1434">AZ128+AZ129+AZ130+AZ131+AZ132+AZ133+AZ134+AZ135+AZ136+AZ137+AZ138+AZ139+AZ140+AZ141</f>
        <v>99.999999999999986</v>
      </c>
      <c r="BY141" s="27">
        <f t="shared" ref="BY141" si="1435">BA128+BA129+BA130+BA131+BA132+BA133+BA134+BA135+BA136+BA137+BA138+BA139+BA140+BA141</f>
        <v>99.999999999999986</v>
      </c>
      <c r="BZ141" s="27">
        <f t="shared" ref="BZ141" si="1436">BB128+BB129+BB130+BB131+BB132+BB133+BB134+BB135+BB136+BB137+BB138+BB139+BB140+BB141</f>
        <v>99.999999999999986</v>
      </c>
      <c r="CA141" s="27">
        <f t="shared" ref="CA141" si="1437">BC128+BC129+BC130+BC131+BC132+BC133+BC134+BC135+BC136+BC137+BC138+BC139+BC140+BC141</f>
        <v>100</v>
      </c>
      <c r="CB141" s="27">
        <f t="shared" ref="CB141" si="1438">BD128+BD129+BD130+BD131+BD132+BD133+BD134+BD135+BD136+BD137+BD138+BD139+BD140+BD141</f>
        <v>100</v>
      </c>
      <c r="CC141" s="27">
        <f t="shared" ref="CC141" si="1439">BE128+BE129+BE130+BE131+BE132+BE133+BE134+BE135+BE136+BE137+BE138+BE139+BE140+BE141</f>
        <v>100</v>
      </c>
      <c r="CD141" s="27">
        <f t="shared" ref="CD141" si="1440">BF128+BF129+BF130+BF131+BF132+BF133+BF134+BF135+BF136+BF137+BF138+BF139+BF140+BF141</f>
        <v>100</v>
      </c>
      <c r="CE141" s="27">
        <f t="shared" ref="CE141" si="1441">BG128+BG129+BG130+BG131+BG132+BG133+BG134+BG135+BG136+BG137+BG138+BG139+BG140+BG141</f>
        <v>100.00000000000003</v>
      </c>
      <c r="CF141" s="27">
        <f t="shared" ref="CF141" si="1442">BH128+BH129+BH130+BH131+BH132+BH133+BH134+BH135+BH136+BH137+BH138+BH139+BH140+BH141</f>
        <v>100.00000000000001</v>
      </c>
      <c r="CG141" s="27">
        <f t="shared" ref="CG141" si="1443">BI128+BI129+BI130+BI131+BI132+BI133+BI134+BI135+BI136+BI137+BI138+BI139+BI140+BI141</f>
        <v>89.333333333333329</v>
      </c>
      <c r="CH141" s="27">
        <f t="shared" ref="CH141" si="1444">BJ128+BJ129+BJ130+BJ131+BJ132+BJ133+BJ134+BJ135+BJ136+BJ137+BJ138+BJ139+BJ140+BJ141</f>
        <v>99.999999999999986</v>
      </c>
      <c r="CI141" s="27">
        <f t="shared" ref="CI141" si="1445">BK128+BK129+BK130+BK131+BK132+BK133+BK134+BK135+BK136+BK137+BK138+BK139+BK140+BK141</f>
        <v>99.999999999999986</v>
      </c>
      <c r="CJ141" s="27">
        <f t="shared" ref="CJ141" si="1446">BL128+BL129+BL130+BL131+BL132+BL133+BL134+BL135+BL136+BL137+BL138+BL139+BL140+BL141</f>
        <v>99.999999999999986</v>
      </c>
      <c r="CK141" s="27">
        <f t="shared" ref="CK141" si="1447">BM128+BM129+BM130+BM131+BM132+BM133+BM134+BM135+BM136+BM137+BM138+BM139+BM140+BM141</f>
        <v>99.999999999999986</v>
      </c>
      <c r="CL141" s="24">
        <f t="shared" ref="CL141" si="1448">BN128+BN129+BN130+BN131+BN132+BN133+BN134+BN135+BN136+BN137+BN138+BN139+BN140+BN141</f>
        <v>100</v>
      </c>
      <c r="CM141" s="40">
        <f t="shared" ref="CM141" si="1449">BO128+BO129+BO130+BO131+BO132+BO133+BO134+BO135+BO136+BO137+BO138+BO139+BO140+BO141</f>
        <v>99.999999999999986</v>
      </c>
      <c r="CN141" s="7"/>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row>
    <row r="142" spans="2:118" s="1" customFormat="1" x14ac:dyDescent="0.25">
      <c r="B142" s="1" t="s">
        <v>16</v>
      </c>
      <c r="C142" s="2">
        <v>0</v>
      </c>
      <c r="D142" s="2">
        <v>0</v>
      </c>
      <c r="E142" s="2">
        <v>0</v>
      </c>
      <c r="F142" s="2">
        <v>0</v>
      </c>
      <c r="G142" s="2">
        <v>0</v>
      </c>
      <c r="H142" s="2">
        <v>4</v>
      </c>
      <c r="I142" s="2">
        <v>0</v>
      </c>
      <c r="J142" s="2">
        <v>9</v>
      </c>
      <c r="K142" s="2">
        <v>12</v>
      </c>
      <c r="L142" s="2">
        <v>15</v>
      </c>
      <c r="M142" s="2">
        <v>7</v>
      </c>
      <c r="N142" s="2">
        <v>5</v>
      </c>
      <c r="O142" s="3">
        <v>7</v>
      </c>
      <c r="P142" s="3">
        <v>8</v>
      </c>
      <c r="Q142" s="3">
        <v>8</v>
      </c>
      <c r="R142" s="3">
        <v>0</v>
      </c>
      <c r="S142" s="1">
        <v>75</v>
      </c>
      <c r="V142" s="1">
        <v>256</v>
      </c>
      <c r="W142" s="3">
        <f>Q128</f>
        <v>0</v>
      </c>
      <c r="X142" s="3">
        <f>Q129</f>
        <v>0</v>
      </c>
      <c r="Y142" s="3">
        <f>Q130</f>
        <v>0</v>
      </c>
      <c r="Z142" s="3">
        <f>Q131</f>
        <v>0</v>
      </c>
      <c r="AA142" s="3">
        <f>Q132</f>
        <v>0</v>
      </c>
      <c r="AB142" s="3">
        <f>Q133</f>
        <v>0</v>
      </c>
      <c r="AC142" s="3">
        <f>Q134</f>
        <v>0</v>
      </c>
      <c r="AD142" s="3">
        <f>Q135</f>
        <v>0</v>
      </c>
      <c r="AE142" s="3">
        <f>Q136</f>
        <v>0</v>
      </c>
      <c r="AF142" s="3">
        <f>Q137</f>
        <v>0</v>
      </c>
      <c r="AG142" s="3">
        <f>Q138</f>
        <v>0</v>
      </c>
      <c r="AH142" s="3">
        <f>Q139</f>
        <v>0</v>
      </c>
      <c r="AI142" s="3">
        <f>Q140</f>
        <v>0</v>
      </c>
      <c r="AJ142" s="3">
        <f>Q141</f>
        <v>0</v>
      </c>
      <c r="AK142" s="3">
        <f>Q142</f>
        <v>8</v>
      </c>
      <c r="AL142" s="3">
        <f>Q143</f>
        <v>0</v>
      </c>
      <c r="AM142" s="3">
        <f>Q144</f>
        <v>0</v>
      </c>
      <c r="AN142" s="3">
        <f>Q145</f>
        <v>0</v>
      </c>
      <c r="AO142" s="3">
        <f>Q146</f>
        <v>0</v>
      </c>
      <c r="AP142" s="1">
        <f>Q147</f>
        <v>0</v>
      </c>
      <c r="AQ142" s="42">
        <f>Q148</f>
        <v>0</v>
      </c>
      <c r="AT142" s="1">
        <v>256</v>
      </c>
      <c r="AU142" s="27">
        <f t="shared" ref="AU142" si="1450">PRODUCT(W142*100*1/W144)</f>
        <v>0</v>
      </c>
      <c r="AV142" s="27">
        <f t="shared" ref="AV142" si="1451">PRODUCT(X142*100*1/X144)</f>
        <v>0</v>
      </c>
      <c r="AW142" s="27">
        <f t="shared" ref="AW142" si="1452">PRODUCT(Y142*100*1/Y144)</f>
        <v>0</v>
      </c>
      <c r="AX142" s="27">
        <f t="shared" ref="AX142" si="1453">PRODUCT(Z142*100*1/Z144)</f>
        <v>0</v>
      </c>
      <c r="AY142" s="27">
        <f t="shared" ref="AY142" si="1454">PRODUCT(AA142*100*1/AA144)</f>
        <v>0</v>
      </c>
      <c r="AZ142" s="27">
        <f t="shared" ref="AZ142" si="1455">PRODUCT(AB142*100*1/AB144)</f>
        <v>0</v>
      </c>
      <c r="BA142" s="27">
        <f t="shared" ref="BA142" si="1456">PRODUCT(AC142*100*1/AC144)</f>
        <v>0</v>
      </c>
      <c r="BB142" s="27">
        <f t="shared" ref="BB142" si="1457">PRODUCT(AD142*100*1/AD144)</f>
        <v>0</v>
      </c>
      <c r="BC142" s="27">
        <f t="shared" ref="BC142" si="1458">PRODUCT(AE142*100*1/AE144)</f>
        <v>0</v>
      </c>
      <c r="BD142" s="27">
        <f t="shared" ref="BD142" si="1459">PRODUCT(AF142*100*1/AF144)</f>
        <v>0</v>
      </c>
      <c r="BE142" s="27">
        <f t="shared" ref="BE142" si="1460">PRODUCT(AG142*100*1/AG144)</f>
        <v>0</v>
      </c>
      <c r="BF142" s="27">
        <f t="shared" ref="BF142" si="1461">PRODUCT(AH142*100*1/AH144)</f>
        <v>0</v>
      </c>
      <c r="BG142" s="27">
        <f t="shared" ref="BG142" si="1462">PRODUCT(AI142*100*1/AI144)</f>
        <v>0</v>
      </c>
      <c r="BH142" s="27">
        <f t="shared" ref="BH142" si="1463">PRODUCT(AJ142*100*1/AJ144)</f>
        <v>0</v>
      </c>
      <c r="BI142" s="27">
        <f t="shared" ref="BI142" si="1464">PRODUCT(AK142*100*1/AK144)</f>
        <v>10.666666666666666</v>
      </c>
      <c r="BJ142" s="27">
        <f t="shared" ref="BJ142" si="1465">PRODUCT(AL142*100*1/AL144)</f>
        <v>0</v>
      </c>
      <c r="BK142" s="27">
        <f t="shared" ref="BK142" si="1466">PRODUCT(AM142*100*1/AM144)</f>
        <v>0</v>
      </c>
      <c r="BL142" s="27">
        <f t="shared" ref="BL142" si="1467">PRODUCT(AN142*100*1/AN144)</f>
        <v>0</v>
      </c>
      <c r="BM142" s="27">
        <f t="shared" ref="BM142" si="1468">PRODUCT(AO142*100*1/AO144)</f>
        <v>0</v>
      </c>
      <c r="BN142" s="24">
        <f t="shared" ref="BN142" si="1469">PRODUCT(AP142*100*1/AP144)</f>
        <v>0</v>
      </c>
      <c r="BO142" s="40">
        <f t="shared" ref="BO142" si="1470">PRODUCT(AQ142*100*1/AQ144)</f>
        <v>0</v>
      </c>
      <c r="BR142" s="1">
        <v>256</v>
      </c>
      <c r="BS142" s="27">
        <f t="shared" ref="BS142" si="1471">AU128+AU129+AU130+AU131+AU132+AU133+AU134+AU135+AU136+AU137+AU138+AU139+AU140+AU141+AU142</f>
        <v>100</v>
      </c>
      <c r="BT142" s="27">
        <f t="shared" ref="BT142" si="1472">AV128+AV129+AV130+AV131+AV132+AV133+AV134+AV135+AV136+AV137+AV138+AV139+AV140+AV141+AV142</f>
        <v>100</v>
      </c>
      <c r="BU142" s="27">
        <f t="shared" ref="BU142" si="1473">AW128+AW129+AW130+AW131+AW132+AW133+AW134+AW135+AW136+AW137+AW138+AW139+AW140+AW141+AW142</f>
        <v>100.00000000000001</v>
      </c>
      <c r="BV142" s="27">
        <f t="shared" ref="BV142" si="1474">AX128+AX129+AX130+AX131+AX132+AX133+AX134+AX135+AX136+AX137+AX138+AX139+AX140+AX141+AX142</f>
        <v>99.999999999999986</v>
      </c>
      <c r="BW142" s="27">
        <f t="shared" ref="BW142" si="1475">AY128+AY129+AY130+AY131+AY132+AY133+AY134+AY135+AY136+AY137+AY138+AY139+AY140+AY141+AY142</f>
        <v>100</v>
      </c>
      <c r="BX142" s="27">
        <f t="shared" ref="BX142" si="1476">AZ128+AZ129+AZ130+AZ131+AZ132+AZ133+AZ134+AZ135+AZ136+AZ137+AZ138+AZ139+AZ140+AZ141+AZ142</f>
        <v>99.999999999999986</v>
      </c>
      <c r="BY142" s="27">
        <f t="shared" ref="BY142" si="1477">BA128+BA129+BA130+BA131+BA132+BA133+BA134+BA135+BA136+BA137+BA138+BA139+BA140+BA141+BA142</f>
        <v>99.999999999999986</v>
      </c>
      <c r="BZ142" s="27">
        <f t="shared" ref="BZ142" si="1478">BB128+BB129+BB130+BB131+BB132+BB133+BB134+BB135+BB136+BB137+BB138+BB139+BB140+BB141+BB142</f>
        <v>99.999999999999986</v>
      </c>
      <c r="CA142" s="27">
        <f t="shared" ref="CA142" si="1479">BC128+BC129+BC130+BC131+BC132+BC133+BC134+BC135+BC136+BC137+BC138+BC139+BC140+BC141+BC142</f>
        <v>100</v>
      </c>
      <c r="CB142" s="27">
        <f t="shared" ref="CB142" si="1480">BD128+BD129+BD130+BD131+BD132+BD133+BD134+BD135+BD136+BD137+BD138+BD139+BD140+BD141+BD142</f>
        <v>100</v>
      </c>
      <c r="CC142" s="27">
        <f t="shared" ref="CC142" si="1481">BE128+BE129+BE130+BE131+BE132+BE133+BE134+BE135+BE136+BE137+BE138+BE139+BE140+BE141+BE142</f>
        <v>100</v>
      </c>
      <c r="CD142" s="27">
        <f t="shared" ref="CD142" si="1482">BF128+BF129+BF130+BF131+BF132+BF133+BF134+BF135+BF136+BF137+BF138+BF139+BF140+BF141+BF142</f>
        <v>100</v>
      </c>
      <c r="CE142" s="27">
        <f t="shared" ref="CE142" si="1483">BG128+BG129+BG130+BG131+BG132+BG133+BG134+BG135+BG136+BG137+BG138+BG139+BG140+BG141+BG142</f>
        <v>100.00000000000003</v>
      </c>
      <c r="CF142" s="27">
        <f t="shared" ref="CF142" si="1484">BH128+BH129+BH130+BH131+BH132+BH133+BH134+BH135+BH136+BH137+BH138+BH139+BH140+BH141+BH142</f>
        <v>100.00000000000001</v>
      </c>
      <c r="CG142" s="27">
        <f t="shared" ref="CG142" si="1485">BI128+BI129+BI130+BI131+BI132+BI133+BI134+BI135+BI136+BI137+BI138+BI139+BI140+BI141+BI142</f>
        <v>100</v>
      </c>
      <c r="CH142" s="27">
        <f t="shared" ref="CH142" si="1486">BJ128+BJ129+BJ130+BJ131+BJ132+BJ133+BJ134+BJ135+BJ136+BJ137+BJ138+BJ139+BJ140+BJ141+BJ142</f>
        <v>99.999999999999986</v>
      </c>
      <c r="CI142" s="27">
        <f t="shared" ref="CI142" si="1487">BK128+BK129+BK130+BK131+BK132+BK133+BK134+BK135+BK136+BK137+BK138+BK139+BK140+BK141+BK142</f>
        <v>99.999999999999986</v>
      </c>
      <c r="CJ142" s="27">
        <f t="shared" ref="CJ142" si="1488">BL128+BL129+BL130+BL131+BL132+BL133+BL134+BL135+BL136+BL137+BL138+BL139+BL140+BL141+BL142</f>
        <v>99.999999999999986</v>
      </c>
      <c r="CK142" s="27">
        <f t="shared" ref="CK142" si="1489">BM128+BM129+BM130+BM131+BM132+BM133+BM134+BM135+BM136+BM137+BM138+BM139+BM140+BM141+BM142</f>
        <v>99.999999999999986</v>
      </c>
      <c r="CL142" s="24">
        <f t="shared" ref="CL142" si="1490">BN128+BN129+BN130+BN131+BN132+BN133+BN134+BN135+BN136+BN137+BN138+BN139+BN140+BN141+BN142</f>
        <v>100</v>
      </c>
      <c r="CM142" s="40">
        <f t="shared" ref="CM142" si="1491">BO128+BO129+BO130+BO131+BO132+BO133+BO134+BO135+BO136+BO137+BO138+BO139+BO140+BO141+BO142</f>
        <v>99.999999999999986</v>
      </c>
      <c r="CN142" s="7"/>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row>
    <row r="143" spans="2:118" s="1" customFormat="1" x14ac:dyDescent="0.25">
      <c r="B143" s="1" t="s">
        <v>17</v>
      </c>
      <c r="C143" s="2">
        <v>0</v>
      </c>
      <c r="D143" s="2">
        <v>0</v>
      </c>
      <c r="E143" s="2">
        <v>47</v>
      </c>
      <c r="F143" s="2">
        <v>0</v>
      </c>
      <c r="G143" s="2">
        <v>2</v>
      </c>
      <c r="H143" s="2">
        <v>1</v>
      </c>
      <c r="I143" s="2">
        <v>2</v>
      </c>
      <c r="J143" s="2">
        <v>3</v>
      </c>
      <c r="K143" s="4">
        <v>1</v>
      </c>
      <c r="L143" s="3">
        <v>0</v>
      </c>
      <c r="M143" s="3">
        <v>1</v>
      </c>
      <c r="N143" s="3">
        <v>18</v>
      </c>
      <c r="O143" s="3">
        <v>0</v>
      </c>
      <c r="P143" s="3">
        <v>0</v>
      </c>
      <c r="Q143" s="3">
        <v>0</v>
      </c>
      <c r="R143" s="3">
        <v>0</v>
      </c>
      <c r="S143" s="1">
        <v>75</v>
      </c>
      <c r="V143" s="1">
        <v>512</v>
      </c>
      <c r="W143" s="3">
        <f>R128</f>
        <v>0</v>
      </c>
      <c r="X143" s="3">
        <f>R129</f>
        <v>0</v>
      </c>
      <c r="Y143" s="3">
        <f>R130</f>
        <v>0</v>
      </c>
      <c r="Z143" s="3">
        <f>R131</f>
        <v>0</v>
      </c>
      <c r="AA143" s="3">
        <f>R132</f>
        <v>0</v>
      </c>
      <c r="AB143" s="3">
        <f>R133</f>
        <v>0</v>
      </c>
      <c r="AC143" s="3">
        <f>R134</f>
        <v>0</v>
      </c>
      <c r="AD143" s="3">
        <f>R135</f>
        <v>0</v>
      </c>
      <c r="AE143" s="3">
        <f>R136</f>
        <v>0</v>
      </c>
      <c r="AF143" s="3">
        <f>R137</f>
        <v>0</v>
      </c>
      <c r="AG143" s="3">
        <f>R138</f>
        <v>0</v>
      </c>
      <c r="AH143" s="3">
        <f>R139</f>
        <v>0</v>
      </c>
      <c r="AI143" s="3">
        <f>R140</f>
        <v>0</v>
      </c>
      <c r="AJ143" s="3">
        <f>R141</f>
        <v>0</v>
      </c>
      <c r="AK143" s="3">
        <f>R142</f>
        <v>0</v>
      </c>
      <c r="AL143" s="3">
        <f>R143</f>
        <v>0</v>
      </c>
      <c r="AM143" s="3">
        <f>R144</f>
        <v>0</v>
      </c>
      <c r="AN143" s="3">
        <f>R145</f>
        <v>0</v>
      </c>
      <c r="AO143" s="3">
        <f>R146</f>
        <v>0</v>
      </c>
      <c r="AP143" s="1">
        <f>R147</f>
        <v>0</v>
      </c>
      <c r="AQ143" s="42">
        <f>R148</f>
        <v>0</v>
      </c>
      <c r="AT143" s="1">
        <v>512</v>
      </c>
      <c r="AU143" s="27">
        <f t="shared" ref="AU143" si="1492">PRODUCT(W143*100*1/W144)</f>
        <v>0</v>
      </c>
      <c r="AV143" s="27">
        <f t="shared" ref="AV143" si="1493">PRODUCT(X143*100*1/X144)</f>
        <v>0</v>
      </c>
      <c r="AW143" s="27">
        <f t="shared" ref="AW143" si="1494">PRODUCT(Y143*100*1/Y144)</f>
        <v>0</v>
      </c>
      <c r="AX143" s="27">
        <f t="shared" ref="AX143" si="1495">PRODUCT(Z143*100*1/Z144)</f>
        <v>0</v>
      </c>
      <c r="AY143" s="27">
        <f t="shared" ref="AY143" si="1496">PRODUCT(AA143*100*1/AA144)</f>
        <v>0</v>
      </c>
      <c r="AZ143" s="27">
        <f t="shared" ref="AZ143" si="1497">PRODUCT(AB143*100*1/AB144)</f>
        <v>0</v>
      </c>
      <c r="BA143" s="27">
        <f t="shared" ref="BA143" si="1498">PRODUCT(AC143*100*1/AC144)</f>
        <v>0</v>
      </c>
      <c r="BB143" s="27">
        <f t="shared" ref="BB143" si="1499">PRODUCT(AD143*100*1/AD144)</f>
        <v>0</v>
      </c>
      <c r="BC143" s="27">
        <f t="shared" ref="BC143" si="1500">PRODUCT(AE143*100*1/AE144)</f>
        <v>0</v>
      </c>
      <c r="BD143" s="27">
        <f t="shared" ref="BD143" si="1501">PRODUCT(AF143*100*1/AF144)</f>
        <v>0</v>
      </c>
      <c r="BE143" s="27">
        <f t="shared" ref="BE143" si="1502">PRODUCT(AG143*100*1/AG144)</f>
        <v>0</v>
      </c>
      <c r="BF143" s="27">
        <f t="shared" ref="BF143" si="1503">PRODUCT(AH143*100*1/AH144)</f>
        <v>0</v>
      </c>
      <c r="BG143" s="27">
        <f t="shared" ref="BG143" si="1504">PRODUCT(AI143*100*1/AI144)</f>
        <v>0</v>
      </c>
      <c r="BH143" s="27">
        <f t="shared" ref="BH143" si="1505">PRODUCT(AJ143*100*1/AJ144)</f>
        <v>0</v>
      </c>
      <c r="BI143" s="27">
        <f t="shared" ref="BI143" si="1506">PRODUCT(AK143*100*1/AK144)</f>
        <v>0</v>
      </c>
      <c r="BJ143" s="27">
        <f t="shared" ref="BJ143" si="1507">PRODUCT(AL143*100*1/AL144)</f>
        <v>0</v>
      </c>
      <c r="BK143" s="27">
        <f t="shared" ref="BK143" si="1508">PRODUCT(AM143*100*1/AM144)</f>
        <v>0</v>
      </c>
      <c r="BL143" s="27">
        <f t="shared" ref="BL143" si="1509">PRODUCT(AN143*100*1/AN144)</f>
        <v>0</v>
      </c>
      <c r="BM143" s="27">
        <f t="shared" ref="BM143" si="1510">PRODUCT(AO143*100*1/AO144)</f>
        <v>0</v>
      </c>
      <c r="BN143" s="24">
        <f t="shared" ref="BN143" si="1511">PRODUCT(AP143*100*1/AP144)</f>
        <v>0</v>
      </c>
      <c r="BO143" s="40">
        <f t="shared" ref="BO143" si="1512">PRODUCT(AQ143*100*1/AQ144)</f>
        <v>0</v>
      </c>
      <c r="BR143" s="1">
        <v>512</v>
      </c>
      <c r="BS143" s="27">
        <f t="shared" ref="BS143" si="1513">AU128+AU129+AU130+AU131+AU132+AU133+AU134+AU135+AU136+AU137+AU138+AU139+AU140+AU141+AU142+AU143</f>
        <v>100</v>
      </c>
      <c r="BT143" s="27">
        <f t="shared" ref="BT143" si="1514">AV128+AV129+AV130+AV131+AV132+AV133+AV134+AV135+AV136+AV137+AV138+AV139+AV140+AV141+AV142+AV143</f>
        <v>100</v>
      </c>
      <c r="BU143" s="27">
        <f t="shared" ref="BU143" si="1515">AW128+AW129+AW130+AW131+AW132+AW133+AW134+AW135+AW136+AW137+AW138+AW139+AW140+AW141+AW142+AW143</f>
        <v>100.00000000000001</v>
      </c>
      <c r="BV143" s="27">
        <f t="shared" ref="BV143" si="1516">AX128+AX129+AX130+AX131+AX132+AX133+AX134+AX135+AX136+AX137+AX138+AX139+AX140+AX141+AX142+AX143</f>
        <v>99.999999999999986</v>
      </c>
      <c r="BW143" s="27">
        <f t="shared" ref="BW143" si="1517">AY128+AY129+AY130+AY131+AY132+AY133+AY134+AY135+AY136+AY137+AY138+AY139+AY140+AY141+AY142+AY143</f>
        <v>100</v>
      </c>
      <c r="BX143" s="27">
        <f t="shared" ref="BX143" si="1518">AZ128+AZ129+AZ130+AZ131+AZ132+AZ133+AZ134+AZ135+AZ136+AZ137+AZ138+AZ139+AZ140+AZ141+AZ142+AZ143</f>
        <v>99.999999999999986</v>
      </c>
      <c r="BY143" s="27">
        <f t="shared" ref="BY143" si="1519">BA128+BA129+BA130+BA131+BA132+BA133+BA134+BA135+BA136+BA137+BA138+BA139+BA140+BA141+BA142+BA143</f>
        <v>99.999999999999986</v>
      </c>
      <c r="BZ143" s="27">
        <f t="shared" ref="BZ143" si="1520">BB128+BB129+BB130+BB131+BB132+BB133+BB134+BB135+BB136+BB137+BB138+BB139+BB140+BB141+BB142+BB143</f>
        <v>99.999999999999986</v>
      </c>
      <c r="CA143" s="27">
        <f t="shared" ref="CA143" si="1521">BC128+BC129+BC130+BC131+BC132+BC133+BC134+BC135+BC136+BC137+BC138+BC139+BC140+BC141+BC142+BC143</f>
        <v>100</v>
      </c>
      <c r="CB143" s="27">
        <f t="shared" ref="CB143" si="1522">BD128+BD129+BD130+BD131+BD132+BD133+BD134+BD135+BD136+BD137+BD138+BD139+BD140+BD141+BD142+BD143</f>
        <v>100</v>
      </c>
      <c r="CC143" s="27">
        <f t="shared" ref="CC143" si="1523">BE128+BE129+BE130+BE131+BE132+BE133+BE134+BE135+BE136+BE137+BE138+BE139+BE140+BE141+BE142+BE143</f>
        <v>100</v>
      </c>
      <c r="CD143" s="27">
        <f t="shared" ref="CD143" si="1524">BF128+BF129+BF130+BF131+BF132+BF133+BF134+BF135+BF136+BF137+BF138+BF139+BF140+BF141+BF142+BF143</f>
        <v>100</v>
      </c>
      <c r="CE143" s="27">
        <f t="shared" ref="CE143" si="1525">BG128+BG129+BG130+BG131+BG132+BG133+BG134+BG135+BG136+BG137+BG138+BG139+BG140+BG141+BG142+BG143</f>
        <v>100.00000000000003</v>
      </c>
      <c r="CF143" s="27">
        <f t="shared" ref="CF143" si="1526">BH128+BH129+BH130+BH131+BH132+BH133+BH134+BH135+BH136+BH137+BH138+BH139+BH140+BH141+BH142+BH143</f>
        <v>100.00000000000001</v>
      </c>
      <c r="CG143" s="27">
        <f t="shared" ref="CG143" si="1527">BI128+BI129+BI130+BI131+BI132+BI133+BI134+BI135+BI136+BI137+BI138+BI139+BI140+BI141+BI142+BI143</f>
        <v>100</v>
      </c>
      <c r="CH143" s="27">
        <f t="shared" ref="CH143" si="1528">BJ128+BJ129+BJ130+BJ131+BJ132+BJ133+BJ134+BJ135+BJ136+BJ137+BJ138+BJ139+BJ140+BJ141+BJ142+BJ143</f>
        <v>99.999999999999986</v>
      </c>
      <c r="CI143" s="27">
        <f t="shared" ref="CI143" si="1529">BK128+BK129+BK130+BK131+BK132+BK133+BK134+BK135+BK136+BK137+BK138+BK139+BK140+BK141+BK142+BK143</f>
        <v>99.999999999999986</v>
      </c>
      <c r="CJ143" s="27">
        <f t="shared" ref="CJ143" si="1530">BL128+BL129+BL130+BL131+BL132+BL133+BL134+BL135+BL136+BL137+BL138+BL139+BL140+BL141+BL142+BL143</f>
        <v>99.999999999999986</v>
      </c>
      <c r="CK143" s="27">
        <f t="shared" ref="CK143" si="1531">BM128+BM129+BM130+BM131+BM132+BM133+BM134+BM135+BM136+BM137+BM138+BM139+BM140+BM141+BM142+BM143</f>
        <v>99.999999999999986</v>
      </c>
      <c r="CL143" s="24">
        <f t="shared" ref="CL143" si="1532">BN128+BN129+BN130+BN131+BN132+BN133+BN134+BN135+BN136+BN137+BN138+BN139+BN140+BN141+BN142+BN143</f>
        <v>100</v>
      </c>
      <c r="CM143" s="40">
        <f t="shared" ref="CM143" si="1533">BO128+BO129+BO130+BO131+BO132+BO133+BO134+BO135+BO136+BO137+BO138+BO139+BO140+BO141+BO142+BO143</f>
        <v>99.999999999999986</v>
      </c>
      <c r="CN143" s="7"/>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row>
    <row r="144" spans="2:118" s="1" customFormat="1" x14ac:dyDescent="0.25">
      <c r="B144" s="1" t="s">
        <v>18</v>
      </c>
      <c r="C144" s="2">
        <v>0</v>
      </c>
      <c r="D144" s="2">
        <v>33</v>
      </c>
      <c r="E144" s="2">
        <v>24</v>
      </c>
      <c r="F144" s="2">
        <v>4</v>
      </c>
      <c r="G144" s="2">
        <v>4</v>
      </c>
      <c r="H144" s="4">
        <v>0</v>
      </c>
      <c r="I144" s="3">
        <v>4</v>
      </c>
      <c r="J144" s="3">
        <v>5</v>
      </c>
      <c r="K144" s="3">
        <v>1</v>
      </c>
      <c r="L144" s="3">
        <v>0</v>
      </c>
      <c r="M144" s="3">
        <v>0</v>
      </c>
      <c r="N144" s="3">
        <v>0</v>
      </c>
      <c r="O144" s="3">
        <v>0</v>
      </c>
      <c r="P144" s="3">
        <v>0</v>
      </c>
      <c r="Q144" s="3">
        <v>0</v>
      </c>
      <c r="R144" s="3">
        <v>0</v>
      </c>
      <c r="S144" s="1">
        <v>75</v>
      </c>
      <c r="V144" s="1" t="s">
        <v>1</v>
      </c>
      <c r="W144" s="1">
        <f>S128</f>
        <v>75</v>
      </c>
      <c r="X144" s="1">
        <f>S129</f>
        <v>75</v>
      </c>
      <c r="Y144" s="1">
        <f>S130</f>
        <v>75</v>
      </c>
      <c r="Z144" s="1">
        <f>S131</f>
        <v>75</v>
      </c>
      <c r="AA144" s="1">
        <f>S132</f>
        <v>75</v>
      </c>
      <c r="AB144" s="1">
        <f>S133</f>
        <v>75</v>
      </c>
      <c r="AC144" s="1">
        <f>S134</f>
        <v>75</v>
      </c>
      <c r="AD144" s="1">
        <f>S135</f>
        <v>75</v>
      </c>
      <c r="AE144" s="1">
        <f>S136</f>
        <v>75</v>
      </c>
      <c r="AF144" s="1">
        <f>S137</f>
        <v>75</v>
      </c>
      <c r="AG144" s="1">
        <f>S138</f>
        <v>74</v>
      </c>
      <c r="AH144" s="1">
        <f>S139</f>
        <v>74</v>
      </c>
      <c r="AI144" s="1">
        <f>S140</f>
        <v>74</v>
      </c>
      <c r="AJ144" s="1">
        <f>S141</f>
        <v>69</v>
      </c>
      <c r="AK144" s="1">
        <f>S142</f>
        <v>75</v>
      </c>
      <c r="AL144" s="1">
        <f>S143</f>
        <v>75</v>
      </c>
      <c r="AM144" s="1">
        <f>S144</f>
        <v>75</v>
      </c>
      <c r="AN144" s="1">
        <f>S145</f>
        <v>75</v>
      </c>
      <c r="AO144" s="1">
        <f>S146</f>
        <v>75</v>
      </c>
      <c r="AP144" s="1">
        <f>S147</f>
        <v>75</v>
      </c>
      <c r="AQ144" s="1">
        <f>S148</f>
        <v>75</v>
      </c>
      <c r="AT144" s="1" t="s">
        <v>38</v>
      </c>
      <c r="AU144" s="24">
        <f t="shared" ref="AU144:BO144" si="1534">SUM(AU128:AU143)</f>
        <v>100</v>
      </c>
      <c r="AV144" s="24">
        <f t="shared" si="1534"/>
        <v>100</v>
      </c>
      <c r="AW144" s="24">
        <f t="shared" si="1534"/>
        <v>100.00000000000001</v>
      </c>
      <c r="AX144" s="24">
        <f t="shared" si="1534"/>
        <v>99.999999999999986</v>
      </c>
      <c r="AY144" s="24">
        <f t="shared" si="1534"/>
        <v>100</v>
      </c>
      <c r="AZ144" s="24">
        <f t="shared" si="1534"/>
        <v>99.999999999999986</v>
      </c>
      <c r="BA144" s="24">
        <f t="shared" si="1534"/>
        <v>99.999999999999986</v>
      </c>
      <c r="BB144" s="24">
        <f t="shared" si="1534"/>
        <v>99.999999999999986</v>
      </c>
      <c r="BC144" s="24">
        <f t="shared" si="1534"/>
        <v>100</v>
      </c>
      <c r="BD144" s="24">
        <f t="shared" si="1534"/>
        <v>100</v>
      </c>
      <c r="BE144" s="24">
        <f t="shared" si="1534"/>
        <v>100</v>
      </c>
      <c r="BF144" s="24">
        <f t="shared" si="1534"/>
        <v>100</v>
      </c>
      <c r="BG144" s="24">
        <f t="shared" si="1534"/>
        <v>100.00000000000003</v>
      </c>
      <c r="BH144" s="24">
        <f t="shared" si="1534"/>
        <v>100.00000000000001</v>
      </c>
      <c r="BI144" s="24">
        <f t="shared" si="1534"/>
        <v>100</v>
      </c>
      <c r="BJ144" s="24">
        <f t="shared" si="1534"/>
        <v>99.999999999999986</v>
      </c>
      <c r="BK144" s="24">
        <f t="shared" si="1534"/>
        <v>99.999999999999986</v>
      </c>
      <c r="BL144" s="24">
        <f t="shared" si="1534"/>
        <v>99.999999999999986</v>
      </c>
      <c r="BM144" s="24">
        <f t="shared" si="1534"/>
        <v>99.999999999999986</v>
      </c>
      <c r="BN144" s="24">
        <f t="shared" si="1534"/>
        <v>100</v>
      </c>
      <c r="BO144" s="24">
        <f t="shared" si="1534"/>
        <v>99.999999999999986</v>
      </c>
      <c r="BS144" s="24"/>
      <c r="BT144" s="24"/>
      <c r="BU144" s="24"/>
      <c r="BV144" s="24"/>
      <c r="BW144" s="24"/>
      <c r="BX144" s="24"/>
      <c r="BY144" s="24"/>
      <c r="BZ144" s="24"/>
      <c r="CA144" s="24"/>
      <c r="CB144" s="24"/>
      <c r="CC144" s="24"/>
      <c r="CD144" s="24"/>
      <c r="CE144" s="24"/>
      <c r="CF144" s="24"/>
      <c r="CG144" s="24"/>
      <c r="CH144" s="24"/>
      <c r="CI144" s="24"/>
      <c r="CJ144" s="24"/>
      <c r="CK144" s="24"/>
      <c r="CL144" s="24"/>
      <c r="CM144" s="24"/>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row>
    <row r="145" spans="2:118" s="1" customFormat="1" x14ac:dyDescent="0.25">
      <c r="B145" s="1" t="s">
        <v>19</v>
      </c>
      <c r="C145" s="2">
        <v>0</v>
      </c>
      <c r="D145" s="2">
        <v>48</v>
      </c>
      <c r="E145" s="2">
        <v>1</v>
      </c>
      <c r="F145" s="2">
        <v>12</v>
      </c>
      <c r="G145" s="2">
        <v>2</v>
      </c>
      <c r="H145" s="2">
        <v>4</v>
      </c>
      <c r="I145" s="4">
        <v>3</v>
      </c>
      <c r="J145" s="3">
        <v>4</v>
      </c>
      <c r="K145" s="3">
        <v>1</v>
      </c>
      <c r="L145" s="3">
        <v>0</v>
      </c>
      <c r="M145" s="3">
        <v>0</v>
      </c>
      <c r="N145" s="3">
        <v>0</v>
      </c>
      <c r="O145" s="3">
        <v>0</v>
      </c>
      <c r="P145" s="3">
        <v>0</v>
      </c>
      <c r="Q145" s="3">
        <v>0</v>
      </c>
      <c r="R145" s="3">
        <v>0</v>
      </c>
      <c r="S145" s="1">
        <v>75</v>
      </c>
      <c r="AU145" s="24"/>
      <c r="AV145" s="24"/>
      <c r="AW145" s="24"/>
      <c r="AX145" s="24"/>
      <c r="AY145" s="24"/>
      <c r="AZ145" s="24"/>
      <c r="BA145" s="24"/>
      <c r="BB145" s="24"/>
      <c r="BC145" s="24"/>
      <c r="BD145" s="24"/>
      <c r="BE145" s="24"/>
      <c r="BF145" s="24"/>
      <c r="BG145" s="24"/>
      <c r="BH145" s="24"/>
      <c r="BI145" s="24"/>
      <c r="BJ145" s="24"/>
      <c r="BK145" s="24"/>
      <c r="BL145" s="24"/>
      <c r="BM145" s="24"/>
      <c r="BN145" s="24"/>
      <c r="BO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row>
    <row r="146" spans="2:118" s="1" customFormat="1" x14ac:dyDescent="0.25">
      <c r="B146" s="1" t="s">
        <v>20</v>
      </c>
      <c r="C146" s="2">
        <v>0</v>
      </c>
      <c r="D146" s="2">
        <v>0</v>
      </c>
      <c r="E146" s="2">
        <v>0</v>
      </c>
      <c r="F146" s="2">
        <v>0</v>
      </c>
      <c r="G146" s="2">
        <v>35</v>
      </c>
      <c r="H146" s="3">
        <v>27</v>
      </c>
      <c r="I146" s="3">
        <v>1</v>
      </c>
      <c r="J146" s="3">
        <v>5</v>
      </c>
      <c r="K146" s="3">
        <v>3</v>
      </c>
      <c r="L146" s="3">
        <v>4</v>
      </c>
      <c r="M146" s="3">
        <v>0</v>
      </c>
      <c r="N146" s="3">
        <v>0</v>
      </c>
      <c r="O146" s="3">
        <v>0</v>
      </c>
      <c r="P146" s="3">
        <v>0</v>
      </c>
      <c r="Q146" s="3">
        <v>0</v>
      </c>
      <c r="R146" s="3">
        <v>0</v>
      </c>
      <c r="S146" s="1">
        <v>75</v>
      </c>
      <c r="AU146" s="24"/>
      <c r="AV146" s="24"/>
      <c r="AW146" s="24"/>
      <c r="AX146" s="24"/>
      <c r="AY146" s="24"/>
      <c r="AZ146" s="24"/>
      <c r="BA146" s="24"/>
      <c r="BB146" s="24"/>
      <c r="BC146" s="24"/>
      <c r="BD146" s="24"/>
      <c r="BE146" s="24"/>
      <c r="BF146" s="24"/>
      <c r="BG146" s="24"/>
      <c r="BH146" s="24"/>
      <c r="BI146" s="24"/>
      <c r="BJ146" s="24"/>
      <c r="BK146" s="24"/>
      <c r="BL146" s="24"/>
      <c r="BM146" s="24"/>
      <c r="BN146" s="24"/>
      <c r="BO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row>
    <row r="147" spans="2:118" s="1" customFormat="1" x14ac:dyDescent="0.25">
      <c r="B147" s="1" t="s">
        <v>21</v>
      </c>
      <c r="C147" s="1">
        <v>0</v>
      </c>
      <c r="D147" s="1">
        <v>0</v>
      </c>
      <c r="E147" s="1">
        <v>0</v>
      </c>
      <c r="F147" s="1">
        <v>0</v>
      </c>
      <c r="G147" s="1">
        <v>0</v>
      </c>
      <c r="H147" s="1">
        <v>0</v>
      </c>
      <c r="I147" s="1">
        <v>0</v>
      </c>
      <c r="J147" s="1">
        <v>0</v>
      </c>
      <c r="K147" s="1">
        <v>0</v>
      </c>
      <c r="L147" s="1">
        <v>0</v>
      </c>
      <c r="M147" s="1">
        <v>75</v>
      </c>
      <c r="N147" s="1">
        <v>0</v>
      </c>
      <c r="O147" s="1">
        <v>0</v>
      </c>
      <c r="P147" s="1">
        <v>0</v>
      </c>
      <c r="Q147" s="1">
        <v>0</v>
      </c>
      <c r="R147" s="1">
        <v>0</v>
      </c>
      <c r="S147" s="1">
        <v>75</v>
      </c>
      <c r="AU147" s="24"/>
      <c r="AV147" s="24"/>
      <c r="AW147" s="24"/>
      <c r="AX147" s="24"/>
      <c r="AY147" s="24"/>
      <c r="AZ147" s="24"/>
      <c r="BA147" s="24"/>
      <c r="BB147" s="24"/>
      <c r="BC147" s="24"/>
      <c r="BD147" s="24"/>
      <c r="BE147" s="24"/>
      <c r="BF147" s="24"/>
      <c r="BG147" s="24"/>
      <c r="BH147" s="24"/>
      <c r="BI147" s="24"/>
      <c r="BJ147" s="24"/>
      <c r="BK147" s="24"/>
      <c r="BL147" s="24"/>
      <c r="BM147" s="24"/>
      <c r="BN147" s="24"/>
      <c r="BO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row>
    <row r="148" spans="2:118" s="1" customFormat="1" x14ac:dyDescent="0.25">
      <c r="B148" s="1" t="s">
        <v>22</v>
      </c>
      <c r="C148" s="42">
        <v>0</v>
      </c>
      <c r="D148" s="42">
        <v>0</v>
      </c>
      <c r="E148" s="42">
        <v>0</v>
      </c>
      <c r="F148" s="42">
        <v>0</v>
      </c>
      <c r="G148" s="42">
        <v>3</v>
      </c>
      <c r="H148" s="42">
        <v>12</v>
      </c>
      <c r="I148" s="42">
        <v>47</v>
      </c>
      <c r="J148" s="42">
        <v>12</v>
      </c>
      <c r="K148" s="42">
        <v>1</v>
      </c>
      <c r="L148" s="42">
        <v>0</v>
      </c>
      <c r="M148" s="42">
        <v>0</v>
      </c>
      <c r="N148" s="42">
        <v>0</v>
      </c>
      <c r="O148" s="42">
        <v>0</v>
      </c>
      <c r="P148" s="42">
        <v>0</v>
      </c>
      <c r="Q148" s="42">
        <v>0</v>
      </c>
      <c r="R148" s="42">
        <v>0</v>
      </c>
      <c r="S148" s="1">
        <v>75</v>
      </c>
      <c r="AU148" s="24"/>
      <c r="AV148" s="24"/>
      <c r="AW148" s="24"/>
      <c r="AX148" s="24"/>
      <c r="AY148" s="24"/>
      <c r="AZ148" s="24"/>
      <c r="BA148" s="24"/>
      <c r="BB148" s="24"/>
      <c r="BC148" s="24"/>
      <c r="BD148" s="24"/>
      <c r="BE148" s="24"/>
      <c r="BF148" s="24"/>
      <c r="BG148" s="24"/>
      <c r="BH148" s="24"/>
      <c r="BI148" s="24"/>
      <c r="BJ148" s="24"/>
      <c r="BK148" s="24"/>
      <c r="BL148" s="24"/>
      <c r="BM148" s="24"/>
      <c r="BN148" s="24"/>
      <c r="BO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row>
    <row r="149" spans="2:118" s="1" customFormat="1" x14ac:dyDescent="0.25">
      <c r="B149" s="1" t="s">
        <v>75</v>
      </c>
      <c r="C149" s="1">
        <v>0</v>
      </c>
      <c r="D149" s="1">
        <v>0</v>
      </c>
      <c r="E149" s="1">
        <v>0</v>
      </c>
      <c r="F149" s="1">
        <v>0</v>
      </c>
      <c r="G149" s="1">
        <v>0</v>
      </c>
      <c r="H149" s="1">
        <v>0</v>
      </c>
      <c r="I149" s="1">
        <v>0</v>
      </c>
      <c r="J149" s="1">
        <v>1</v>
      </c>
      <c r="K149" s="1">
        <v>28</v>
      </c>
      <c r="L149" s="1">
        <v>35</v>
      </c>
      <c r="M149" s="1">
        <v>11</v>
      </c>
      <c r="N149" s="1">
        <v>0</v>
      </c>
      <c r="O149" s="1">
        <v>0</v>
      </c>
      <c r="P149" s="1">
        <v>0</v>
      </c>
      <c r="Q149" s="1">
        <v>0</v>
      </c>
      <c r="R149" s="1">
        <v>0</v>
      </c>
      <c r="S149" s="1">
        <v>75</v>
      </c>
      <c r="AU149" s="24"/>
      <c r="AV149" s="24"/>
      <c r="AW149" s="24"/>
      <c r="AX149" s="24"/>
      <c r="AY149" s="24"/>
      <c r="AZ149" s="24"/>
      <c r="BA149" s="24"/>
      <c r="BB149" s="24"/>
      <c r="BC149" s="24"/>
      <c r="BD149" s="24"/>
      <c r="BE149" s="24"/>
      <c r="BF149" s="24"/>
      <c r="BG149" s="24"/>
      <c r="BH149" s="24"/>
      <c r="BI149" s="24"/>
      <c r="BJ149" s="24"/>
      <c r="BK149" s="24"/>
      <c r="BL149" s="24"/>
      <c r="BM149" s="24"/>
      <c r="BN149" s="24"/>
      <c r="BO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row>
    <row r="150" spans="2:118" s="1" customFormat="1" x14ac:dyDescent="0.25">
      <c r="B150" s="1" t="s">
        <v>83</v>
      </c>
      <c r="C150" s="1">
        <v>0</v>
      </c>
      <c r="D150" s="1">
        <v>0</v>
      </c>
      <c r="E150" s="1">
        <v>0</v>
      </c>
      <c r="F150" s="1">
        <v>0</v>
      </c>
      <c r="G150" s="1">
        <v>0</v>
      </c>
      <c r="H150" s="1">
        <v>1</v>
      </c>
      <c r="I150" s="1">
        <v>1</v>
      </c>
      <c r="J150" s="1">
        <v>0</v>
      </c>
      <c r="K150" s="1">
        <v>1</v>
      </c>
      <c r="L150" s="1">
        <v>3</v>
      </c>
      <c r="M150" s="1">
        <v>68</v>
      </c>
      <c r="N150" s="1">
        <v>0</v>
      </c>
      <c r="O150" s="1">
        <v>0</v>
      </c>
      <c r="P150" s="1">
        <v>0</v>
      </c>
      <c r="Q150" s="1">
        <v>0</v>
      </c>
      <c r="R150" s="1">
        <v>0</v>
      </c>
      <c r="S150" s="1">
        <v>74</v>
      </c>
      <c r="AU150" s="24"/>
      <c r="AV150" s="24"/>
      <c r="AW150" s="24"/>
      <c r="AX150" s="24"/>
      <c r="AY150" s="24"/>
      <c r="AZ150" s="24"/>
      <c r="BA150" s="24"/>
      <c r="BB150" s="24"/>
      <c r="BC150" s="24"/>
      <c r="BD150" s="24"/>
      <c r="BE150" s="24"/>
      <c r="BF150" s="24"/>
      <c r="BG150" s="24"/>
      <c r="BH150" s="24"/>
      <c r="BI150" s="24"/>
      <c r="BJ150" s="24"/>
      <c r="BK150" s="24"/>
      <c r="BL150" s="24"/>
      <c r="BM150" s="24"/>
      <c r="BN150" s="24"/>
      <c r="BO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row>
    <row r="151" spans="2:118" s="1" customFormat="1" x14ac:dyDescent="0.25">
      <c r="B151" s="38" t="s">
        <v>84</v>
      </c>
      <c r="C151" s="1">
        <v>0</v>
      </c>
      <c r="D151" s="1">
        <v>0</v>
      </c>
      <c r="E151" s="1">
        <v>0</v>
      </c>
      <c r="F151" s="1">
        <v>67</v>
      </c>
      <c r="G151" s="1">
        <v>0</v>
      </c>
      <c r="H151" s="1">
        <v>3</v>
      </c>
      <c r="I151" s="1">
        <v>1</v>
      </c>
      <c r="J151" s="1">
        <v>1</v>
      </c>
      <c r="K151" s="1">
        <v>1</v>
      </c>
      <c r="L151" s="1">
        <v>2</v>
      </c>
      <c r="M151" s="1">
        <v>0</v>
      </c>
      <c r="N151" s="1">
        <v>0</v>
      </c>
      <c r="O151" s="1">
        <v>0</v>
      </c>
      <c r="P151" s="1">
        <v>0</v>
      </c>
      <c r="Q151" s="1">
        <v>0</v>
      </c>
      <c r="R151" s="1">
        <v>0</v>
      </c>
      <c r="S151" s="1">
        <v>75</v>
      </c>
    </row>
    <row r="152" spans="2:118" s="1" customFormat="1" x14ac:dyDescent="0.25"/>
    <row r="153" spans="2:118" s="1" customFormat="1" x14ac:dyDescent="0.25"/>
    <row r="154" spans="2:118" s="1" customFormat="1" x14ac:dyDescent="0.25"/>
    <row r="155" spans="2:118" s="1" customFormat="1" x14ac:dyDescent="0.25"/>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31"/>
  <sheetViews>
    <sheetView zoomScale="75" zoomScaleNormal="75" workbookViewId="0">
      <selection activeCell="C5" sqref="C5:S28"/>
    </sheetView>
  </sheetViews>
  <sheetFormatPr baseColWidth="10" defaultRowHeight="15" x14ac:dyDescent="0.25"/>
  <cols>
    <col min="2" max="2" width="14.42578125" customWidth="1"/>
    <col min="3" max="18" width="8.28515625" customWidth="1"/>
    <col min="23" max="43" width="8.28515625" customWidth="1"/>
    <col min="44" max="44" width="8.28515625" style="1" customWidth="1"/>
    <col min="48" max="68" width="8.28515625" customWidth="1"/>
    <col min="72" max="91" width="8.28515625" customWidth="1"/>
    <col min="95" max="95" width="9" bestFit="1" customWidth="1"/>
    <col min="96" max="96" width="10" customWidth="1"/>
    <col min="97" max="115" width="9" bestFit="1" customWidth="1"/>
  </cols>
  <sheetData>
    <row r="1" spans="1:120" s="1" customFormat="1" x14ac:dyDescent="0.25"/>
    <row r="3" spans="1:120" s="1" customFormat="1" x14ac:dyDescent="0.25">
      <c r="A3" s="1" t="s">
        <v>35</v>
      </c>
      <c r="V3" s="1" t="str">
        <f>A3</f>
        <v>Pseudomonas aeruginosa</v>
      </c>
      <c r="AU3" s="1" t="str">
        <f>A3</f>
        <v>Pseudomonas aeruginosa</v>
      </c>
      <c r="AV3" s="24"/>
      <c r="AW3" s="24"/>
      <c r="AX3" s="24"/>
      <c r="AY3" s="24"/>
      <c r="AZ3" s="24"/>
      <c r="BA3" s="24"/>
      <c r="BB3" s="24"/>
      <c r="BC3" s="24"/>
      <c r="BD3" s="24"/>
      <c r="BE3" s="24"/>
      <c r="BF3" s="24"/>
      <c r="BG3" s="24"/>
      <c r="BH3" s="24"/>
      <c r="BI3" s="24"/>
      <c r="BJ3" s="24"/>
      <c r="BK3" s="24"/>
      <c r="BL3" s="24"/>
      <c r="BM3" s="24"/>
      <c r="BN3" s="24"/>
      <c r="BO3" s="24"/>
      <c r="BP3" s="24"/>
      <c r="BS3" s="24"/>
      <c r="BT3" s="24" t="str">
        <f>A3</f>
        <v>Pseudomonas aeruginosa</v>
      </c>
      <c r="BU3" s="24"/>
      <c r="BV3" s="24"/>
      <c r="BW3" s="24"/>
      <c r="BX3" s="24"/>
      <c r="BY3" s="24"/>
      <c r="BZ3" s="24"/>
      <c r="CA3" s="24"/>
      <c r="CB3" s="24"/>
      <c r="CC3" s="24"/>
      <c r="CD3" s="24"/>
      <c r="CE3" s="24"/>
      <c r="CF3" s="24"/>
      <c r="CG3" s="24"/>
      <c r="CH3" s="24"/>
      <c r="CI3" s="24"/>
      <c r="CJ3" s="24"/>
      <c r="CK3" s="24"/>
      <c r="CL3" s="24"/>
      <c r="CM3" s="24"/>
      <c r="CQ3" s="14"/>
      <c r="CR3" s="14"/>
      <c r="CS3" s="14"/>
      <c r="CT3" s="14"/>
      <c r="CU3" s="14"/>
      <c r="CV3" s="14"/>
      <c r="CW3" s="14"/>
      <c r="CX3" s="14"/>
      <c r="CY3" s="14"/>
      <c r="CZ3" s="14"/>
      <c r="DA3" s="14"/>
      <c r="DB3" s="14"/>
      <c r="DC3" s="14"/>
      <c r="DD3" s="14"/>
      <c r="DE3" s="14"/>
      <c r="DF3" s="14"/>
      <c r="DG3" s="14"/>
      <c r="DH3" s="14"/>
      <c r="DI3" s="14"/>
      <c r="DJ3" s="14"/>
      <c r="DK3" s="14"/>
      <c r="DL3" s="9"/>
      <c r="DM3" s="9"/>
    </row>
    <row r="4" spans="1:120"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Ampicillin</v>
      </c>
      <c r="X4" s="1" t="str">
        <f>B6</f>
        <v>Ampicillin/ Sulbactam</v>
      </c>
      <c r="Y4" s="1" t="str">
        <f>B7</f>
        <v>Piperacillin</v>
      </c>
      <c r="Z4" s="1" t="str">
        <f>B8</f>
        <v>Piperacillin/ Tazobactam</v>
      </c>
      <c r="AA4" s="1" t="str">
        <f>B9</f>
        <v>Aztreonam</v>
      </c>
      <c r="AB4" s="1" t="str">
        <f>B10</f>
        <v>Cefotaxim</v>
      </c>
      <c r="AC4" s="1" t="str">
        <f>B11</f>
        <v>Ceftazidim</v>
      </c>
      <c r="AD4" s="1" t="str">
        <f>B12</f>
        <v>Cefuroxim</v>
      </c>
      <c r="AE4" s="1" t="str">
        <f>B13</f>
        <v>Imipenem</v>
      </c>
      <c r="AF4" s="1" t="str">
        <f>B14</f>
        <v>Meropenem</v>
      </c>
      <c r="AG4" s="1" t="str">
        <f>B15</f>
        <v>Colistin</v>
      </c>
      <c r="AH4" s="1" t="str">
        <f>B16</f>
        <v>Amikacin</v>
      </c>
      <c r="AI4" s="1" t="str">
        <f>B17</f>
        <v>Gentamicin</v>
      </c>
      <c r="AJ4" s="1" t="str">
        <f>B18</f>
        <v>Tobramycin</v>
      </c>
      <c r="AK4" s="1" t="str">
        <f>B19</f>
        <v>Fosfomycin</v>
      </c>
      <c r="AL4" s="1" t="str">
        <f>B20</f>
        <v>Cotrimoxazol</v>
      </c>
      <c r="AM4" s="1" t="str">
        <f>B21</f>
        <v>Ciprofloxacin</v>
      </c>
      <c r="AN4" s="1" t="str">
        <f>B22</f>
        <v>Levofloxacin</v>
      </c>
      <c r="AO4" s="1" t="str">
        <f>B23</f>
        <v>Moxifloxacin</v>
      </c>
      <c r="AP4" s="1" t="str">
        <f>B24</f>
        <v>Doxycyclin</v>
      </c>
      <c r="AQ4" s="1" t="str">
        <f>B25</f>
        <v>Tigecyclin</v>
      </c>
      <c r="AR4" s="1" t="s">
        <v>77</v>
      </c>
      <c r="AU4" s="1" t="s">
        <v>0</v>
      </c>
      <c r="AV4" s="24" t="str">
        <f t="shared" ref="AV4:BP4" si="0">W4</f>
        <v>Ampicillin</v>
      </c>
      <c r="AW4" s="24" t="str">
        <f t="shared" si="0"/>
        <v>Ampicillin/ Sulbactam</v>
      </c>
      <c r="AX4" s="24" t="str">
        <f t="shared" si="0"/>
        <v>Piperacillin</v>
      </c>
      <c r="AY4" s="24" t="str">
        <f t="shared" si="0"/>
        <v>Piperacillin/ Tazobactam</v>
      </c>
      <c r="AZ4" s="24" t="str">
        <f t="shared" si="0"/>
        <v>Aztreonam</v>
      </c>
      <c r="BA4" s="24" t="str">
        <f t="shared" si="0"/>
        <v>Cefotaxim</v>
      </c>
      <c r="BB4" s="24" t="str">
        <f t="shared" si="0"/>
        <v>Ceftazidim</v>
      </c>
      <c r="BC4" s="24" t="str">
        <f t="shared" si="0"/>
        <v>Cefuroxim</v>
      </c>
      <c r="BD4" s="24" t="str">
        <f t="shared" si="0"/>
        <v>Imipenem</v>
      </c>
      <c r="BE4" s="24" t="str">
        <f t="shared" si="0"/>
        <v>Meropenem</v>
      </c>
      <c r="BF4" s="24" t="str">
        <f t="shared" si="0"/>
        <v>Colistin</v>
      </c>
      <c r="BG4" s="24" t="str">
        <f t="shared" si="0"/>
        <v>Amikacin</v>
      </c>
      <c r="BH4" s="24" t="str">
        <f t="shared" si="0"/>
        <v>Gentamicin</v>
      </c>
      <c r="BI4" s="24" t="str">
        <f t="shared" si="0"/>
        <v>Tobramycin</v>
      </c>
      <c r="BJ4" s="24" t="str">
        <f t="shared" si="0"/>
        <v>Fosfomycin</v>
      </c>
      <c r="BK4" s="24" t="str">
        <f t="shared" si="0"/>
        <v>Cotrimoxazol</v>
      </c>
      <c r="BL4" s="24" t="str">
        <f t="shared" si="0"/>
        <v>Ciprofloxacin</v>
      </c>
      <c r="BM4" s="24" t="str">
        <f t="shared" si="0"/>
        <v>Levofloxacin</v>
      </c>
      <c r="BN4" s="24" t="str">
        <f t="shared" si="0"/>
        <v>Moxifloxacin</v>
      </c>
      <c r="BO4" s="24" t="str">
        <f t="shared" si="0"/>
        <v>Doxycyclin</v>
      </c>
      <c r="BP4" s="24" t="str">
        <f t="shared" si="0"/>
        <v>Tigecyclin</v>
      </c>
      <c r="BQ4" s="1" t="s">
        <v>77</v>
      </c>
      <c r="BT4" s="1" t="s">
        <v>0</v>
      </c>
      <c r="BU4" s="24" t="str">
        <f t="shared" ref="BU4:CP4" si="1">W4</f>
        <v>Ampicillin</v>
      </c>
      <c r="BV4" s="24" t="str">
        <f t="shared" si="1"/>
        <v>Ampicillin/ Sulbactam</v>
      </c>
      <c r="BW4" s="24" t="str">
        <f t="shared" si="1"/>
        <v>Piperacillin</v>
      </c>
      <c r="BX4" s="24" t="str">
        <f t="shared" si="1"/>
        <v>Piperacillin/ Tazobactam</v>
      </c>
      <c r="BY4" s="24" t="str">
        <f t="shared" si="1"/>
        <v>Aztreonam</v>
      </c>
      <c r="BZ4" s="24" t="str">
        <f t="shared" si="1"/>
        <v>Cefotaxim</v>
      </c>
      <c r="CA4" s="24" t="str">
        <f t="shared" si="1"/>
        <v>Ceftazidim</v>
      </c>
      <c r="CB4" s="24" t="str">
        <f t="shared" si="1"/>
        <v>Cefuroxim</v>
      </c>
      <c r="CC4" s="24" t="str">
        <f t="shared" si="1"/>
        <v>Imipenem</v>
      </c>
      <c r="CD4" s="24" t="str">
        <f t="shared" si="1"/>
        <v>Meropenem</v>
      </c>
      <c r="CE4" s="24" t="str">
        <f t="shared" si="1"/>
        <v>Colistin</v>
      </c>
      <c r="CF4" s="24" t="str">
        <f t="shared" si="1"/>
        <v>Amikacin</v>
      </c>
      <c r="CG4" s="24" t="str">
        <f t="shared" si="1"/>
        <v>Gentamicin</v>
      </c>
      <c r="CH4" s="24" t="str">
        <f t="shared" si="1"/>
        <v>Tobramycin</v>
      </c>
      <c r="CI4" s="24" t="str">
        <f t="shared" si="1"/>
        <v>Fosfomycin</v>
      </c>
      <c r="CJ4" s="24" t="str">
        <f t="shared" si="1"/>
        <v>Cotrimoxazol</v>
      </c>
      <c r="CK4" s="24" t="str">
        <f t="shared" si="1"/>
        <v>Ciprofloxacin</v>
      </c>
      <c r="CL4" s="24" t="str">
        <f t="shared" si="1"/>
        <v>Levofloxacin</v>
      </c>
      <c r="CM4" s="24" t="str">
        <f t="shared" si="1"/>
        <v>Moxifloxacin</v>
      </c>
      <c r="CN4" s="24" t="str">
        <f t="shared" si="1"/>
        <v>Doxycyclin</v>
      </c>
      <c r="CO4" s="24" t="str">
        <f t="shared" si="1"/>
        <v>Tigecyclin</v>
      </c>
      <c r="CP4" s="24" t="str">
        <f t="shared" si="1"/>
        <v>Caz/Avi</v>
      </c>
      <c r="CT4" s="10"/>
      <c r="CU4" s="11" t="s">
        <v>39</v>
      </c>
      <c r="CV4" s="11" t="s">
        <v>44</v>
      </c>
      <c r="CW4" s="11" t="s">
        <v>45</v>
      </c>
      <c r="CX4" s="11" t="s">
        <v>46</v>
      </c>
      <c r="CY4" s="11" t="s">
        <v>47</v>
      </c>
      <c r="CZ4" s="11" t="s">
        <v>48</v>
      </c>
      <c r="DA4" s="11" t="s">
        <v>49</v>
      </c>
      <c r="DB4" s="11" t="s">
        <v>62</v>
      </c>
      <c r="DC4" s="11" t="s">
        <v>50</v>
      </c>
      <c r="DD4" s="11" t="s">
        <v>51</v>
      </c>
      <c r="DE4" s="11" t="s">
        <v>52</v>
      </c>
      <c r="DF4" s="11" t="s">
        <v>53</v>
      </c>
      <c r="DG4" s="11" t="s">
        <v>54</v>
      </c>
      <c r="DH4" s="11" t="s">
        <v>55</v>
      </c>
      <c r="DI4" s="11" t="s">
        <v>56</v>
      </c>
      <c r="DJ4" s="11" t="s">
        <v>57</v>
      </c>
      <c r="DK4" s="11" t="s">
        <v>58</v>
      </c>
      <c r="DL4" s="11" t="s">
        <v>59</v>
      </c>
      <c r="DM4" s="11" t="s">
        <v>60</v>
      </c>
      <c r="DN4" s="11" t="s">
        <v>61</v>
      </c>
      <c r="DO4" s="11" t="s">
        <v>63</v>
      </c>
      <c r="DP4" s="11" t="s">
        <v>77</v>
      </c>
    </row>
    <row r="5" spans="1:120" s="1" customFormat="1" ht="18.75" x14ac:dyDescent="0.25">
      <c r="B5" s="1" t="s">
        <v>2</v>
      </c>
      <c r="C5" s="38">
        <v>0</v>
      </c>
      <c r="D5" s="38">
        <v>0</v>
      </c>
      <c r="E5" s="38">
        <v>0</v>
      </c>
      <c r="F5" s="38">
        <v>0</v>
      </c>
      <c r="G5" s="38">
        <v>0</v>
      </c>
      <c r="H5" s="38">
        <v>0</v>
      </c>
      <c r="I5" s="38">
        <v>0</v>
      </c>
      <c r="J5" s="38">
        <v>0</v>
      </c>
      <c r="K5" s="38">
        <v>0</v>
      </c>
      <c r="L5" s="38">
        <v>0</v>
      </c>
      <c r="M5" s="38">
        <v>0</v>
      </c>
      <c r="N5" s="38">
        <v>1</v>
      </c>
      <c r="O5" s="38">
        <v>55</v>
      </c>
      <c r="P5" s="38">
        <v>0</v>
      </c>
      <c r="Q5" s="38">
        <v>0</v>
      </c>
      <c r="R5" s="38">
        <v>0</v>
      </c>
      <c r="S5" s="1">
        <v>56</v>
      </c>
      <c r="V5" s="1">
        <v>1.5625E-2</v>
      </c>
      <c r="W5" s="1">
        <f>C5</f>
        <v>0</v>
      </c>
      <c r="X5" s="1">
        <f>C6</f>
        <v>0</v>
      </c>
      <c r="Y5" s="4">
        <f>C7</f>
        <v>0</v>
      </c>
      <c r="Z5" s="4">
        <f>C8</f>
        <v>0</v>
      </c>
      <c r="AA5" s="4">
        <f>C9</f>
        <v>0</v>
      </c>
      <c r="AB5" s="1">
        <f>C10</f>
        <v>0</v>
      </c>
      <c r="AC5" s="4">
        <f>C11</f>
        <v>0</v>
      </c>
      <c r="AD5" s="1">
        <f>C12</f>
        <v>0</v>
      </c>
      <c r="AE5" s="4">
        <f>C13</f>
        <v>0</v>
      </c>
      <c r="AF5" s="2">
        <f>C14</f>
        <v>0</v>
      </c>
      <c r="AG5" s="2">
        <f>C15</f>
        <v>0</v>
      </c>
      <c r="AH5" s="2">
        <f>C16</f>
        <v>0</v>
      </c>
      <c r="AI5" s="38">
        <f>C17</f>
        <v>0</v>
      </c>
      <c r="AJ5" s="2">
        <f>C18</f>
        <v>0</v>
      </c>
      <c r="AK5" s="1">
        <f>C19</f>
        <v>0</v>
      </c>
      <c r="AL5" s="1">
        <f>C20</f>
        <v>0</v>
      </c>
      <c r="AM5" s="4">
        <f>C21</f>
        <v>0</v>
      </c>
      <c r="AN5" s="4">
        <f>C22</f>
        <v>0</v>
      </c>
      <c r="AO5" s="1">
        <f>C23</f>
        <v>0</v>
      </c>
      <c r="AP5" s="1">
        <f>C24</f>
        <v>0</v>
      </c>
      <c r="AQ5" s="1">
        <f>C25</f>
        <v>0</v>
      </c>
      <c r="AR5" s="2">
        <f>C26</f>
        <v>0</v>
      </c>
      <c r="AU5" s="1">
        <v>1.4999999999999999E-2</v>
      </c>
      <c r="AV5" s="24">
        <f t="shared" ref="AV5:BQ5" si="2">PRODUCT(W5*100*1/W21)</f>
        <v>0</v>
      </c>
      <c r="AW5" s="24">
        <f t="shared" si="2"/>
        <v>0</v>
      </c>
      <c r="AX5" s="26">
        <f t="shared" si="2"/>
        <v>0</v>
      </c>
      <c r="AY5" s="26">
        <f t="shared" si="2"/>
        <v>0</v>
      </c>
      <c r="AZ5" s="26">
        <f t="shared" si="2"/>
        <v>0</v>
      </c>
      <c r="BA5" s="24">
        <f t="shared" si="2"/>
        <v>0</v>
      </c>
      <c r="BB5" s="26">
        <f t="shared" si="2"/>
        <v>0</v>
      </c>
      <c r="BC5" s="24">
        <f t="shared" si="2"/>
        <v>0</v>
      </c>
      <c r="BD5" s="26">
        <f t="shared" si="2"/>
        <v>0</v>
      </c>
      <c r="BE5" s="25">
        <f t="shared" si="2"/>
        <v>0</v>
      </c>
      <c r="BF5" s="25">
        <f t="shared" si="2"/>
        <v>0</v>
      </c>
      <c r="BG5" s="25">
        <f t="shared" si="2"/>
        <v>0</v>
      </c>
      <c r="BH5" s="39">
        <f t="shared" si="2"/>
        <v>0</v>
      </c>
      <c r="BI5" s="25">
        <f t="shared" si="2"/>
        <v>0</v>
      </c>
      <c r="BJ5" s="24">
        <f t="shared" si="2"/>
        <v>0</v>
      </c>
      <c r="BK5" s="24">
        <f t="shared" si="2"/>
        <v>0</v>
      </c>
      <c r="BL5" s="26">
        <f t="shared" si="2"/>
        <v>0</v>
      </c>
      <c r="BM5" s="26">
        <f t="shared" si="2"/>
        <v>0</v>
      </c>
      <c r="BN5" s="24">
        <f t="shared" si="2"/>
        <v>0</v>
      </c>
      <c r="BO5" s="24">
        <f t="shared" si="2"/>
        <v>0</v>
      </c>
      <c r="BP5" s="24">
        <f t="shared" si="2"/>
        <v>0</v>
      </c>
      <c r="BQ5" s="25">
        <f t="shared" si="2"/>
        <v>0</v>
      </c>
      <c r="BT5" s="1">
        <v>1.4999999999999999E-2</v>
      </c>
      <c r="BU5" s="24">
        <f t="shared" ref="BU5:CP5" si="3">AV5</f>
        <v>0</v>
      </c>
      <c r="BV5" s="24">
        <f t="shared" si="3"/>
        <v>0</v>
      </c>
      <c r="BW5" s="26">
        <f t="shared" si="3"/>
        <v>0</v>
      </c>
      <c r="BX5" s="26">
        <f t="shared" si="3"/>
        <v>0</v>
      </c>
      <c r="BY5" s="26">
        <f t="shared" si="3"/>
        <v>0</v>
      </c>
      <c r="BZ5" s="24">
        <f t="shared" si="3"/>
        <v>0</v>
      </c>
      <c r="CA5" s="26">
        <f t="shared" si="3"/>
        <v>0</v>
      </c>
      <c r="CB5" s="24">
        <f t="shared" si="3"/>
        <v>0</v>
      </c>
      <c r="CC5" s="26">
        <f t="shared" si="3"/>
        <v>0</v>
      </c>
      <c r="CD5" s="25">
        <f t="shared" si="3"/>
        <v>0</v>
      </c>
      <c r="CE5" s="25">
        <f t="shared" si="3"/>
        <v>0</v>
      </c>
      <c r="CF5" s="25">
        <f t="shared" si="3"/>
        <v>0</v>
      </c>
      <c r="CG5" s="39">
        <f t="shared" si="3"/>
        <v>0</v>
      </c>
      <c r="CH5" s="25">
        <f t="shared" si="3"/>
        <v>0</v>
      </c>
      <c r="CI5" s="24">
        <f t="shared" si="3"/>
        <v>0</v>
      </c>
      <c r="CJ5" s="24">
        <f t="shared" si="3"/>
        <v>0</v>
      </c>
      <c r="CK5" s="26">
        <f t="shared" si="3"/>
        <v>0</v>
      </c>
      <c r="CL5" s="26">
        <f t="shared" si="3"/>
        <v>0</v>
      </c>
      <c r="CM5" s="24">
        <f t="shared" si="3"/>
        <v>0</v>
      </c>
      <c r="CN5" s="24">
        <f t="shared" si="3"/>
        <v>0</v>
      </c>
      <c r="CO5" s="24">
        <f t="shared" si="3"/>
        <v>0</v>
      </c>
      <c r="CP5" s="25">
        <f t="shared" si="3"/>
        <v>0</v>
      </c>
      <c r="CT5" s="11" t="s">
        <v>40</v>
      </c>
      <c r="CU5" s="15">
        <f>S5</f>
        <v>56</v>
      </c>
      <c r="CV5" s="15">
        <f>S6</f>
        <v>56</v>
      </c>
      <c r="CW5" s="15">
        <f>S7</f>
        <v>56</v>
      </c>
      <c r="CX5" s="15">
        <f>S8</f>
        <v>56</v>
      </c>
      <c r="CY5" s="15">
        <f>S9</f>
        <v>56</v>
      </c>
      <c r="CZ5" s="15">
        <f>S10</f>
        <v>56</v>
      </c>
      <c r="DA5" s="15">
        <f>S11</f>
        <v>56</v>
      </c>
      <c r="DB5" s="15">
        <f>S12</f>
        <v>56</v>
      </c>
      <c r="DC5" s="15">
        <f>S13</f>
        <v>56</v>
      </c>
      <c r="DD5" s="15">
        <f>S14</f>
        <v>56</v>
      </c>
      <c r="DE5" s="15">
        <f>S15</f>
        <v>55</v>
      </c>
      <c r="DF5" s="15">
        <f>S16</f>
        <v>55</v>
      </c>
      <c r="DG5" s="15">
        <f>S17</f>
        <v>55</v>
      </c>
      <c r="DH5" s="15">
        <f>S18</f>
        <v>53</v>
      </c>
      <c r="DI5" s="15">
        <f>S19</f>
        <v>56</v>
      </c>
      <c r="DJ5" s="15">
        <f>S20</f>
        <v>56</v>
      </c>
      <c r="DK5" s="15">
        <f>S21</f>
        <v>56</v>
      </c>
      <c r="DL5" s="15">
        <f>S22</f>
        <v>56</v>
      </c>
      <c r="DM5" s="15">
        <f>S23</f>
        <v>56</v>
      </c>
      <c r="DN5" s="15">
        <f>S24</f>
        <v>56</v>
      </c>
      <c r="DO5" s="15">
        <f>S25</f>
        <v>56</v>
      </c>
      <c r="DP5" s="15">
        <f>S26</f>
        <v>56</v>
      </c>
    </row>
    <row r="6" spans="1:120" s="1" customFormat="1" ht="18.75" x14ac:dyDescent="0.25">
      <c r="B6" s="1" t="s">
        <v>3</v>
      </c>
      <c r="C6" s="38">
        <v>0</v>
      </c>
      <c r="D6" s="38">
        <v>0</v>
      </c>
      <c r="E6" s="38">
        <v>0</v>
      </c>
      <c r="F6" s="38">
        <v>0</v>
      </c>
      <c r="G6" s="38">
        <v>0</v>
      </c>
      <c r="H6" s="38">
        <v>0</v>
      </c>
      <c r="I6" s="38">
        <v>0</v>
      </c>
      <c r="J6" s="38">
        <v>0</v>
      </c>
      <c r="K6" s="38">
        <v>0</v>
      </c>
      <c r="L6" s="38">
        <v>0</v>
      </c>
      <c r="M6" s="38">
        <v>1</v>
      </c>
      <c r="N6" s="38">
        <v>1</v>
      </c>
      <c r="O6" s="38">
        <v>54</v>
      </c>
      <c r="P6" s="38">
        <v>0</v>
      </c>
      <c r="Q6" s="38">
        <v>0</v>
      </c>
      <c r="R6" s="38">
        <v>0</v>
      </c>
      <c r="S6" s="1">
        <v>56</v>
      </c>
      <c r="V6" s="1">
        <v>3.125E-2</v>
      </c>
      <c r="W6" s="1">
        <f>D5</f>
        <v>0</v>
      </c>
      <c r="X6" s="1">
        <f>D6</f>
        <v>0</v>
      </c>
      <c r="Y6" s="4">
        <f>D7</f>
        <v>0</v>
      </c>
      <c r="Z6" s="4">
        <f>D8</f>
        <v>0</v>
      </c>
      <c r="AA6" s="4">
        <f>D9</f>
        <v>0</v>
      </c>
      <c r="AB6" s="1">
        <f>D10</f>
        <v>0</v>
      </c>
      <c r="AC6" s="4">
        <f>D11</f>
        <v>0</v>
      </c>
      <c r="AD6" s="1">
        <f>D12</f>
        <v>0</v>
      </c>
      <c r="AE6" s="4">
        <f>D13</f>
        <v>0</v>
      </c>
      <c r="AF6" s="2">
        <f>D14</f>
        <v>0</v>
      </c>
      <c r="AG6" s="2">
        <f>D15</f>
        <v>0</v>
      </c>
      <c r="AH6" s="2">
        <f>D16</f>
        <v>0</v>
      </c>
      <c r="AI6" s="38">
        <f>D17</f>
        <v>0</v>
      </c>
      <c r="AJ6" s="2">
        <f>D18</f>
        <v>0</v>
      </c>
      <c r="AK6" s="1">
        <f>D19</f>
        <v>0</v>
      </c>
      <c r="AL6" s="1">
        <f>D20</f>
        <v>0</v>
      </c>
      <c r="AM6" s="4">
        <f>D21</f>
        <v>0</v>
      </c>
      <c r="AN6" s="4">
        <f>D22</f>
        <v>1</v>
      </c>
      <c r="AO6" s="1">
        <f>D23</f>
        <v>0</v>
      </c>
      <c r="AP6" s="1">
        <f>D24</f>
        <v>0</v>
      </c>
      <c r="AQ6" s="1">
        <f>D25</f>
        <v>1</v>
      </c>
      <c r="AR6" s="2">
        <f>D26</f>
        <v>0</v>
      </c>
      <c r="AU6" s="1">
        <v>3.1E-2</v>
      </c>
      <c r="AV6" s="24">
        <f t="shared" ref="AV6:BQ6" si="4">PRODUCT(W6*100*1/W21)</f>
        <v>0</v>
      </c>
      <c r="AW6" s="24">
        <f t="shared" si="4"/>
        <v>0</v>
      </c>
      <c r="AX6" s="26">
        <f t="shared" si="4"/>
        <v>0</v>
      </c>
      <c r="AY6" s="26">
        <f t="shared" si="4"/>
        <v>0</v>
      </c>
      <c r="AZ6" s="26">
        <f t="shared" si="4"/>
        <v>0</v>
      </c>
      <c r="BA6" s="24">
        <f t="shared" si="4"/>
        <v>0</v>
      </c>
      <c r="BB6" s="26">
        <f t="shared" si="4"/>
        <v>0</v>
      </c>
      <c r="BC6" s="24">
        <f t="shared" si="4"/>
        <v>0</v>
      </c>
      <c r="BD6" s="26">
        <f t="shared" si="4"/>
        <v>0</v>
      </c>
      <c r="BE6" s="25">
        <f t="shared" si="4"/>
        <v>0</v>
      </c>
      <c r="BF6" s="25">
        <f t="shared" si="4"/>
        <v>0</v>
      </c>
      <c r="BG6" s="25">
        <f t="shared" si="4"/>
        <v>0</v>
      </c>
      <c r="BH6" s="39">
        <f t="shared" si="4"/>
        <v>0</v>
      </c>
      <c r="BI6" s="25">
        <f t="shared" si="4"/>
        <v>0</v>
      </c>
      <c r="BJ6" s="24">
        <f t="shared" si="4"/>
        <v>0</v>
      </c>
      <c r="BK6" s="24">
        <f t="shared" si="4"/>
        <v>0</v>
      </c>
      <c r="BL6" s="26">
        <f t="shared" si="4"/>
        <v>0</v>
      </c>
      <c r="BM6" s="26">
        <f t="shared" si="4"/>
        <v>1.7857142857142858</v>
      </c>
      <c r="BN6" s="24">
        <f t="shared" si="4"/>
        <v>0</v>
      </c>
      <c r="BO6" s="24">
        <f t="shared" si="4"/>
        <v>0</v>
      </c>
      <c r="BP6" s="24">
        <f t="shared" si="4"/>
        <v>1.7857142857142858</v>
      </c>
      <c r="BQ6" s="25">
        <f t="shared" si="4"/>
        <v>0</v>
      </c>
      <c r="BT6" s="1">
        <v>3.1E-2</v>
      </c>
      <c r="BU6" s="24">
        <f t="shared" ref="BU6:CP6" si="5">AV5+AV6</f>
        <v>0</v>
      </c>
      <c r="BV6" s="24">
        <f t="shared" si="5"/>
        <v>0</v>
      </c>
      <c r="BW6" s="26">
        <f t="shared" si="5"/>
        <v>0</v>
      </c>
      <c r="BX6" s="26">
        <f t="shared" si="5"/>
        <v>0</v>
      </c>
      <c r="BY6" s="26">
        <f t="shared" si="5"/>
        <v>0</v>
      </c>
      <c r="BZ6" s="24">
        <f t="shared" si="5"/>
        <v>0</v>
      </c>
      <c r="CA6" s="26">
        <f t="shared" si="5"/>
        <v>0</v>
      </c>
      <c r="CB6" s="24">
        <f t="shared" si="5"/>
        <v>0</v>
      </c>
      <c r="CC6" s="26">
        <f t="shared" si="5"/>
        <v>0</v>
      </c>
      <c r="CD6" s="25">
        <f t="shared" si="5"/>
        <v>0</v>
      </c>
      <c r="CE6" s="25">
        <f t="shared" si="5"/>
        <v>0</v>
      </c>
      <c r="CF6" s="25">
        <f t="shared" si="5"/>
        <v>0</v>
      </c>
      <c r="CG6" s="39">
        <f t="shared" si="5"/>
        <v>0</v>
      </c>
      <c r="CH6" s="25">
        <f t="shared" si="5"/>
        <v>0</v>
      </c>
      <c r="CI6" s="24">
        <f t="shared" si="5"/>
        <v>0</v>
      </c>
      <c r="CJ6" s="24">
        <f t="shared" si="5"/>
        <v>0</v>
      </c>
      <c r="CK6" s="26">
        <f t="shared" si="5"/>
        <v>0</v>
      </c>
      <c r="CL6" s="26">
        <f t="shared" si="5"/>
        <v>1.7857142857142858</v>
      </c>
      <c r="CM6" s="24">
        <f t="shared" si="5"/>
        <v>0</v>
      </c>
      <c r="CN6" s="24">
        <f t="shared" si="5"/>
        <v>0</v>
      </c>
      <c r="CO6" s="24">
        <f t="shared" si="5"/>
        <v>1.7857142857142858</v>
      </c>
      <c r="CP6" s="25">
        <f t="shared" si="5"/>
        <v>0</v>
      </c>
      <c r="CT6" s="11" t="s">
        <v>41</v>
      </c>
      <c r="CU6" s="16"/>
      <c r="CV6" s="16"/>
      <c r="CW6" s="16"/>
      <c r="CX6" s="16"/>
      <c r="CY6" s="16"/>
      <c r="CZ6" s="16"/>
      <c r="DA6" s="16"/>
      <c r="DB6" s="16"/>
      <c r="DC6" s="16"/>
      <c r="DD6" s="16">
        <f>CD12</f>
        <v>96.428571428571431</v>
      </c>
      <c r="DE6" s="16">
        <f>CE12</f>
        <v>100</v>
      </c>
      <c r="DF6" s="16">
        <f>CF15</f>
        <v>98.181818181818173</v>
      </c>
      <c r="DG6" s="16"/>
      <c r="DH6" s="16">
        <f>CH12</f>
        <v>98.113207547169807</v>
      </c>
      <c r="DI6" s="16"/>
      <c r="DJ6" s="16"/>
      <c r="DK6" s="16"/>
      <c r="DL6" s="16"/>
      <c r="DM6" s="16"/>
      <c r="DN6" s="16"/>
      <c r="DO6" s="16"/>
      <c r="DP6" s="16">
        <f>CP14</f>
        <v>100</v>
      </c>
    </row>
    <row r="7" spans="1:120" s="1" customFormat="1" ht="18.75" x14ac:dyDescent="0.25">
      <c r="B7" s="1" t="s">
        <v>4</v>
      </c>
      <c r="C7" s="4">
        <v>0</v>
      </c>
      <c r="D7" s="4">
        <v>0</v>
      </c>
      <c r="E7" s="4">
        <v>0</v>
      </c>
      <c r="F7" s="4">
        <v>0</v>
      </c>
      <c r="G7" s="4">
        <v>0</v>
      </c>
      <c r="H7" s="4">
        <v>0</v>
      </c>
      <c r="I7" s="4">
        <v>3</v>
      </c>
      <c r="J7" s="4">
        <v>7</v>
      </c>
      <c r="K7" s="4">
        <v>22</v>
      </c>
      <c r="L7" s="4">
        <v>17</v>
      </c>
      <c r="M7" s="4">
        <v>4</v>
      </c>
      <c r="N7" s="3">
        <v>1</v>
      </c>
      <c r="O7" s="3">
        <v>1</v>
      </c>
      <c r="P7" s="3">
        <v>1</v>
      </c>
      <c r="Q7" s="3">
        <v>0</v>
      </c>
      <c r="R7" s="3">
        <v>0</v>
      </c>
      <c r="S7" s="1">
        <v>56</v>
      </c>
      <c r="V7" s="1">
        <v>6.25E-2</v>
      </c>
      <c r="W7" s="1">
        <f>E5</f>
        <v>0</v>
      </c>
      <c r="X7" s="1">
        <f>E6</f>
        <v>0</v>
      </c>
      <c r="Y7" s="4">
        <f>E7</f>
        <v>0</v>
      </c>
      <c r="Z7" s="4">
        <f>E8</f>
        <v>0</v>
      </c>
      <c r="AA7" s="4">
        <f>E9</f>
        <v>0</v>
      </c>
      <c r="AB7" s="1">
        <f>E10</f>
        <v>0</v>
      </c>
      <c r="AC7" s="4">
        <f>E11</f>
        <v>0</v>
      </c>
      <c r="AD7" s="1">
        <f>E12</f>
        <v>0</v>
      </c>
      <c r="AE7" s="4">
        <f>E13</f>
        <v>0</v>
      </c>
      <c r="AF7" s="2">
        <f>E14</f>
        <v>9</v>
      </c>
      <c r="AG7" s="2">
        <f>E15</f>
        <v>0</v>
      </c>
      <c r="AH7" s="2">
        <f>E16</f>
        <v>0</v>
      </c>
      <c r="AI7" s="38">
        <f>E17</f>
        <v>1</v>
      </c>
      <c r="AJ7" s="2">
        <f>E18</f>
        <v>1</v>
      </c>
      <c r="AK7" s="1">
        <f>E19</f>
        <v>0</v>
      </c>
      <c r="AL7" s="1">
        <f>E20</f>
        <v>0</v>
      </c>
      <c r="AM7" s="4">
        <f>E21</f>
        <v>5</v>
      </c>
      <c r="AN7" s="4">
        <f>E22</f>
        <v>0</v>
      </c>
      <c r="AO7" s="1">
        <f>E23</f>
        <v>0</v>
      </c>
      <c r="AP7" s="1">
        <f>E24</f>
        <v>1</v>
      </c>
      <c r="AQ7" s="1">
        <f>E25</f>
        <v>0</v>
      </c>
      <c r="AR7" s="2">
        <f>E26</f>
        <v>0</v>
      </c>
      <c r="AU7" s="1">
        <v>6.2E-2</v>
      </c>
      <c r="AV7" s="24">
        <f t="shared" ref="AV7:BQ7" si="6">PRODUCT(W7*100*1/W21)</f>
        <v>0</v>
      </c>
      <c r="AW7" s="24">
        <f t="shared" si="6"/>
        <v>0</v>
      </c>
      <c r="AX7" s="26">
        <f t="shared" si="6"/>
        <v>0</v>
      </c>
      <c r="AY7" s="26">
        <f t="shared" si="6"/>
        <v>0</v>
      </c>
      <c r="AZ7" s="26">
        <f t="shared" si="6"/>
        <v>0</v>
      </c>
      <c r="BA7" s="24">
        <f t="shared" si="6"/>
        <v>0</v>
      </c>
      <c r="BB7" s="26">
        <f t="shared" si="6"/>
        <v>0</v>
      </c>
      <c r="BC7" s="24">
        <f t="shared" si="6"/>
        <v>0</v>
      </c>
      <c r="BD7" s="26">
        <f t="shared" si="6"/>
        <v>0</v>
      </c>
      <c r="BE7" s="25">
        <f t="shared" si="6"/>
        <v>16.071428571428573</v>
      </c>
      <c r="BF7" s="25">
        <f t="shared" si="6"/>
        <v>0</v>
      </c>
      <c r="BG7" s="25">
        <f t="shared" si="6"/>
        <v>0</v>
      </c>
      <c r="BH7" s="39">
        <f t="shared" si="6"/>
        <v>1.8181818181818181</v>
      </c>
      <c r="BI7" s="25">
        <f t="shared" si="6"/>
        <v>1.8867924528301887</v>
      </c>
      <c r="BJ7" s="24">
        <f t="shared" si="6"/>
        <v>0</v>
      </c>
      <c r="BK7" s="24">
        <f t="shared" si="6"/>
        <v>0</v>
      </c>
      <c r="BL7" s="26">
        <f t="shared" si="6"/>
        <v>8.9285714285714288</v>
      </c>
      <c r="BM7" s="26">
        <f t="shared" si="6"/>
        <v>0</v>
      </c>
      <c r="BN7" s="24">
        <f t="shared" si="6"/>
        <v>0</v>
      </c>
      <c r="BO7" s="24">
        <f t="shared" si="6"/>
        <v>1.7857142857142858</v>
      </c>
      <c r="BP7" s="24">
        <f t="shared" si="6"/>
        <v>0</v>
      </c>
      <c r="BQ7" s="25">
        <f t="shared" si="6"/>
        <v>0</v>
      </c>
      <c r="BT7" s="1">
        <v>6.2E-2</v>
      </c>
      <c r="BU7" s="24">
        <f t="shared" ref="BU7:CP7" si="7">AV5+AV6+AV7</f>
        <v>0</v>
      </c>
      <c r="BV7" s="24">
        <f t="shared" si="7"/>
        <v>0</v>
      </c>
      <c r="BW7" s="26">
        <f t="shared" si="7"/>
        <v>0</v>
      </c>
      <c r="BX7" s="26">
        <f t="shared" si="7"/>
        <v>0</v>
      </c>
      <c r="BY7" s="26">
        <f t="shared" si="7"/>
        <v>0</v>
      </c>
      <c r="BZ7" s="24">
        <f t="shared" si="7"/>
        <v>0</v>
      </c>
      <c r="CA7" s="26">
        <f t="shared" si="7"/>
        <v>0</v>
      </c>
      <c r="CB7" s="24">
        <f t="shared" si="7"/>
        <v>0</v>
      </c>
      <c r="CC7" s="26">
        <f t="shared" si="7"/>
        <v>0</v>
      </c>
      <c r="CD7" s="25">
        <f t="shared" si="7"/>
        <v>16.071428571428573</v>
      </c>
      <c r="CE7" s="25">
        <f t="shared" si="7"/>
        <v>0</v>
      </c>
      <c r="CF7" s="25">
        <f t="shared" si="7"/>
        <v>0</v>
      </c>
      <c r="CG7" s="39">
        <f t="shared" si="7"/>
        <v>1.8181818181818181</v>
      </c>
      <c r="CH7" s="25">
        <f t="shared" si="7"/>
        <v>1.8867924528301887</v>
      </c>
      <c r="CI7" s="24">
        <f t="shared" si="7"/>
        <v>0</v>
      </c>
      <c r="CJ7" s="24">
        <f t="shared" si="7"/>
        <v>0</v>
      </c>
      <c r="CK7" s="26">
        <f t="shared" si="7"/>
        <v>8.9285714285714288</v>
      </c>
      <c r="CL7" s="26">
        <f t="shared" si="7"/>
        <v>1.7857142857142858</v>
      </c>
      <c r="CM7" s="24">
        <f t="shared" si="7"/>
        <v>0</v>
      </c>
      <c r="CN7" s="24">
        <f t="shared" si="7"/>
        <v>1.7857142857142858</v>
      </c>
      <c r="CO7" s="24">
        <f t="shared" si="7"/>
        <v>1.7857142857142858</v>
      </c>
      <c r="CP7" s="25">
        <f t="shared" si="7"/>
        <v>0</v>
      </c>
      <c r="CT7" s="11" t="s">
        <v>42</v>
      </c>
      <c r="CU7" s="16"/>
      <c r="CV7" s="16"/>
      <c r="CW7" s="16">
        <f>BW15</f>
        <v>94.642857142857139</v>
      </c>
      <c r="CX7" s="16">
        <f>BX15</f>
        <v>96.428571428571431</v>
      </c>
      <c r="CY7" s="16">
        <f>BY15</f>
        <v>96.428571428571431</v>
      </c>
      <c r="CZ7" s="16"/>
      <c r="DA7" s="17">
        <f>CA14</f>
        <v>96.428571428571431</v>
      </c>
      <c r="DB7" s="16"/>
      <c r="DC7" s="16">
        <f>CC13</f>
        <v>96.428571428571431</v>
      </c>
      <c r="DD7" s="16">
        <f>CD14-CD12</f>
        <v>1.7857142857142918</v>
      </c>
      <c r="DE7" s="16"/>
      <c r="DF7" s="16">
        <f>CF15-CF14</f>
        <v>0</v>
      </c>
      <c r="DG7" s="16"/>
      <c r="DH7" s="16"/>
      <c r="DI7" s="16"/>
      <c r="DJ7" s="16"/>
      <c r="DK7" s="16">
        <f>CK10</f>
        <v>83.928571428571431</v>
      </c>
      <c r="DL7" s="16">
        <f>CL11</f>
        <v>80.357142857142847</v>
      </c>
      <c r="DM7" s="16"/>
      <c r="DN7" s="16"/>
      <c r="DO7" s="16"/>
      <c r="DP7" s="16"/>
    </row>
    <row r="8" spans="1:120" s="1" customFormat="1" ht="18.75" x14ac:dyDescent="0.25">
      <c r="B8" s="1" t="s">
        <v>5</v>
      </c>
      <c r="C8" s="4">
        <v>0</v>
      </c>
      <c r="D8" s="4">
        <v>0</v>
      </c>
      <c r="E8" s="4">
        <v>0</v>
      </c>
      <c r="F8" s="4">
        <v>0</v>
      </c>
      <c r="G8" s="4">
        <v>1</v>
      </c>
      <c r="H8" s="4">
        <v>0</v>
      </c>
      <c r="I8" s="4">
        <v>3</v>
      </c>
      <c r="J8" s="4">
        <v>11</v>
      </c>
      <c r="K8" s="4">
        <v>23</v>
      </c>
      <c r="L8" s="4">
        <v>15</v>
      </c>
      <c r="M8" s="4">
        <v>1</v>
      </c>
      <c r="N8" s="3">
        <v>1</v>
      </c>
      <c r="O8" s="3">
        <v>1</v>
      </c>
      <c r="P8" s="3">
        <v>0</v>
      </c>
      <c r="Q8" s="3">
        <v>0</v>
      </c>
      <c r="R8" s="3">
        <v>0</v>
      </c>
      <c r="S8" s="1">
        <v>56</v>
      </c>
      <c r="V8" s="1">
        <v>0.125</v>
      </c>
      <c r="W8" s="1">
        <f>F5</f>
        <v>0</v>
      </c>
      <c r="X8" s="1">
        <f>F6</f>
        <v>0</v>
      </c>
      <c r="Y8" s="4">
        <f>F7</f>
        <v>0</v>
      </c>
      <c r="Z8" s="4">
        <f>F8</f>
        <v>0</v>
      </c>
      <c r="AA8" s="4">
        <f>F9</f>
        <v>0</v>
      </c>
      <c r="AB8" s="1">
        <f>F10</f>
        <v>0</v>
      </c>
      <c r="AC8" s="4">
        <f>F11</f>
        <v>1</v>
      </c>
      <c r="AD8" s="1">
        <f>F12</f>
        <v>0</v>
      </c>
      <c r="AE8" s="4">
        <f>F13</f>
        <v>0</v>
      </c>
      <c r="AF8" s="2">
        <f>F14</f>
        <v>0</v>
      </c>
      <c r="AG8" s="2">
        <f>F15</f>
        <v>1</v>
      </c>
      <c r="AH8" s="2">
        <f>F16</f>
        <v>0</v>
      </c>
      <c r="AI8" s="38">
        <f>F17</f>
        <v>0</v>
      </c>
      <c r="AJ8" s="2">
        <f>F18</f>
        <v>0</v>
      </c>
      <c r="AK8" s="1">
        <f>F19</f>
        <v>0</v>
      </c>
      <c r="AL8" s="1">
        <f>F20</f>
        <v>0</v>
      </c>
      <c r="AM8" s="4">
        <f>F21</f>
        <v>22</v>
      </c>
      <c r="AN8" s="4">
        <f>F22</f>
        <v>0</v>
      </c>
      <c r="AO8" s="1">
        <f>F23</f>
        <v>1</v>
      </c>
      <c r="AP8" s="1">
        <f>F24</f>
        <v>0</v>
      </c>
      <c r="AQ8" s="1">
        <f>F25</f>
        <v>0</v>
      </c>
      <c r="AR8" s="2">
        <f>F26</f>
        <v>1</v>
      </c>
      <c r="AU8" s="1">
        <v>0.125</v>
      </c>
      <c r="AV8" s="24">
        <f t="shared" ref="AV8:BQ8" si="8">PRODUCT(W8*100*1/W21)</f>
        <v>0</v>
      </c>
      <c r="AW8" s="24">
        <f t="shared" si="8"/>
        <v>0</v>
      </c>
      <c r="AX8" s="26">
        <f t="shared" si="8"/>
        <v>0</v>
      </c>
      <c r="AY8" s="26">
        <f t="shared" si="8"/>
        <v>0</v>
      </c>
      <c r="AZ8" s="26">
        <f t="shared" si="8"/>
        <v>0</v>
      </c>
      <c r="BA8" s="24">
        <f t="shared" si="8"/>
        <v>0</v>
      </c>
      <c r="BB8" s="26">
        <f t="shared" si="8"/>
        <v>1.7857142857142858</v>
      </c>
      <c r="BC8" s="24">
        <f t="shared" si="8"/>
        <v>0</v>
      </c>
      <c r="BD8" s="26">
        <f t="shared" si="8"/>
        <v>0</v>
      </c>
      <c r="BE8" s="25">
        <f t="shared" si="8"/>
        <v>0</v>
      </c>
      <c r="BF8" s="25">
        <f t="shared" si="8"/>
        <v>1.8181818181818181</v>
      </c>
      <c r="BG8" s="25">
        <f t="shared" si="8"/>
        <v>0</v>
      </c>
      <c r="BH8" s="39">
        <f t="shared" si="8"/>
        <v>0</v>
      </c>
      <c r="BI8" s="25">
        <f t="shared" si="8"/>
        <v>0</v>
      </c>
      <c r="BJ8" s="24">
        <f t="shared" si="8"/>
        <v>0</v>
      </c>
      <c r="BK8" s="24">
        <f t="shared" si="8"/>
        <v>0</v>
      </c>
      <c r="BL8" s="26">
        <f t="shared" si="8"/>
        <v>39.285714285714285</v>
      </c>
      <c r="BM8" s="26">
        <f t="shared" si="8"/>
        <v>0</v>
      </c>
      <c r="BN8" s="24">
        <f t="shared" si="8"/>
        <v>1.7857142857142858</v>
      </c>
      <c r="BO8" s="24">
        <f t="shared" si="8"/>
        <v>0</v>
      </c>
      <c r="BP8" s="24">
        <f t="shared" si="8"/>
        <v>0</v>
      </c>
      <c r="BQ8" s="25">
        <f t="shared" si="8"/>
        <v>1.7857142857142858</v>
      </c>
      <c r="BT8" s="1">
        <v>0.125</v>
      </c>
      <c r="BU8" s="24">
        <f t="shared" ref="BU8:CP8" si="9">AV5+AV6+AV7+AV8</f>
        <v>0</v>
      </c>
      <c r="BV8" s="24">
        <f t="shared" si="9"/>
        <v>0</v>
      </c>
      <c r="BW8" s="26">
        <f t="shared" si="9"/>
        <v>0</v>
      </c>
      <c r="BX8" s="26">
        <f t="shared" si="9"/>
        <v>0</v>
      </c>
      <c r="BY8" s="26">
        <f t="shared" si="9"/>
        <v>0</v>
      </c>
      <c r="BZ8" s="24">
        <f t="shared" si="9"/>
        <v>0</v>
      </c>
      <c r="CA8" s="26">
        <f t="shared" si="9"/>
        <v>1.7857142857142858</v>
      </c>
      <c r="CB8" s="24">
        <f t="shared" si="9"/>
        <v>0</v>
      </c>
      <c r="CC8" s="26">
        <f t="shared" si="9"/>
        <v>0</v>
      </c>
      <c r="CD8" s="25">
        <f t="shared" si="9"/>
        <v>16.071428571428573</v>
      </c>
      <c r="CE8" s="25">
        <f t="shared" si="9"/>
        <v>1.8181818181818181</v>
      </c>
      <c r="CF8" s="25">
        <f t="shared" si="9"/>
        <v>0</v>
      </c>
      <c r="CG8" s="39">
        <f t="shared" si="9"/>
        <v>1.8181818181818181</v>
      </c>
      <c r="CH8" s="25">
        <f t="shared" si="9"/>
        <v>1.8867924528301887</v>
      </c>
      <c r="CI8" s="24">
        <f t="shared" si="9"/>
        <v>0</v>
      </c>
      <c r="CJ8" s="24">
        <f t="shared" si="9"/>
        <v>0</v>
      </c>
      <c r="CK8" s="26">
        <f t="shared" si="9"/>
        <v>48.214285714285715</v>
      </c>
      <c r="CL8" s="26">
        <f t="shared" si="9"/>
        <v>1.7857142857142858</v>
      </c>
      <c r="CM8" s="24">
        <f t="shared" si="9"/>
        <v>1.7857142857142858</v>
      </c>
      <c r="CN8" s="24">
        <f t="shared" si="9"/>
        <v>1.7857142857142858</v>
      </c>
      <c r="CO8" s="24">
        <f t="shared" si="9"/>
        <v>1.7857142857142858</v>
      </c>
      <c r="CP8" s="25">
        <f t="shared" si="9"/>
        <v>1.7857142857142858</v>
      </c>
      <c r="CT8" s="11" t="s">
        <v>43</v>
      </c>
      <c r="CU8" s="16"/>
      <c r="CV8" s="16"/>
      <c r="CW8" s="16">
        <f>BW20-BW15</f>
        <v>5.3571428571428754</v>
      </c>
      <c r="CX8" s="16">
        <f>BX20-BX15</f>
        <v>3.5714285714285836</v>
      </c>
      <c r="CY8" s="16">
        <f>BY20-BY15</f>
        <v>3.5714285714285694</v>
      </c>
      <c r="CZ8" s="16"/>
      <c r="DA8" s="16">
        <f>CA20-CA14</f>
        <v>3.5714285714285836</v>
      </c>
      <c r="DB8" s="16"/>
      <c r="DC8" s="16">
        <f>CC20-CC13</f>
        <v>3.5714285714285694</v>
      </c>
      <c r="DD8" s="16">
        <f>CD20-CD14</f>
        <v>1.7857142857142918</v>
      </c>
      <c r="DE8" s="16">
        <f>CE20-CE12</f>
        <v>0</v>
      </c>
      <c r="DF8" s="16">
        <f>CF20-CF15</f>
        <v>1.818181818181813</v>
      </c>
      <c r="DG8" s="16"/>
      <c r="DH8" s="16">
        <f>CH20-CH12</f>
        <v>1.8867924528301927</v>
      </c>
      <c r="DI8" s="16"/>
      <c r="DJ8" s="16"/>
      <c r="DK8" s="16">
        <f>CK20-CK10</f>
        <v>16.071428571428584</v>
      </c>
      <c r="DL8" s="16">
        <f>CL20-CL11</f>
        <v>19.642857142857139</v>
      </c>
      <c r="DM8" s="16"/>
      <c r="DN8" s="16"/>
      <c r="DO8" s="16"/>
      <c r="DP8" s="16">
        <f>CP20-CP14</f>
        <v>0</v>
      </c>
    </row>
    <row r="9" spans="1:120" s="1" customFormat="1" x14ac:dyDescent="0.25">
      <c r="B9" s="1" t="s">
        <v>6</v>
      </c>
      <c r="C9" s="4">
        <v>0</v>
      </c>
      <c r="D9" s="4">
        <v>0</v>
      </c>
      <c r="E9" s="4">
        <v>0</v>
      </c>
      <c r="F9" s="4">
        <v>0</v>
      </c>
      <c r="G9" s="4">
        <v>0</v>
      </c>
      <c r="H9" s="4">
        <v>0</v>
      </c>
      <c r="I9" s="4">
        <v>5</v>
      </c>
      <c r="J9" s="4">
        <v>7</v>
      </c>
      <c r="K9" s="4">
        <v>31</v>
      </c>
      <c r="L9" s="4">
        <v>8</v>
      </c>
      <c r="M9" s="4">
        <v>3</v>
      </c>
      <c r="N9" s="3">
        <v>2</v>
      </c>
      <c r="O9" s="3">
        <v>0</v>
      </c>
      <c r="P9" s="3">
        <v>0</v>
      </c>
      <c r="Q9" s="3">
        <v>0</v>
      </c>
      <c r="R9" s="3">
        <v>0</v>
      </c>
      <c r="S9" s="1">
        <v>56</v>
      </c>
      <c r="V9" s="1">
        <v>0.25</v>
      </c>
      <c r="W9" s="1">
        <f>G5</f>
        <v>0</v>
      </c>
      <c r="X9" s="1">
        <f>G6</f>
        <v>0</v>
      </c>
      <c r="Y9" s="4">
        <f>G7</f>
        <v>0</v>
      </c>
      <c r="Z9" s="4">
        <f>G8</f>
        <v>1</v>
      </c>
      <c r="AA9" s="4">
        <f>G9</f>
        <v>0</v>
      </c>
      <c r="AB9" s="1">
        <f>G10</f>
        <v>0</v>
      </c>
      <c r="AC9" s="4">
        <f>G11</f>
        <v>0</v>
      </c>
      <c r="AD9" s="1">
        <f>G12</f>
        <v>0</v>
      </c>
      <c r="AE9" s="4">
        <f>G13</f>
        <v>0</v>
      </c>
      <c r="AF9" s="2">
        <f>G14</f>
        <v>17</v>
      </c>
      <c r="AG9" s="2">
        <f>G15</f>
        <v>1</v>
      </c>
      <c r="AH9" s="2">
        <f>G16</f>
        <v>1</v>
      </c>
      <c r="AI9" s="38">
        <f>G17</f>
        <v>0</v>
      </c>
      <c r="AJ9" s="2">
        <f>G18</f>
        <v>19</v>
      </c>
      <c r="AK9" s="1">
        <f>G19</f>
        <v>0</v>
      </c>
      <c r="AL9" s="1">
        <f>G20</f>
        <v>1</v>
      </c>
      <c r="AM9" s="4">
        <f>G21</f>
        <v>16</v>
      </c>
      <c r="AN9" s="4">
        <f>G22</f>
        <v>10</v>
      </c>
      <c r="AO9" s="1">
        <f>G23</f>
        <v>0</v>
      </c>
      <c r="AP9" s="1">
        <f>G24</f>
        <v>0</v>
      </c>
      <c r="AQ9" s="1">
        <f>G25</f>
        <v>0</v>
      </c>
      <c r="AR9" s="2">
        <f>G26</f>
        <v>0</v>
      </c>
      <c r="AU9" s="1">
        <v>0.25</v>
      </c>
      <c r="AV9" s="24">
        <f t="shared" ref="AV9:BQ9" si="10">PRODUCT(W9*100*1/W21)</f>
        <v>0</v>
      </c>
      <c r="AW9" s="24">
        <f t="shared" si="10"/>
        <v>0</v>
      </c>
      <c r="AX9" s="26">
        <f t="shared" si="10"/>
        <v>0</v>
      </c>
      <c r="AY9" s="26">
        <f t="shared" si="10"/>
        <v>1.7857142857142858</v>
      </c>
      <c r="AZ9" s="26">
        <f t="shared" si="10"/>
        <v>0</v>
      </c>
      <c r="BA9" s="24">
        <f t="shared" si="10"/>
        <v>0</v>
      </c>
      <c r="BB9" s="26">
        <f t="shared" si="10"/>
        <v>0</v>
      </c>
      <c r="BC9" s="24">
        <f t="shared" si="10"/>
        <v>0</v>
      </c>
      <c r="BD9" s="26">
        <f t="shared" si="10"/>
        <v>0</v>
      </c>
      <c r="BE9" s="25">
        <f t="shared" si="10"/>
        <v>30.357142857142858</v>
      </c>
      <c r="BF9" s="25">
        <f t="shared" si="10"/>
        <v>1.8181818181818181</v>
      </c>
      <c r="BG9" s="25">
        <f t="shared" si="10"/>
        <v>1.8181818181818181</v>
      </c>
      <c r="BH9" s="39">
        <f t="shared" si="10"/>
        <v>0</v>
      </c>
      <c r="BI9" s="25">
        <f t="shared" si="10"/>
        <v>35.849056603773583</v>
      </c>
      <c r="BJ9" s="24">
        <f t="shared" si="10"/>
        <v>0</v>
      </c>
      <c r="BK9" s="24">
        <f t="shared" si="10"/>
        <v>1.7857142857142858</v>
      </c>
      <c r="BL9" s="26">
        <f t="shared" si="10"/>
        <v>28.571428571428573</v>
      </c>
      <c r="BM9" s="26">
        <f t="shared" si="10"/>
        <v>17.857142857142858</v>
      </c>
      <c r="BN9" s="24">
        <f t="shared" si="10"/>
        <v>0</v>
      </c>
      <c r="BO9" s="24">
        <f t="shared" si="10"/>
        <v>0</v>
      </c>
      <c r="BP9" s="24">
        <f t="shared" si="10"/>
        <v>0</v>
      </c>
      <c r="BQ9" s="25">
        <f t="shared" si="10"/>
        <v>0</v>
      </c>
      <c r="BT9" s="1">
        <v>0.25</v>
      </c>
      <c r="BU9" s="24">
        <f t="shared" ref="BU9:CP9" si="11">AV5+AV6+AV7+AV8+AV9</f>
        <v>0</v>
      </c>
      <c r="BV9" s="24">
        <f t="shared" si="11"/>
        <v>0</v>
      </c>
      <c r="BW9" s="26">
        <f t="shared" si="11"/>
        <v>0</v>
      </c>
      <c r="BX9" s="26">
        <f t="shared" si="11"/>
        <v>1.7857142857142858</v>
      </c>
      <c r="BY9" s="26">
        <f t="shared" si="11"/>
        <v>0</v>
      </c>
      <c r="BZ9" s="24">
        <f t="shared" si="11"/>
        <v>0</v>
      </c>
      <c r="CA9" s="26">
        <f t="shared" si="11"/>
        <v>1.7857142857142858</v>
      </c>
      <c r="CB9" s="24">
        <f t="shared" si="11"/>
        <v>0</v>
      </c>
      <c r="CC9" s="26">
        <f t="shared" si="11"/>
        <v>0</v>
      </c>
      <c r="CD9" s="25">
        <f t="shared" si="11"/>
        <v>46.428571428571431</v>
      </c>
      <c r="CE9" s="25">
        <f t="shared" si="11"/>
        <v>3.6363636363636362</v>
      </c>
      <c r="CF9" s="25">
        <f t="shared" si="11"/>
        <v>1.8181818181818181</v>
      </c>
      <c r="CG9" s="39">
        <f t="shared" si="11"/>
        <v>1.8181818181818181</v>
      </c>
      <c r="CH9" s="25">
        <f t="shared" si="11"/>
        <v>37.735849056603769</v>
      </c>
      <c r="CI9" s="24">
        <f t="shared" si="11"/>
        <v>0</v>
      </c>
      <c r="CJ9" s="24">
        <f t="shared" si="11"/>
        <v>1.7857142857142858</v>
      </c>
      <c r="CK9" s="26">
        <f t="shared" si="11"/>
        <v>76.785714285714292</v>
      </c>
      <c r="CL9" s="26">
        <f t="shared" si="11"/>
        <v>19.642857142857142</v>
      </c>
      <c r="CM9" s="24">
        <f t="shared" si="11"/>
        <v>1.7857142857142858</v>
      </c>
      <c r="CN9" s="24">
        <f t="shared" si="11"/>
        <v>1.7857142857142858</v>
      </c>
      <c r="CO9" s="24">
        <f t="shared" si="11"/>
        <v>1.7857142857142858</v>
      </c>
      <c r="CP9" s="25">
        <f t="shared" si="11"/>
        <v>1.7857142857142858</v>
      </c>
      <c r="CT9" s="9"/>
      <c r="CU9" s="9"/>
      <c r="CV9" s="9"/>
      <c r="CW9" s="9"/>
      <c r="CX9" s="9"/>
      <c r="CY9" s="9"/>
      <c r="CZ9" s="9"/>
      <c r="DA9" s="9"/>
      <c r="DB9" s="9"/>
      <c r="DC9" s="9"/>
      <c r="DD9" s="9"/>
      <c r="DE9" s="9"/>
      <c r="DF9" s="9"/>
      <c r="DG9" s="9"/>
      <c r="DH9" s="9"/>
      <c r="DI9" s="9"/>
      <c r="DJ9" s="9"/>
      <c r="DK9" s="9"/>
      <c r="DL9" s="9"/>
      <c r="DM9" s="9"/>
      <c r="DN9" s="9"/>
      <c r="DO9" s="9"/>
      <c r="DP9" s="9"/>
    </row>
    <row r="10" spans="1:120" s="1" customFormat="1" x14ac:dyDescent="0.25">
      <c r="B10" s="1" t="s">
        <v>7</v>
      </c>
      <c r="C10" s="38">
        <v>0</v>
      </c>
      <c r="D10" s="38">
        <v>0</v>
      </c>
      <c r="E10" s="38">
        <v>0</v>
      </c>
      <c r="F10" s="38">
        <v>0</v>
      </c>
      <c r="G10" s="38">
        <v>0</v>
      </c>
      <c r="H10" s="38">
        <v>0</v>
      </c>
      <c r="I10" s="38">
        <v>0</v>
      </c>
      <c r="J10" s="38">
        <v>0</v>
      </c>
      <c r="K10" s="38">
        <v>4</v>
      </c>
      <c r="L10" s="38">
        <v>14</v>
      </c>
      <c r="M10" s="38">
        <v>38</v>
      </c>
      <c r="N10" s="38">
        <v>0</v>
      </c>
      <c r="O10" s="38">
        <v>0</v>
      </c>
      <c r="P10" s="38">
        <v>0</v>
      </c>
      <c r="Q10" s="38">
        <v>0</v>
      </c>
      <c r="R10" s="38">
        <v>0</v>
      </c>
      <c r="S10" s="1">
        <v>56</v>
      </c>
      <c r="V10" s="1">
        <v>0.5</v>
      </c>
      <c r="W10" s="1">
        <f>H5</f>
        <v>0</v>
      </c>
      <c r="X10" s="1">
        <f>H6</f>
        <v>0</v>
      </c>
      <c r="Y10" s="4">
        <f>H7</f>
        <v>0</v>
      </c>
      <c r="Z10" s="4">
        <f>H8</f>
        <v>0</v>
      </c>
      <c r="AA10" s="4">
        <f>H9</f>
        <v>0</v>
      </c>
      <c r="AB10" s="1">
        <f>H10</f>
        <v>0</v>
      </c>
      <c r="AC10" s="4">
        <f>H11</f>
        <v>4</v>
      </c>
      <c r="AD10" s="1">
        <f>H12</f>
        <v>0</v>
      </c>
      <c r="AE10" s="4">
        <f>H13</f>
        <v>13</v>
      </c>
      <c r="AF10" s="2">
        <f>H14</f>
        <v>15</v>
      </c>
      <c r="AG10" s="2">
        <f>H15</f>
        <v>2</v>
      </c>
      <c r="AH10" s="2">
        <f>H16</f>
        <v>0</v>
      </c>
      <c r="AI10" s="38">
        <f>H17</f>
        <v>12</v>
      </c>
      <c r="AJ10" s="2">
        <f>H18</f>
        <v>29</v>
      </c>
      <c r="AK10" s="1">
        <f>H19</f>
        <v>0</v>
      </c>
      <c r="AL10" s="1">
        <f>H20</f>
        <v>0</v>
      </c>
      <c r="AM10" s="4">
        <f>H21</f>
        <v>4</v>
      </c>
      <c r="AN10" s="4">
        <f>H22</f>
        <v>23</v>
      </c>
      <c r="AO10" s="1">
        <f>H23</f>
        <v>5</v>
      </c>
      <c r="AP10" s="1">
        <f>H24</f>
        <v>0</v>
      </c>
      <c r="AQ10" s="1">
        <f>H25</f>
        <v>0</v>
      </c>
      <c r="AR10" s="2">
        <f>H26</f>
        <v>4</v>
      </c>
      <c r="AU10" s="1">
        <v>0.5</v>
      </c>
      <c r="AV10" s="24">
        <f t="shared" ref="AV10:BQ10" si="12">PRODUCT(W10*100*1/W21)</f>
        <v>0</v>
      </c>
      <c r="AW10" s="24">
        <f t="shared" si="12"/>
        <v>0</v>
      </c>
      <c r="AX10" s="26">
        <f t="shared" si="12"/>
        <v>0</v>
      </c>
      <c r="AY10" s="26">
        <f t="shared" si="12"/>
        <v>0</v>
      </c>
      <c r="AZ10" s="26">
        <f t="shared" si="12"/>
        <v>0</v>
      </c>
      <c r="BA10" s="24">
        <f t="shared" si="12"/>
        <v>0</v>
      </c>
      <c r="BB10" s="26">
        <f t="shared" si="12"/>
        <v>7.1428571428571432</v>
      </c>
      <c r="BC10" s="24">
        <f t="shared" si="12"/>
        <v>0</v>
      </c>
      <c r="BD10" s="26">
        <f t="shared" si="12"/>
        <v>23.214285714285715</v>
      </c>
      <c r="BE10" s="25">
        <f t="shared" si="12"/>
        <v>26.785714285714285</v>
      </c>
      <c r="BF10" s="25">
        <f t="shared" si="12"/>
        <v>3.6363636363636362</v>
      </c>
      <c r="BG10" s="25">
        <f t="shared" si="12"/>
        <v>0</v>
      </c>
      <c r="BH10" s="39">
        <f t="shared" si="12"/>
        <v>21.818181818181817</v>
      </c>
      <c r="BI10" s="25">
        <f t="shared" si="12"/>
        <v>54.716981132075475</v>
      </c>
      <c r="BJ10" s="24">
        <f t="shared" si="12"/>
        <v>0</v>
      </c>
      <c r="BK10" s="24">
        <f t="shared" si="12"/>
        <v>0</v>
      </c>
      <c r="BL10" s="26">
        <f t="shared" si="12"/>
        <v>7.1428571428571432</v>
      </c>
      <c r="BM10" s="26">
        <f t="shared" si="12"/>
        <v>41.071428571428569</v>
      </c>
      <c r="BN10" s="24">
        <f t="shared" si="12"/>
        <v>8.9285714285714288</v>
      </c>
      <c r="BO10" s="24">
        <f t="shared" si="12"/>
        <v>0</v>
      </c>
      <c r="BP10" s="24">
        <f t="shared" si="12"/>
        <v>0</v>
      </c>
      <c r="BQ10" s="25">
        <f t="shared" si="12"/>
        <v>7.1428571428571432</v>
      </c>
      <c r="BT10" s="1">
        <v>0.5</v>
      </c>
      <c r="BU10" s="24">
        <f t="shared" ref="BU10:CP10" si="13">AV5+AV6+AV7+AV8+AV9+AV10</f>
        <v>0</v>
      </c>
      <c r="BV10" s="24">
        <f t="shared" si="13"/>
        <v>0</v>
      </c>
      <c r="BW10" s="26">
        <f t="shared" si="13"/>
        <v>0</v>
      </c>
      <c r="BX10" s="26">
        <f t="shared" si="13"/>
        <v>1.7857142857142858</v>
      </c>
      <c r="BY10" s="26">
        <f t="shared" si="13"/>
        <v>0</v>
      </c>
      <c r="BZ10" s="24">
        <f t="shared" si="13"/>
        <v>0</v>
      </c>
      <c r="CA10" s="26">
        <f t="shared" si="13"/>
        <v>8.9285714285714288</v>
      </c>
      <c r="CB10" s="24">
        <f t="shared" si="13"/>
        <v>0</v>
      </c>
      <c r="CC10" s="26">
        <f t="shared" si="13"/>
        <v>23.214285714285715</v>
      </c>
      <c r="CD10" s="25">
        <f t="shared" si="13"/>
        <v>73.214285714285722</v>
      </c>
      <c r="CE10" s="25">
        <f t="shared" si="13"/>
        <v>7.2727272727272725</v>
      </c>
      <c r="CF10" s="25">
        <f t="shared" si="13"/>
        <v>1.8181818181818181</v>
      </c>
      <c r="CG10" s="39">
        <f t="shared" si="13"/>
        <v>23.636363636363633</v>
      </c>
      <c r="CH10" s="25">
        <f t="shared" si="13"/>
        <v>92.452830188679243</v>
      </c>
      <c r="CI10" s="24">
        <f t="shared" si="13"/>
        <v>0</v>
      </c>
      <c r="CJ10" s="24">
        <f t="shared" si="13"/>
        <v>1.7857142857142858</v>
      </c>
      <c r="CK10" s="26">
        <f t="shared" si="13"/>
        <v>83.928571428571431</v>
      </c>
      <c r="CL10" s="26">
        <f t="shared" si="13"/>
        <v>60.714285714285708</v>
      </c>
      <c r="CM10" s="24">
        <f t="shared" si="13"/>
        <v>10.714285714285715</v>
      </c>
      <c r="CN10" s="24">
        <f t="shared" si="13"/>
        <v>1.7857142857142858</v>
      </c>
      <c r="CO10" s="24">
        <f t="shared" si="13"/>
        <v>1.7857142857142858</v>
      </c>
      <c r="CP10" s="25">
        <f t="shared" si="13"/>
        <v>8.9285714285714288</v>
      </c>
      <c r="CT10" s="9"/>
      <c r="CU10" s="9"/>
      <c r="CV10" s="9" t="str">
        <f>A3</f>
        <v>Pseudomonas aeruginosa</v>
      </c>
      <c r="CW10" s="9"/>
      <c r="CX10" s="9"/>
      <c r="CY10" s="9"/>
      <c r="CZ10" s="9"/>
      <c r="DA10" s="9"/>
      <c r="DB10" s="9"/>
      <c r="DC10" s="9"/>
      <c r="DD10" s="9"/>
      <c r="DE10" s="9"/>
      <c r="DF10" s="9"/>
      <c r="DG10" s="9"/>
      <c r="DH10" s="9"/>
      <c r="DI10" s="9"/>
      <c r="DJ10" s="9"/>
      <c r="DK10" s="9"/>
      <c r="DL10" s="9"/>
      <c r="DM10" s="9"/>
      <c r="DN10" s="9"/>
      <c r="DO10" s="9"/>
      <c r="DP10" s="9"/>
    </row>
    <row r="11" spans="1:120" s="1" customFormat="1" x14ac:dyDescent="0.25">
      <c r="B11" s="1" t="s">
        <v>8</v>
      </c>
      <c r="C11" s="4">
        <v>0</v>
      </c>
      <c r="D11" s="4">
        <v>0</v>
      </c>
      <c r="E11" s="4">
        <v>0</v>
      </c>
      <c r="F11" s="4">
        <v>1</v>
      </c>
      <c r="G11" s="4">
        <v>0</v>
      </c>
      <c r="H11" s="4">
        <v>4</v>
      </c>
      <c r="I11" s="4">
        <v>18</v>
      </c>
      <c r="J11" s="4">
        <v>20</v>
      </c>
      <c r="K11" s="4">
        <v>9</v>
      </c>
      <c r="L11" s="4">
        <v>2</v>
      </c>
      <c r="M11" s="3">
        <v>1</v>
      </c>
      <c r="N11" s="3">
        <v>1</v>
      </c>
      <c r="O11" s="3">
        <v>0</v>
      </c>
      <c r="P11" s="3">
        <v>0</v>
      </c>
      <c r="Q11" s="3">
        <v>0</v>
      </c>
      <c r="R11" s="3">
        <v>0</v>
      </c>
      <c r="S11" s="1">
        <v>56</v>
      </c>
      <c r="V11" s="1">
        <v>1</v>
      </c>
      <c r="W11" s="1">
        <f>I5</f>
        <v>0</v>
      </c>
      <c r="X11" s="1">
        <f>I6</f>
        <v>0</v>
      </c>
      <c r="Y11" s="4">
        <f>I7</f>
        <v>3</v>
      </c>
      <c r="Z11" s="4">
        <f>I8</f>
        <v>3</v>
      </c>
      <c r="AA11" s="4">
        <f>I9</f>
        <v>5</v>
      </c>
      <c r="AB11" s="1">
        <f>I10</f>
        <v>0</v>
      </c>
      <c r="AC11" s="4">
        <f>I11</f>
        <v>18</v>
      </c>
      <c r="AD11" s="1">
        <f>I12</f>
        <v>0</v>
      </c>
      <c r="AE11" s="4">
        <f>I13</f>
        <v>20</v>
      </c>
      <c r="AF11" s="2">
        <f>I14</f>
        <v>9</v>
      </c>
      <c r="AG11" s="2">
        <f>I15</f>
        <v>36</v>
      </c>
      <c r="AH11" s="2">
        <f>I16</f>
        <v>9</v>
      </c>
      <c r="AI11" s="38">
        <f>I17</f>
        <v>20</v>
      </c>
      <c r="AJ11" s="2">
        <f>I18</f>
        <v>3</v>
      </c>
      <c r="AK11" s="1">
        <f>I19</f>
        <v>0</v>
      </c>
      <c r="AL11" s="1">
        <f>I20</f>
        <v>1</v>
      </c>
      <c r="AM11" s="3">
        <f>I21</f>
        <v>5</v>
      </c>
      <c r="AN11" s="4">
        <f>I22</f>
        <v>11</v>
      </c>
      <c r="AO11" s="1">
        <f>I23</f>
        <v>29</v>
      </c>
      <c r="AP11" s="1">
        <f>I24</f>
        <v>0</v>
      </c>
      <c r="AQ11" s="1">
        <f>I25</f>
        <v>0</v>
      </c>
      <c r="AR11" s="2">
        <f>I26</f>
        <v>23</v>
      </c>
      <c r="AU11" s="1">
        <v>1</v>
      </c>
      <c r="AV11" s="24">
        <f t="shared" ref="AV11:BQ11" si="14">PRODUCT(W11*100*1/W21)</f>
        <v>0</v>
      </c>
      <c r="AW11" s="24">
        <f t="shared" si="14"/>
        <v>0</v>
      </c>
      <c r="AX11" s="26">
        <f t="shared" si="14"/>
        <v>5.3571428571428568</v>
      </c>
      <c r="AY11" s="26">
        <f t="shared" si="14"/>
        <v>5.3571428571428568</v>
      </c>
      <c r="AZ11" s="26">
        <f t="shared" si="14"/>
        <v>8.9285714285714288</v>
      </c>
      <c r="BA11" s="24">
        <f t="shared" si="14"/>
        <v>0</v>
      </c>
      <c r="BB11" s="26">
        <f t="shared" si="14"/>
        <v>32.142857142857146</v>
      </c>
      <c r="BC11" s="24">
        <f t="shared" si="14"/>
        <v>0</v>
      </c>
      <c r="BD11" s="26">
        <f t="shared" si="14"/>
        <v>35.714285714285715</v>
      </c>
      <c r="BE11" s="25">
        <f t="shared" si="14"/>
        <v>16.071428571428573</v>
      </c>
      <c r="BF11" s="25">
        <f t="shared" si="14"/>
        <v>65.454545454545453</v>
      </c>
      <c r="BG11" s="25">
        <f t="shared" si="14"/>
        <v>16.363636363636363</v>
      </c>
      <c r="BH11" s="39">
        <f t="shared" si="14"/>
        <v>36.363636363636367</v>
      </c>
      <c r="BI11" s="25">
        <f t="shared" si="14"/>
        <v>5.6603773584905657</v>
      </c>
      <c r="BJ11" s="24">
        <f t="shared" si="14"/>
        <v>0</v>
      </c>
      <c r="BK11" s="24">
        <f t="shared" si="14"/>
        <v>1.7857142857142858</v>
      </c>
      <c r="BL11" s="27">
        <f t="shared" si="14"/>
        <v>8.9285714285714288</v>
      </c>
      <c r="BM11" s="26">
        <f t="shared" si="14"/>
        <v>19.642857142857142</v>
      </c>
      <c r="BN11" s="24">
        <f t="shared" si="14"/>
        <v>51.785714285714285</v>
      </c>
      <c r="BO11" s="24">
        <f t="shared" si="14"/>
        <v>0</v>
      </c>
      <c r="BP11" s="24">
        <f t="shared" si="14"/>
        <v>0</v>
      </c>
      <c r="BQ11" s="25">
        <f t="shared" si="14"/>
        <v>41.071428571428569</v>
      </c>
      <c r="BT11" s="1">
        <v>1</v>
      </c>
      <c r="BU11" s="24">
        <f t="shared" ref="BU11:CP11" si="15">AV5+AV6+AV7+AV8+AV9+AV10+AV11</f>
        <v>0</v>
      </c>
      <c r="BV11" s="24">
        <f t="shared" si="15"/>
        <v>0</v>
      </c>
      <c r="BW11" s="26">
        <f t="shared" si="15"/>
        <v>5.3571428571428568</v>
      </c>
      <c r="BX11" s="26">
        <f t="shared" si="15"/>
        <v>7.1428571428571423</v>
      </c>
      <c r="BY11" s="26">
        <f t="shared" si="15"/>
        <v>8.9285714285714288</v>
      </c>
      <c r="BZ11" s="24">
        <f t="shared" si="15"/>
        <v>0</v>
      </c>
      <c r="CA11" s="26">
        <f t="shared" si="15"/>
        <v>41.071428571428577</v>
      </c>
      <c r="CB11" s="24">
        <f t="shared" si="15"/>
        <v>0</v>
      </c>
      <c r="CC11" s="26">
        <f t="shared" si="15"/>
        <v>58.928571428571431</v>
      </c>
      <c r="CD11" s="25">
        <f t="shared" si="15"/>
        <v>89.285714285714292</v>
      </c>
      <c r="CE11" s="25">
        <f t="shared" si="15"/>
        <v>72.72727272727272</v>
      </c>
      <c r="CF11" s="25">
        <f t="shared" si="15"/>
        <v>18.18181818181818</v>
      </c>
      <c r="CG11" s="39">
        <f t="shared" si="15"/>
        <v>60</v>
      </c>
      <c r="CH11" s="25">
        <f t="shared" si="15"/>
        <v>98.113207547169807</v>
      </c>
      <c r="CI11" s="24">
        <f t="shared" si="15"/>
        <v>0</v>
      </c>
      <c r="CJ11" s="24">
        <f t="shared" si="15"/>
        <v>3.5714285714285716</v>
      </c>
      <c r="CK11" s="27">
        <f t="shared" si="15"/>
        <v>92.857142857142861</v>
      </c>
      <c r="CL11" s="26">
        <f t="shared" si="15"/>
        <v>80.357142857142847</v>
      </c>
      <c r="CM11" s="24">
        <f t="shared" si="15"/>
        <v>62.5</v>
      </c>
      <c r="CN11" s="24">
        <f t="shared" si="15"/>
        <v>1.7857142857142858</v>
      </c>
      <c r="CO11" s="24">
        <f t="shared" si="15"/>
        <v>1.7857142857142858</v>
      </c>
      <c r="CP11" s="25">
        <f t="shared" si="15"/>
        <v>50</v>
      </c>
      <c r="CT11" s="9"/>
      <c r="CU11" s="9"/>
      <c r="CV11" s="9"/>
      <c r="CW11" s="9"/>
      <c r="CX11" s="9"/>
      <c r="CY11" s="9"/>
      <c r="CZ11" s="9"/>
      <c r="DA11" s="9"/>
      <c r="DB11" s="9"/>
      <c r="DC11" s="9"/>
      <c r="DD11" s="9"/>
      <c r="DE11" s="9"/>
      <c r="DF11" s="9"/>
      <c r="DG11" s="9"/>
      <c r="DH11" s="9"/>
      <c r="DI11" s="9"/>
      <c r="DJ11" s="9"/>
      <c r="DK11" s="9"/>
      <c r="DL11" s="9"/>
      <c r="DM11" s="9"/>
      <c r="DN11" s="9"/>
      <c r="DO11" s="9"/>
      <c r="DP11" s="9"/>
    </row>
    <row r="12" spans="1:120" s="1" customFormat="1" x14ac:dyDescent="0.25">
      <c r="B12" s="1" t="s">
        <v>9</v>
      </c>
      <c r="C12" s="38">
        <v>0</v>
      </c>
      <c r="D12" s="38">
        <v>0</v>
      </c>
      <c r="E12" s="38">
        <v>0</v>
      </c>
      <c r="F12" s="38">
        <v>0</v>
      </c>
      <c r="G12" s="38">
        <v>0</v>
      </c>
      <c r="H12" s="38">
        <v>0</v>
      </c>
      <c r="I12" s="38">
        <v>0</v>
      </c>
      <c r="J12" s="38">
        <v>0</v>
      </c>
      <c r="K12" s="38">
        <v>0</v>
      </c>
      <c r="L12" s="38">
        <v>0</v>
      </c>
      <c r="M12" s="38">
        <v>0</v>
      </c>
      <c r="N12" s="38">
        <v>1</v>
      </c>
      <c r="O12" s="38">
        <v>55</v>
      </c>
      <c r="P12" s="38">
        <v>0</v>
      </c>
      <c r="Q12" s="38">
        <v>0</v>
      </c>
      <c r="R12" s="38">
        <v>0</v>
      </c>
      <c r="S12" s="1">
        <v>56</v>
      </c>
      <c r="V12" s="1">
        <v>2</v>
      </c>
      <c r="W12" s="1">
        <f>J5</f>
        <v>0</v>
      </c>
      <c r="X12" s="1">
        <f>J6</f>
        <v>0</v>
      </c>
      <c r="Y12" s="4">
        <f>J7</f>
        <v>7</v>
      </c>
      <c r="Z12" s="4">
        <f>J8</f>
        <v>11</v>
      </c>
      <c r="AA12" s="4">
        <f>J9</f>
        <v>7</v>
      </c>
      <c r="AB12" s="1">
        <f>J10</f>
        <v>0</v>
      </c>
      <c r="AC12" s="4">
        <f>J11</f>
        <v>20</v>
      </c>
      <c r="AD12" s="1">
        <f>J12</f>
        <v>0</v>
      </c>
      <c r="AE12" s="4">
        <f>J13</f>
        <v>12</v>
      </c>
      <c r="AF12" s="2">
        <f>J14</f>
        <v>4</v>
      </c>
      <c r="AG12" s="2">
        <f>J15</f>
        <v>15</v>
      </c>
      <c r="AH12" s="2">
        <f>J16</f>
        <v>23</v>
      </c>
      <c r="AI12" s="38">
        <f>J17</f>
        <v>20</v>
      </c>
      <c r="AJ12" s="2">
        <f>J18</f>
        <v>0</v>
      </c>
      <c r="AK12" s="1">
        <f>J19</f>
        <v>0</v>
      </c>
      <c r="AL12" s="1">
        <f>J20</f>
        <v>7</v>
      </c>
      <c r="AM12" s="3">
        <f>J21</f>
        <v>2</v>
      </c>
      <c r="AN12" s="3">
        <f>J22</f>
        <v>4</v>
      </c>
      <c r="AO12" s="1">
        <f>J23</f>
        <v>11</v>
      </c>
      <c r="AP12" s="1">
        <f>J24</f>
        <v>0</v>
      </c>
      <c r="AQ12" s="1">
        <f>J25</f>
        <v>2</v>
      </c>
      <c r="AR12" s="2">
        <f>J26</f>
        <v>24</v>
      </c>
      <c r="AU12" s="1">
        <v>2</v>
      </c>
      <c r="AV12" s="24">
        <f t="shared" ref="AV12:BQ12" si="16">PRODUCT(W12*100*1/W21)</f>
        <v>0</v>
      </c>
      <c r="AW12" s="24">
        <f t="shared" si="16"/>
        <v>0</v>
      </c>
      <c r="AX12" s="26">
        <f t="shared" si="16"/>
        <v>12.5</v>
      </c>
      <c r="AY12" s="26">
        <f t="shared" si="16"/>
        <v>19.642857142857142</v>
      </c>
      <c r="AZ12" s="26">
        <f t="shared" si="16"/>
        <v>12.5</v>
      </c>
      <c r="BA12" s="24">
        <f t="shared" si="16"/>
        <v>0</v>
      </c>
      <c r="BB12" s="26">
        <f t="shared" si="16"/>
        <v>35.714285714285715</v>
      </c>
      <c r="BC12" s="24">
        <f t="shared" si="16"/>
        <v>0</v>
      </c>
      <c r="BD12" s="26">
        <f t="shared" si="16"/>
        <v>21.428571428571427</v>
      </c>
      <c r="BE12" s="25">
        <f t="shared" si="16"/>
        <v>7.1428571428571432</v>
      </c>
      <c r="BF12" s="25">
        <f t="shared" si="16"/>
        <v>27.272727272727273</v>
      </c>
      <c r="BG12" s="25">
        <f t="shared" si="16"/>
        <v>41.81818181818182</v>
      </c>
      <c r="BH12" s="39">
        <f t="shared" si="16"/>
        <v>36.363636363636367</v>
      </c>
      <c r="BI12" s="25">
        <f t="shared" si="16"/>
        <v>0</v>
      </c>
      <c r="BJ12" s="24">
        <f t="shared" si="16"/>
        <v>0</v>
      </c>
      <c r="BK12" s="24">
        <f t="shared" si="16"/>
        <v>12.5</v>
      </c>
      <c r="BL12" s="27">
        <f t="shared" si="16"/>
        <v>3.5714285714285716</v>
      </c>
      <c r="BM12" s="27">
        <f t="shared" si="16"/>
        <v>7.1428571428571432</v>
      </c>
      <c r="BN12" s="24">
        <f t="shared" si="16"/>
        <v>19.642857142857142</v>
      </c>
      <c r="BO12" s="24">
        <f t="shared" si="16"/>
        <v>0</v>
      </c>
      <c r="BP12" s="24">
        <f t="shared" si="16"/>
        <v>3.5714285714285716</v>
      </c>
      <c r="BQ12" s="25">
        <f t="shared" si="16"/>
        <v>42.857142857142854</v>
      </c>
      <c r="BT12" s="1">
        <v>2</v>
      </c>
      <c r="BU12" s="24">
        <f t="shared" ref="BU12:CP12" si="17">AV5+AV6+AV7+AV8+AV9+AV10+AV11+AV12</f>
        <v>0</v>
      </c>
      <c r="BV12" s="24">
        <f t="shared" si="17"/>
        <v>0</v>
      </c>
      <c r="BW12" s="26">
        <f t="shared" si="17"/>
        <v>17.857142857142858</v>
      </c>
      <c r="BX12" s="26">
        <f t="shared" si="17"/>
        <v>26.785714285714285</v>
      </c>
      <c r="BY12" s="26">
        <f t="shared" si="17"/>
        <v>21.428571428571431</v>
      </c>
      <c r="BZ12" s="24">
        <f t="shared" si="17"/>
        <v>0</v>
      </c>
      <c r="CA12" s="26">
        <f t="shared" si="17"/>
        <v>76.785714285714292</v>
      </c>
      <c r="CB12" s="24">
        <f t="shared" si="17"/>
        <v>0</v>
      </c>
      <c r="CC12" s="26">
        <f t="shared" si="17"/>
        <v>80.357142857142861</v>
      </c>
      <c r="CD12" s="25">
        <f t="shared" si="17"/>
        <v>96.428571428571431</v>
      </c>
      <c r="CE12" s="25">
        <f t="shared" si="17"/>
        <v>100</v>
      </c>
      <c r="CF12" s="25">
        <f t="shared" si="17"/>
        <v>60</v>
      </c>
      <c r="CG12" s="39">
        <f t="shared" si="17"/>
        <v>96.363636363636374</v>
      </c>
      <c r="CH12" s="25">
        <f t="shared" si="17"/>
        <v>98.113207547169807</v>
      </c>
      <c r="CI12" s="24">
        <f t="shared" si="17"/>
        <v>0</v>
      </c>
      <c r="CJ12" s="24">
        <f t="shared" si="17"/>
        <v>16.071428571428573</v>
      </c>
      <c r="CK12" s="27">
        <f t="shared" si="17"/>
        <v>96.428571428571431</v>
      </c>
      <c r="CL12" s="27">
        <f t="shared" si="17"/>
        <v>87.499999999999986</v>
      </c>
      <c r="CM12" s="24">
        <f t="shared" si="17"/>
        <v>82.142857142857139</v>
      </c>
      <c r="CN12" s="24">
        <f t="shared" si="17"/>
        <v>1.7857142857142858</v>
      </c>
      <c r="CO12" s="24">
        <f t="shared" si="17"/>
        <v>5.3571428571428577</v>
      </c>
      <c r="CP12" s="25">
        <f t="shared" si="17"/>
        <v>92.857142857142861</v>
      </c>
      <c r="CT12" s="9"/>
      <c r="CU12" s="9"/>
      <c r="CV12" s="9"/>
      <c r="CW12" s="9"/>
      <c r="CX12" s="9"/>
      <c r="CY12" s="9"/>
      <c r="CZ12" s="9"/>
      <c r="DA12" s="9"/>
      <c r="DB12" s="9"/>
      <c r="DC12" s="9"/>
      <c r="DD12" s="9"/>
      <c r="DE12" s="9"/>
      <c r="DF12" s="9"/>
      <c r="DG12" s="9"/>
      <c r="DH12" s="9"/>
      <c r="DI12" s="9"/>
      <c r="DJ12" s="9"/>
      <c r="DK12" s="9"/>
      <c r="DL12" s="9"/>
      <c r="DM12" s="9"/>
      <c r="DN12" s="9"/>
      <c r="DO12" s="9"/>
      <c r="DP12" s="9"/>
    </row>
    <row r="13" spans="1:120" s="1" customFormat="1" x14ac:dyDescent="0.25">
      <c r="B13" s="1" t="s">
        <v>10</v>
      </c>
      <c r="C13" s="4">
        <v>0</v>
      </c>
      <c r="D13" s="4">
        <v>0</v>
      </c>
      <c r="E13" s="4">
        <v>0</v>
      </c>
      <c r="F13" s="4">
        <v>0</v>
      </c>
      <c r="G13" s="4">
        <v>0</v>
      </c>
      <c r="H13" s="4">
        <v>13</v>
      </c>
      <c r="I13" s="4">
        <v>20</v>
      </c>
      <c r="J13" s="4">
        <v>12</v>
      </c>
      <c r="K13" s="4">
        <v>9</v>
      </c>
      <c r="L13" s="3">
        <v>2</v>
      </c>
      <c r="M13" s="3">
        <v>0</v>
      </c>
      <c r="N13" s="3">
        <v>0</v>
      </c>
      <c r="O13" s="3">
        <v>0</v>
      </c>
      <c r="P13" s="3">
        <v>0</v>
      </c>
      <c r="Q13" s="3">
        <v>0</v>
      </c>
      <c r="R13" s="3">
        <v>0</v>
      </c>
      <c r="S13" s="1">
        <v>56</v>
      </c>
      <c r="V13" s="1">
        <v>4</v>
      </c>
      <c r="W13" s="1">
        <f>K5</f>
        <v>0</v>
      </c>
      <c r="X13" s="1">
        <f>K6</f>
        <v>0</v>
      </c>
      <c r="Y13" s="4">
        <f>K7</f>
        <v>22</v>
      </c>
      <c r="Z13" s="4">
        <f>K8</f>
        <v>23</v>
      </c>
      <c r="AA13" s="4">
        <f>K9</f>
        <v>31</v>
      </c>
      <c r="AB13" s="1">
        <f>K10</f>
        <v>4</v>
      </c>
      <c r="AC13" s="4">
        <f>K11</f>
        <v>9</v>
      </c>
      <c r="AD13" s="1">
        <f>K12</f>
        <v>0</v>
      </c>
      <c r="AE13" s="4">
        <f>K13</f>
        <v>9</v>
      </c>
      <c r="AF13" s="4">
        <f>K14</f>
        <v>1</v>
      </c>
      <c r="AG13" s="3">
        <f>K15</f>
        <v>0</v>
      </c>
      <c r="AH13" s="2">
        <f>K16</f>
        <v>17</v>
      </c>
      <c r="AI13" s="38">
        <f>K17</f>
        <v>1</v>
      </c>
      <c r="AJ13" s="3">
        <f>K18</f>
        <v>1</v>
      </c>
      <c r="AK13" s="1">
        <f>K19</f>
        <v>1</v>
      </c>
      <c r="AL13" s="1">
        <f>K20</f>
        <v>15</v>
      </c>
      <c r="AM13" s="3">
        <f>K21</f>
        <v>1</v>
      </c>
      <c r="AN13" s="3">
        <f>K22</f>
        <v>4</v>
      </c>
      <c r="AO13" s="1">
        <f>K23</f>
        <v>5</v>
      </c>
      <c r="AP13" s="1">
        <f>K24</f>
        <v>0</v>
      </c>
      <c r="AQ13" s="1">
        <f>K25</f>
        <v>22</v>
      </c>
      <c r="AR13" s="2">
        <f>K26</f>
        <v>4</v>
      </c>
      <c r="AU13" s="1">
        <v>4</v>
      </c>
      <c r="AV13" s="24">
        <f t="shared" ref="AV13:BQ13" si="18">PRODUCT(W13*100*1/W21)</f>
        <v>0</v>
      </c>
      <c r="AW13" s="24">
        <f t="shared" si="18"/>
        <v>0</v>
      </c>
      <c r="AX13" s="26">
        <f t="shared" si="18"/>
        <v>39.285714285714285</v>
      </c>
      <c r="AY13" s="26">
        <f t="shared" si="18"/>
        <v>41.071428571428569</v>
      </c>
      <c r="AZ13" s="26">
        <f t="shared" si="18"/>
        <v>55.357142857142854</v>
      </c>
      <c r="BA13" s="24">
        <f t="shared" si="18"/>
        <v>7.1428571428571432</v>
      </c>
      <c r="BB13" s="26">
        <f t="shared" si="18"/>
        <v>16.071428571428573</v>
      </c>
      <c r="BC13" s="24">
        <f t="shared" si="18"/>
        <v>0</v>
      </c>
      <c r="BD13" s="26">
        <f t="shared" si="18"/>
        <v>16.071428571428573</v>
      </c>
      <c r="BE13" s="26">
        <f t="shared" si="18"/>
        <v>1.7857142857142858</v>
      </c>
      <c r="BF13" s="27">
        <f t="shared" si="18"/>
        <v>0</v>
      </c>
      <c r="BG13" s="25">
        <f t="shared" si="18"/>
        <v>30.90909090909091</v>
      </c>
      <c r="BH13" s="39">
        <f t="shared" si="18"/>
        <v>1.8181818181818181</v>
      </c>
      <c r="BI13" s="27">
        <f t="shared" si="18"/>
        <v>1.8867924528301887</v>
      </c>
      <c r="BJ13" s="24">
        <f t="shared" si="18"/>
        <v>1.7857142857142858</v>
      </c>
      <c r="BK13" s="24">
        <f t="shared" si="18"/>
        <v>26.785714285714285</v>
      </c>
      <c r="BL13" s="27">
        <f t="shared" si="18"/>
        <v>1.7857142857142858</v>
      </c>
      <c r="BM13" s="27">
        <f t="shared" si="18"/>
        <v>7.1428571428571432</v>
      </c>
      <c r="BN13" s="24">
        <f t="shared" si="18"/>
        <v>8.9285714285714288</v>
      </c>
      <c r="BO13" s="24">
        <f t="shared" si="18"/>
        <v>0</v>
      </c>
      <c r="BP13" s="24">
        <f t="shared" si="18"/>
        <v>39.285714285714285</v>
      </c>
      <c r="BQ13" s="25">
        <f t="shared" si="18"/>
        <v>7.1428571428571432</v>
      </c>
      <c r="BT13" s="1">
        <v>4</v>
      </c>
      <c r="BU13" s="24">
        <f t="shared" ref="BU13:CP13" si="19">AV5+AV6+AV7+AV8+AV9+AV10+AV11+AV12+AV13</f>
        <v>0</v>
      </c>
      <c r="BV13" s="24">
        <f t="shared" si="19"/>
        <v>0</v>
      </c>
      <c r="BW13" s="26">
        <f t="shared" si="19"/>
        <v>57.142857142857139</v>
      </c>
      <c r="BX13" s="26">
        <f t="shared" si="19"/>
        <v>67.857142857142861</v>
      </c>
      <c r="BY13" s="26">
        <f t="shared" si="19"/>
        <v>76.785714285714278</v>
      </c>
      <c r="BZ13" s="24">
        <f t="shared" si="19"/>
        <v>7.1428571428571432</v>
      </c>
      <c r="CA13" s="26">
        <f t="shared" si="19"/>
        <v>92.857142857142861</v>
      </c>
      <c r="CB13" s="24">
        <f t="shared" si="19"/>
        <v>0</v>
      </c>
      <c r="CC13" s="26">
        <f t="shared" si="19"/>
        <v>96.428571428571431</v>
      </c>
      <c r="CD13" s="26">
        <f t="shared" si="19"/>
        <v>98.214285714285722</v>
      </c>
      <c r="CE13" s="27">
        <f t="shared" si="19"/>
        <v>100</v>
      </c>
      <c r="CF13" s="25">
        <f t="shared" si="19"/>
        <v>90.909090909090907</v>
      </c>
      <c r="CG13" s="39">
        <f t="shared" si="19"/>
        <v>98.181818181818187</v>
      </c>
      <c r="CH13" s="27">
        <f t="shared" si="19"/>
        <v>100</v>
      </c>
      <c r="CI13" s="24">
        <f t="shared" si="19"/>
        <v>1.7857142857142858</v>
      </c>
      <c r="CJ13" s="24">
        <f t="shared" si="19"/>
        <v>42.857142857142861</v>
      </c>
      <c r="CK13" s="27">
        <f t="shared" si="19"/>
        <v>98.214285714285722</v>
      </c>
      <c r="CL13" s="27">
        <f t="shared" si="19"/>
        <v>94.642857142857125</v>
      </c>
      <c r="CM13" s="24">
        <f t="shared" si="19"/>
        <v>91.071428571428569</v>
      </c>
      <c r="CN13" s="24">
        <f t="shared" si="19"/>
        <v>1.7857142857142858</v>
      </c>
      <c r="CO13" s="24">
        <f t="shared" si="19"/>
        <v>44.642857142857139</v>
      </c>
      <c r="CP13" s="25">
        <f t="shared" si="19"/>
        <v>100</v>
      </c>
      <c r="CT13" s="9"/>
      <c r="CU13" s="9"/>
      <c r="CV13" s="9"/>
      <c r="CW13" s="9"/>
      <c r="CX13" s="9"/>
      <c r="CY13" s="9"/>
      <c r="CZ13" s="9"/>
      <c r="DA13" s="9"/>
      <c r="DB13" s="9"/>
      <c r="DC13" s="9"/>
      <c r="DD13" s="9"/>
      <c r="DE13" s="9"/>
      <c r="DF13" s="9"/>
      <c r="DG13" s="9"/>
      <c r="DH13" s="9"/>
      <c r="DI13" s="9"/>
      <c r="DJ13" s="9"/>
      <c r="DK13" s="9"/>
      <c r="DL13" s="9"/>
      <c r="DM13" s="9"/>
      <c r="DN13" s="9"/>
      <c r="DO13" s="9"/>
      <c r="DP13" s="9"/>
    </row>
    <row r="14" spans="1:120" s="1" customFormat="1" x14ac:dyDescent="0.25">
      <c r="B14" s="1" t="s">
        <v>11</v>
      </c>
      <c r="C14" s="2">
        <v>0</v>
      </c>
      <c r="D14" s="2">
        <v>0</v>
      </c>
      <c r="E14" s="2">
        <v>9</v>
      </c>
      <c r="F14" s="2">
        <v>0</v>
      </c>
      <c r="G14" s="2">
        <v>17</v>
      </c>
      <c r="H14" s="2">
        <v>15</v>
      </c>
      <c r="I14" s="2">
        <v>9</v>
      </c>
      <c r="J14" s="2">
        <v>4</v>
      </c>
      <c r="K14" s="4">
        <v>1</v>
      </c>
      <c r="L14" s="4">
        <v>0</v>
      </c>
      <c r="M14" s="3">
        <v>1</v>
      </c>
      <c r="N14" s="3">
        <v>0</v>
      </c>
      <c r="O14" s="3">
        <v>0</v>
      </c>
      <c r="P14" s="3">
        <v>0</v>
      </c>
      <c r="Q14" s="3">
        <v>0</v>
      </c>
      <c r="R14" s="3">
        <v>0</v>
      </c>
      <c r="S14" s="1">
        <v>56</v>
      </c>
      <c r="V14" s="1">
        <v>8</v>
      </c>
      <c r="W14" s="1">
        <f>L5</f>
        <v>0</v>
      </c>
      <c r="X14" s="1">
        <f>L6</f>
        <v>0</v>
      </c>
      <c r="Y14" s="4">
        <f>L7</f>
        <v>17</v>
      </c>
      <c r="Z14" s="4">
        <f>L8</f>
        <v>15</v>
      </c>
      <c r="AA14" s="4">
        <f>L9</f>
        <v>8</v>
      </c>
      <c r="AB14" s="1">
        <f>L10</f>
        <v>14</v>
      </c>
      <c r="AC14" s="4">
        <f>L11</f>
        <v>2</v>
      </c>
      <c r="AD14" s="1">
        <f>L12</f>
        <v>0</v>
      </c>
      <c r="AE14" s="3">
        <f>L13</f>
        <v>2</v>
      </c>
      <c r="AF14" s="4">
        <f>L14</f>
        <v>0</v>
      </c>
      <c r="AG14" s="3">
        <f>L15</f>
        <v>0</v>
      </c>
      <c r="AH14" s="2">
        <f>L16</f>
        <v>4</v>
      </c>
      <c r="AI14" s="38">
        <f>L17</f>
        <v>1</v>
      </c>
      <c r="AJ14" s="3">
        <f>L18</f>
        <v>0</v>
      </c>
      <c r="AK14" s="1">
        <f>L19</f>
        <v>3</v>
      </c>
      <c r="AL14" s="1">
        <f>L20</f>
        <v>14</v>
      </c>
      <c r="AM14" s="3">
        <f>L21</f>
        <v>1</v>
      </c>
      <c r="AN14" s="3">
        <f>L22</f>
        <v>3</v>
      </c>
      <c r="AO14" s="1">
        <f>L23</f>
        <v>5</v>
      </c>
      <c r="AP14" s="1">
        <f>L24</f>
        <v>2</v>
      </c>
      <c r="AQ14" s="1">
        <f>L25</f>
        <v>26</v>
      </c>
      <c r="AR14" s="2">
        <f>L26</f>
        <v>0</v>
      </c>
      <c r="AU14" s="1">
        <v>8</v>
      </c>
      <c r="AV14" s="24">
        <f t="shared" ref="AV14:BQ14" si="20">PRODUCT(W14*100*1/W21)</f>
        <v>0</v>
      </c>
      <c r="AW14" s="24">
        <f t="shared" si="20"/>
        <v>0</v>
      </c>
      <c r="AX14" s="26">
        <f t="shared" si="20"/>
        <v>30.357142857142858</v>
      </c>
      <c r="AY14" s="26">
        <f t="shared" si="20"/>
        <v>26.785714285714285</v>
      </c>
      <c r="AZ14" s="26">
        <f t="shared" si="20"/>
        <v>14.285714285714286</v>
      </c>
      <c r="BA14" s="24">
        <f t="shared" si="20"/>
        <v>25</v>
      </c>
      <c r="BB14" s="26">
        <f t="shared" si="20"/>
        <v>3.5714285714285716</v>
      </c>
      <c r="BC14" s="24">
        <f t="shared" si="20"/>
        <v>0</v>
      </c>
      <c r="BD14" s="27">
        <f t="shared" si="20"/>
        <v>3.5714285714285716</v>
      </c>
      <c r="BE14" s="26">
        <f t="shared" si="20"/>
        <v>0</v>
      </c>
      <c r="BF14" s="27">
        <f t="shared" si="20"/>
        <v>0</v>
      </c>
      <c r="BG14" s="25">
        <f t="shared" si="20"/>
        <v>7.2727272727272725</v>
      </c>
      <c r="BH14" s="40">
        <f t="shared" si="20"/>
        <v>1.8181818181818181</v>
      </c>
      <c r="BI14" s="27">
        <f t="shared" si="20"/>
        <v>0</v>
      </c>
      <c r="BJ14" s="24">
        <f t="shared" si="20"/>
        <v>5.3571428571428568</v>
      </c>
      <c r="BK14" s="24">
        <f t="shared" si="20"/>
        <v>25</v>
      </c>
      <c r="BL14" s="27">
        <f t="shared" si="20"/>
        <v>1.7857142857142858</v>
      </c>
      <c r="BM14" s="27">
        <f t="shared" si="20"/>
        <v>5.3571428571428568</v>
      </c>
      <c r="BN14" s="24">
        <f t="shared" si="20"/>
        <v>8.9285714285714288</v>
      </c>
      <c r="BO14" s="24">
        <f t="shared" si="20"/>
        <v>3.5714285714285716</v>
      </c>
      <c r="BP14" s="24">
        <f t="shared" si="20"/>
        <v>46.428571428571431</v>
      </c>
      <c r="BQ14" s="25">
        <f t="shared" si="20"/>
        <v>0</v>
      </c>
      <c r="BT14" s="1">
        <v>8</v>
      </c>
      <c r="BU14" s="24">
        <f t="shared" ref="BU14:CP14" si="21">AV5+AV6+AV7+AV8+AV9+AV10+AV11+AV12+AV13+AV14</f>
        <v>0</v>
      </c>
      <c r="BV14" s="24">
        <f t="shared" si="21"/>
        <v>0</v>
      </c>
      <c r="BW14" s="26">
        <f t="shared" si="21"/>
        <v>87.5</v>
      </c>
      <c r="BX14" s="26">
        <f t="shared" si="21"/>
        <v>94.642857142857139</v>
      </c>
      <c r="BY14" s="26">
        <f t="shared" si="21"/>
        <v>91.071428571428569</v>
      </c>
      <c r="BZ14" s="24">
        <f t="shared" si="21"/>
        <v>32.142857142857146</v>
      </c>
      <c r="CA14" s="26">
        <f t="shared" si="21"/>
        <v>96.428571428571431</v>
      </c>
      <c r="CB14" s="24">
        <f t="shared" si="21"/>
        <v>0</v>
      </c>
      <c r="CC14" s="27">
        <f t="shared" si="21"/>
        <v>100</v>
      </c>
      <c r="CD14" s="26">
        <f t="shared" si="21"/>
        <v>98.214285714285722</v>
      </c>
      <c r="CE14" s="27">
        <f t="shared" si="21"/>
        <v>100</v>
      </c>
      <c r="CF14" s="25">
        <f t="shared" si="21"/>
        <v>98.181818181818173</v>
      </c>
      <c r="CG14" s="40">
        <f t="shared" si="21"/>
        <v>100</v>
      </c>
      <c r="CH14" s="27">
        <f t="shared" si="21"/>
        <v>100</v>
      </c>
      <c r="CI14" s="24">
        <f t="shared" si="21"/>
        <v>7.1428571428571423</v>
      </c>
      <c r="CJ14" s="24">
        <f t="shared" si="21"/>
        <v>67.857142857142861</v>
      </c>
      <c r="CK14" s="27">
        <f t="shared" si="21"/>
        <v>100.00000000000001</v>
      </c>
      <c r="CL14" s="27">
        <f t="shared" si="21"/>
        <v>99.999999999999986</v>
      </c>
      <c r="CM14" s="24">
        <f t="shared" si="21"/>
        <v>100</v>
      </c>
      <c r="CN14" s="24">
        <f t="shared" si="21"/>
        <v>5.3571428571428577</v>
      </c>
      <c r="CO14" s="24">
        <f t="shared" si="21"/>
        <v>91.071428571428569</v>
      </c>
      <c r="CP14" s="25">
        <f t="shared" si="21"/>
        <v>100</v>
      </c>
      <c r="CT14" s="9"/>
      <c r="CU14" s="9"/>
      <c r="CV14" s="9"/>
      <c r="CW14" s="9"/>
      <c r="CX14" s="9"/>
      <c r="CY14" s="9"/>
      <c r="CZ14" s="9"/>
      <c r="DA14" s="9"/>
      <c r="DB14" s="9"/>
      <c r="DC14" s="9"/>
      <c r="DD14" s="9"/>
      <c r="DE14" s="9"/>
      <c r="DF14" s="9"/>
      <c r="DG14" s="9"/>
      <c r="DH14" s="9"/>
      <c r="DI14" s="9"/>
      <c r="DJ14" s="9"/>
      <c r="DK14" s="9"/>
      <c r="DL14" s="9"/>
      <c r="DM14" s="9"/>
      <c r="DN14" s="9"/>
      <c r="DO14" s="9"/>
      <c r="DP14" s="9"/>
    </row>
    <row r="15" spans="1:120" s="1" customFormat="1" x14ac:dyDescent="0.25">
      <c r="B15" s="1" t="s">
        <v>12</v>
      </c>
      <c r="C15" s="2">
        <v>0</v>
      </c>
      <c r="D15" s="2">
        <v>0</v>
      </c>
      <c r="E15" s="2">
        <v>0</v>
      </c>
      <c r="F15" s="2">
        <v>1</v>
      </c>
      <c r="G15" s="2">
        <v>1</v>
      </c>
      <c r="H15" s="2">
        <v>2</v>
      </c>
      <c r="I15" s="2">
        <v>36</v>
      </c>
      <c r="J15" s="2">
        <v>15</v>
      </c>
      <c r="K15" s="3">
        <v>0</v>
      </c>
      <c r="L15" s="3">
        <v>0</v>
      </c>
      <c r="M15" s="3">
        <v>0</v>
      </c>
      <c r="N15" s="3">
        <v>0</v>
      </c>
      <c r="O15" s="3">
        <v>0</v>
      </c>
      <c r="P15" s="3">
        <v>0</v>
      </c>
      <c r="Q15" s="3">
        <v>0</v>
      </c>
      <c r="R15" s="3">
        <v>0</v>
      </c>
      <c r="S15" s="1">
        <v>55</v>
      </c>
      <c r="V15" s="1">
        <v>16</v>
      </c>
      <c r="W15" s="1">
        <f>M5</f>
        <v>0</v>
      </c>
      <c r="X15" s="1">
        <f>M6</f>
        <v>1</v>
      </c>
      <c r="Y15" s="4">
        <f>M7</f>
        <v>4</v>
      </c>
      <c r="Z15" s="4">
        <f>M8</f>
        <v>1</v>
      </c>
      <c r="AA15" s="4">
        <f>M9</f>
        <v>3</v>
      </c>
      <c r="AB15" s="1">
        <f>M10</f>
        <v>38</v>
      </c>
      <c r="AC15" s="3">
        <f>M11</f>
        <v>1</v>
      </c>
      <c r="AD15" s="1">
        <f>M12</f>
        <v>0</v>
      </c>
      <c r="AE15" s="3">
        <f>M13</f>
        <v>0</v>
      </c>
      <c r="AF15" s="3">
        <f>M14</f>
        <v>1</v>
      </c>
      <c r="AG15" s="3">
        <f>M15</f>
        <v>0</v>
      </c>
      <c r="AH15" s="2">
        <f>M16</f>
        <v>0</v>
      </c>
      <c r="AI15" s="38">
        <f>M17</f>
        <v>0</v>
      </c>
      <c r="AJ15" s="3">
        <f>M18</f>
        <v>0</v>
      </c>
      <c r="AK15" s="1">
        <f>M19</f>
        <v>2</v>
      </c>
      <c r="AL15" s="1">
        <f>M20</f>
        <v>8</v>
      </c>
      <c r="AM15" s="3">
        <f>M21</f>
        <v>0</v>
      </c>
      <c r="AN15" s="3">
        <f>M22</f>
        <v>0</v>
      </c>
      <c r="AO15" s="1">
        <f>M23</f>
        <v>0</v>
      </c>
      <c r="AP15" s="1">
        <f>M24</f>
        <v>53</v>
      </c>
      <c r="AQ15" s="1">
        <f>M25</f>
        <v>5</v>
      </c>
      <c r="AR15" s="3">
        <f>M26</f>
        <v>0</v>
      </c>
      <c r="AU15" s="1">
        <v>16</v>
      </c>
      <c r="AV15" s="24">
        <f t="shared" ref="AV15:BQ15" si="22">PRODUCT(W15*100*1/W21)</f>
        <v>0</v>
      </c>
      <c r="AW15" s="24">
        <f t="shared" si="22"/>
        <v>1.7857142857142858</v>
      </c>
      <c r="AX15" s="26">
        <f t="shared" si="22"/>
        <v>7.1428571428571432</v>
      </c>
      <c r="AY15" s="26">
        <f t="shared" si="22"/>
        <v>1.7857142857142858</v>
      </c>
      <c r="AZ15" s="26">
        <f t="shared" si="22"/>
        <v>5.3571428571428568</v>
      </c>
      <c r="BA15" s="24">
        <f t="shared" si="22"/>
        <v>67.857142857142861</v>
      </c>
      <c r="BB15" s="27">
        <f t="shared" si="22"/>
        <v>1.7857142857142858</v>
      </c>
      <c r="BC15" s="24">
        <f t="shared" si="22"/>
        <v>0</v>
      </c>
      <c r="BD15" s="27">
        <f t="shared" si="22"/>
        <v>0</v>
      </c>
      <c r="BE15" s="27">
        <f t="shared" si="22"/>
        <v>1.7857142857142858</v>
      </c>
      <c r="BF15" s="27">
        <f t="shared" si="22"/>
        <v>0</v>
      </c>
      <c r="BG15" s="25">
        <f t="shared" si="22"/>
        <v>0</v>
      </c>
      <c r="BH15" s="40">
        <f t="shared" si="22"/>
        <v>0</v>
      </c>
      <c r="BI15" s="27">
        <f t="shared" si="22"/>
        <v>0</v>
      </c>
      <c r="BJ15" s="24">
        <f t="shared" si="22"/>
        <v>3.5714285714285716</v>
      </c>
      <c r="BK15" s="24">
        <f t="shared" si="22"/>
        <v>14.285714285714286</v>
      </c>
      <c r="BL15" s="27">
        <f t="shared" si="22"/>
        <v>0</v>
      </c>
      <c r="BM15" s="27">
        <f t="shared" si="22"/>
        <v>0</v>
      </c>
      <c r="BN15" s="24">
        <f t="shared" si="22"/>
        <v>0</v>
      </c>
      <c r="BO15" s="24">
        <f t="shared" si="22"/>
        <v>94.642857142857139</v>
      </c>
      <c r="BP15" s="24">
        <f t="shared" si="22"/>
        <v>8.9285714285714288</v>
      </c>
      <c r="BQ15" s="27">
        <f t="shared" si="22"/>
        <v>0</v>
      </c>
      <c r="BT15" s="1">
        <v>16</v>
      </c>
      <c r="BU15" s="24">
        <f t="shared" ref="BU15:CP15" si="23">AV5+AV6+AV7+AV8+AV9+AV10+AV11+AV12+AV13+AV14+AV15</f>
        <v>0</v>
      </c>
      <c r="BV15" s="24">
        <f t="shared" si="23"/>
        <v>1.7857142857142858</v>
      </c>
      <c r="BW15" s="26">
        <f t="shared" si="23"/>
        <v>94.642857142857139</v>
      </c>
      <c r="BX15" s="26">
        <f t="shared" si="23"/>
        <v>96.428571428571431</v>
      </c>
      <c r="BY15" s="26">
        <f t="shared" si="23"/>
        <v>96.428571428571431</v>
      </c>
      <c r="BZ15" s="24">
        <f t="shared" si="23"/>
        <v>100</v>
      </c>
      <c r="CA15" s="27">
        <f t="shared" si="23"/>
        <v>98.214285714285722</v>
      </c>
      <c r="CB15" s="24">
        <f t="shared" si="23"/>
        <v>0</v>
      </c>
      <c r="CC15" s="27">
        <f t="shared" si="23"/>
        <v>100</v>
      </c>
      <c r="CD15" s="27">
        <f t="shared" si="23"/>
        <v>100.00000000000001</v>
      </c>
      <c r="CE15" s="27">
        <f t="shared" si="23"/>
        <v>100</v>
      </c>
      <c r="CF15" s="25">
        <f t="shared" si="23"/>
        <v>98.181818181818173</v>
      </c>
      <c r="CG15" s="40">
        <f t="shared" si="23"/>
        <v>100</v>
      </c>
      <c r="CH15" s="27">
        <f t="shared" si="23"/>
        <v>100</v>
      </c>
      <c r="CI15" s="24">
        <f t="shared" si="23"/>
        <v>10.714285714285714</v>
      </c>
      <c r="CJ15" s="24">
        <f t="shared" si="23"/>
        <v>82.142857142857153</v>
      </c>
      <c r="CK15" s="27">
        <f t="shared" si="23"/>
        <v>100.00000000000001</v>
      </c>
      <c r="CL15" s="27">
        <f t="shared" si="23"/>
        <v>99.999999999999986</v>
      </c>
      <c r="CM15" s="24">
        <f t="shared" si="23"/>
        <v>100</v>
      </c>
      <c r="CN15" s="24">
        <f t="shared" si="23"/>
        <v>100</v>
      </c>
      <c r="CO15" s="24">
        <f t="shared" si="23"/>
        <v>100</v>
      </c>
      <c r="CP15" s="27">
        <f t="shared" si="23"/>
        <v>100</v>
      </c>
      <c r="CT15" s="9"/>
      <c r="CU15" s="9"/>
      <c r="CV15" s="9"/>
      <c r="CW15" s="9"/>
      <c r="CX15" s="9"/>
      <c r="CY15" s="9"/>
      <c r="CZ15" s="9"/>
      <c r="DA15" s="9"/>
      <c r="DB15" s="9"/>
      <c r="DC15" s="9"/>
      <c r="DD15" s="9"/>
      <c r="DE15" s="9"/>
      <c r="DF15" s="9"/>
      <c r="DG15" s="9"/>
      <c r="DH15" s="9"/>
      <c r="DI15" s="9"/>
      <c r="DJ15" s="9"/>
      <c r="DK15" s="9"/>
      <c r="DL15" s="9"/>
      <c r="DM15" s="9"/>
      <c r="DN15" s="9"/>
      <c r="DO15" s="9"/>
      <c r="DP15" s="9"/>
    </row>
    <row r="16" spans="1:120" s="1" customFormat="1" x14ac:dyDescent="0.25">
      <c r="B16" s="1" t="s">
        <v>13</v>
      </c>
      <c r="C16" s="2">
        <v>0</v>
      </c>
      <c r="D16" s="2">
        <v>0</v>
      </c>
      <c r="E16" s="2">
        <v>0</v>
      </c>
      <c r="F16" s="2">
        <v>0</v>
      </c>
      <c r="G16" s="2">
        <v>1</v>
      </c>
      <c r="H16" s="2">
        <v>0</v>
      </c>
      <c r="I16" s="2">
        <v>9</v>
      </c>
      <c r="J16" s="2">
        <v>23</v>
      </c>
      <c r="K16" s="2">
        <v>17</v>
      </c>
      <c r="L16" s="2">
        <v>4</v>
      </c>
      <c r="M16" s="2">
        <v>0</v>
      </c>
      <c r="N16" s="3">
        <v>0</v>
      </c>
      <c r="O16" s="3">
        <v>0</v>
      </c>
      <c r="P16" s="3">
        <v>1</v>
      </c>
      <c r="Q16" s="3">
        <v>0</v>
      </c>
      <c r="R16" s="3">
        <v>0</v>
      </c>
      <c r="S16" s="1">
        <v>55</v>
      </c>
      <c r="V16" s="1">
        <v>32</v>
      </c>
      <c r="W16" s="1">
        <f>N5</f>
        <v>1</v>
      </c>
      <c r="X16" s="1">
        <f>N6</f>
        <v>1</v>
      </c>
      <c r="Y16" s="3">
        <f>N7</f>
        <v>1</v>
      </c>
      <c r="Z16" s="3">
        <f>N8</f>
        <v>1</v>
      </c>
      <c r="AA16" s="3">
        <f>N9</f>
        <v>2</v>
      </c>
      <c r="AB16" s="1">
        <f>N10</f>
        <v>0</v>
      </c>
      <c r="AC16" s="3">
        <f>N11</f>
        <v>1</v>
      </c>
      <c r="AD16" s="1">
        <f>N12</f>
        <v>1</v>
      </c>
      <c r="AE16" s="3">
        <f>N13</f>
        <v>0</v>
      </c>
      <c r="AF16" s="3">
        <f>N14</f>
        <v>0</v>
      </c>
      <c r="AG16" s="3">
        <f>N15</f>
        <v>0</v>
      </c>
      <c r="AH16" s="3">
        <f>N16</f>
        <v>0</v>
      </c>
      <c r="AI16" s="38">
        <f>N17</f>
        <v>0</v>
      </c>
      <c r="AJ16" s="3">
        <f>N18</f>
        <v>0</v>
      </c>
      <c r="AK16" s="1">
        <f>N19</f>
        <v>10</v>
      </c>
      <c r="AL16" s="1">
        <f>N20</f>
        <v>10</v>
      </c>
      <c r="AM16" s="3">
        <f>N21</f>
        <v>0</v>
      </c>
      <c r="AN16" s="3">
        <f>N22</f>
        <v>0</v>
      </c>
      <c r="AO16" s="1">
        <f>N23</f>
        <v>0</v>
      </c>
      <c r="AP16" s="1">
        <f>N24</f>
        <v>0</v>
      </c>
      <c r="AQ16" s="1">
        <f>N25</f>
        <v>0</v>
      </c>
      <c r="AR16" s="3">
        <f>N26</f>
        <v>0</v>
      </c>
      <c r="AU16" s="1">
        <v>32</v>
      </c>
      <c r="AV16" s="24">
        <f t="shared" ref="AV16:BQ16" si="24">PRODUCT(W16*100*1/W21)</f>
        <v>1.7857142857142858</v>
      </c>
      <c r="AW16" s="24">
        <f t="shared" si="24"/>
        <v>1.7857142857142858</v>
      </c>
      <c r="AX16" s="27">
        <f t="shared" si="24"/>
        <v>1.7857142857142858</v>
      </c>
      <c r="AY16" s="27">
        <f t="shared" si="24"/>
        <v>1.7857142857142858</v>
      </c>
      <c r="AZ16" s="27">
        <f t="shared" si="24"/>
        <v>3.5714285714285716</v>
      </c>
      <c r="BA16" s="24">
        <f t="shared" si="24"/>
        <v>0</v>
      </c>
      <c r="BB16" s="27">
        <f t="shared" si="24"/>
        <v>1.7857142857142858</v>
      </c>
      <c r="BC16" s="24">
        <f t="shared" si="24"/>
        <v>1.7857142857142858</v>
      </c>
      <c r="BD16" s="27">
        <f t="shared" si="24"/>
        <v>0</v>
      </c>
      <c r="BE16" s="27">
        <f t="shared" si="24"/>
        <v>0</v>
      </c>
      <c r="BF16" s="27">
        <f t="shared" si="24"/>
        <v>0</v>
      </c>
      <c r="BG16" s="27">
        <f t="shared" si="24"/>
        <v>0</v>
      </c>
      <c r="BH16" s="40">
        <f t="shared" si="24"/>
        <v>0</v>
      </c>
      <c r="BI16" s="27">
        <f t="shared" si="24"/>
        <v>0</v>
      </c>
      <c r="BJ16" s="24">
        <f t="shared" si="24"/>
        <v>17.857142857142858</v>
      </c>
      <c r="BK16" s="24">
        <f t="shared" si="24"/>
        <v>17.857142857142858</v>
      </c>
      <c r="BL16" s="27">
        <f t="shared" si="24"/>
        <v>0</v>
      </c>
      <c r="BM16" s="27">
        <f t="shared" si="24"/>
        <v>0</v>
      </c>
      <c r="BN16" s="24">
        <f t="shared" si="24"/>
        <v>0</v>
      </c>
      <c r="BO16" s="24">
        <f t="shared" si="24"/>
        <v>0</v>
      </c>
      <c r="BP16" s="24">
        <f t="shared" si="24"/>
        <v>0</v>
      </c>
      <c r="BQ16" s="27">
        <f t="shared" si="24"/>
        <v>0</v>
      </c>
      <c r="BT16" s="1">
        <v>32</v>
      </c>
      <c r="BU16" s="24">
        <f t="shared" ref="BU16:CP16" si="25">AV5+AV6+AV7+AV8+AV9+AV10+AV11+AV12+AV13+AV14+AV15+AV16</f>
        <v>1.7857142857142858</v>
      </c>
      <c r="BV16" s="24">
        <f t="shared" si="25"/>
        <v>3.5714285714285716</v>
      </c>
      <c r="BW16" s="27">
        <f t="shared" si="25"/>
        <v>96.428571428571431</v>
      </c>
      <c r="BX16" s="27">
        <f t="shared" si="25"/>
        <v>98.214285714285722</v>
      </c>
      <c r="BY16" s="27">
        <f t="shared" si="25"/>
        <v>100</v>
      </c>
      <c r="BZ16" s="24">
        <f t="shared" si="25"/>
        <v>100</v>
      </c>
      <c r="CA16" s="27">
        <f t="shared" si="25"/>
        <v>100.00000000000001</v>
      </c>
      <c r="CB16" s="24">
        <f t="shared" si="25"/>
        <v>1.7857142857142858</v>
      </c>
      <c r="CC16" s="27">
        <f t="shared" si="25"/>
        <v>100</v>
      </c>
      <c r="CD16" s="27">
        <f t="shared" si="25"/>
        <v>100.00000000000001</v>
      </c>
      <c r="CE16" s="27">
        <f t="shared" si="25"/>
        <v>100</v>
      </c>
      <c r="CF16" s="27">
        <f t="shared" si="25"/>
        <v>98.181818181818173</v>
      </c>
      <c r="CG16" s="40">
        <f t="shared" si="25"/>
        <v>100</v>
      </c>
      <c r="CH16" s="27">
        <f t="shared" si="25"/>
        <v>100</v>
      </c>
      <c r="CI16" s="24">
        <f t="shared" si="25"/>
        <v>28.571428571428569</v>
      </c>
      <c r="CJ16" s="24">
        <f t="shared" si="25"/>
        <v>100.00000000000001</v>
      </c>
      <c r="CK16" s="27">
        <f t="shared" si="25"/>
        <v>100.00000000000001</v>
      </c>
      <c r="CL16" s="27">
        <f t="shared" si="25"/>
        <v>99.999999999999986</v>
      </c>
      <c r="CM16" s="24">
        <f t="shared" si="25"/>
        <v>100</v>
      </c>
      <c r="CN16" s="24">
        <f t="shared" si="25"/>
        <v>100</v>
      </c>
      <c r="CO16" s="24">
        <f t="shared" si="25"/>
        <v>100</v>
      </c>
      <c r="CP16" s="27">
        <f t="shared" si="25"/>
        <v>100</v>
      </c>
      <c r="CT16" s="9"/>
      <c r="CU16" s="9"/>
      <c r="CV16" s="9"/>
      <c r="CW16" s="9"/>
      <c r="CX16" s="9"/>
      <c r="CY16" s="9"/>
      <c r="CZ16" s="9"/>
      <c r="DA16" s="9"/>
      <c r="DB16" s="9"/>
      <c r="DC16" s="9"/>
      <c r="DD16" s="9"/>
      <c r="DE16" s="9"/>
      <c r="DF16" s="9"/>
      <c r="DG16" s="9"/>
      <c r="DH16" s="9"/>
      <c r="DI16" s="9"/>
      <c r="DJ16" s="9"/>
      <c r="DK16" s="9"/>
      <c r="DL16" s="9"/>
      <c r="DM16" s="9"/>
      <c r="DN16" s="9"/>
      <c r="DO16" s="9"/>
      <c r="DP16" s="9"/>
    </row>
    <row r="17" spans="2:120" s="1" customFormat="1" x14ac:dyDescent="0.25">
      <c r="B17" s="1" t="s">
        <v>14</v>
      </c>
      <c r="C17" s="38">
        <v>0</v>
      </c>
      <c r="D17" s="38">
        <v>0</v>
      </c>
      <c r="E17" s="38">
        <v>1</v>
      </c>
      <c r="F17" s="38">
        <v>0</v>
      </c>
      <c r="G17" s="38">
        <v>0</v>
      </c>
      <c r="H17" s="38">
        <v>12</v>
      </c>
      <c r="I17" s="38">
        <v>20</v>
      </c>
      <c r="J17" s="38">
        <v>20</v>
      </c>
      <c r="K17" s="38">
        <v>1</v>
      </c>
      <c r="L17" s="38">
        <v>1</v>
      </c>
      <c r="M17" s="38">
        <v>0</v>
      </c>
      <c r="N17" s="38">
        <v>0</v>
      </c>
      <c r="O17" s="38">
        <v>0</v>
      </c>
      <c r="P17" s="38">
        <v>0</v>
      </c>
      <c r="Q17" s="38">
        <v>0</v>
      </c>
      <c r="R17" s="38">
        <v>0</v>
      </c>
      <c r="S17" s="1">
        <v>55</v>
      </c>
      <c r="V17" s="1">
        <v>64</v>
      </c>
      <c r="W17" s="1">
        <f>O5</f>
        <v>55</v>
      </c>
      <c r="X17" s="1">
        <f>O6</f>
        <v>54</v>
      </c>
      <c r="Y17" s="3">
        <f>O7</f>
        <v>1</v>
      </c>
      <c r="Z17" s="3">
        <f>O8</f>
        <v>1</v>
      </c>
      <c r="AA17" s="3">
        <f>O9</f>
        <v>0</v>
      </c>
      <c r="AB17" s="1">
        <f>O10</f>
        <v>0</v>
      </c>
      <c r="AC17" s="3">
        <f>O11</f>
        <v>0</v>
      </c>
      <c r="AD17" s="1">
        <f>O12</f>
        <v>55</v>
      </c>
      <c r="AE17" s="3">
        <f>O13</f>
        <v>0</v>
      </c>
      <c r="AF17" s="3">
        <f>O14</f>
        <v>0</v>
      </c>
      <c r="AG17" s="3">
        <f>O15</f>
        <v>0</v>
      </c>
      <c r="AH17" s="3">
        <f>O16</f>
        <v>0</v>
      </c>
      <c r="AI17" s="38">
        <f>O17</f>
        <v>0</v>
      </c>
      <c r="AJ17" s="3">
        <f>O18</f>
        <v>0</v>
      </c>
      <c r="AK17" s="1">
        <f>O19</f>
        <v>15</v>
      </c>
      <c r="AL17" s="1">
        <f>O20</f>
        <v>0</v>
      </c>
      <c r="AM17" s="3">
        <f>O21</f>
        <v>0</v>
      </c>
      <c r="AN17" s="3">
        <f>O22</f>
        <v>0</v>
      </c>
      <c r="AO17" s="1">
        <f>O23</f>
        <v>0</v>
      </c>
      <c r="AP17" s="1">
        <f>O24</f>
        <v>0</v>
      </c>
      <c r="AQ17" s="1">
        <f>O25</f>
        <v>0</v>
      </c>
      <c r="AR17" s="3">
        <f>O26</f>
        <v>0</v>
      </c>
      <c r="AU17" s="1">
        <v>64</v>
      </c>
      <c r="AV17" s="24">
        <f t="shared" ref="AV17:BQ17" si="26">PRODUCT(W17*100*1/W21)</f>
        <v>98.214285714285708</v>
      </c>
      <c r="AW17" s="24">
        <f t="shared" si="26"/>
        <v>96.428571428571431</v>
      </c>
      <c r="AX17" s="27">
        <f t="shared" si="26"/>
        <v>1.7857142857142858</v>
      </c>
      <c r="AY17" s="27">
        <f t="shared" si="26"/>
        <v>1.7857142857142858</v>
      </c>
      <c r="AZ17" s="27">
        <f t="shared" si="26"/>
        <v>0</v>
      </c>
      <c r="BA17" s="24">
        <f t="shared" si="26"/>
        <v>0</v>
      </c>
      <c r="BB17" s="27">
        <f t="shared" si="26"/>
        <v>0</v>
      </c>
      <c r="BC17" s="24">
        <f t="shared" si="26"/>
        <v>98.214285714285708</v>
      </c>
      <c r="BD17" s="27">
        <f t="shared" si="26"/>
        <v>0</v>
      </c>
      <c r="BE17" s="27">
        <f t="shared" si="26"/>
        <v>0</v>
      </c>
      <c r="BF17" s="27">
        <f t="shared" si="26"/>
        <v>0</v>
      </c>
      <c r="BG17" s="27">
        <f t="shared" si="26"/>
        <v>0</v>
      </c>
      <c r="BH17" s="40">
        <f t="shared" si="26"/>
        <v>0</v>
      </c>
      <c r="BI17" s="27">
        <f t="shared" si="26"/>
        <v>0</v>
      </c>
      <c r="BJ17" s="24">
        <f t="shared" si="26"/>
        <v>26.785714285714285</v>
      </c>
      <c r="BK17" s="24">
        <f t="shared" si="26"/>
        <v>0</v>
      </c>
      <c r="BL17" s="27">
        <f t="shared" si="26"/>
        <v>0</v>
      </c>
      <c r="BM17" s="27">
        <f t="shared" si="26"/>
        <v>0</v>
      </c>
      <c r="BN17" s="24">
        <f t="shared" si="26"/>
        <v>0</v>
      </c>
      <c r="BO17" s="24">
        <f t="shared" si="26"/>
        <v>0</v>
      </c>
      <c r="BP17" s="24">
        <f t="shared" si="26"/>
        <v>0</v>
      </c>
      <c r="BQ17" s="27">
        <f t="shared" si="26"/>
        <v>0</v>
      </c>
      <c r="BT17" s="1">
        <v>64</v>
      </c>
      <c r="BU17" s="24">
        <f t="shared" ref="BU17:CP17" si="27">AV5+AV6+AV7+AV8+AV9+AV10+AV11+AV12+AV13+AV14+AV15+AV16+AV17</f>
        <v>100</v>
      </c>
      <c r="BV17" s="24">
        <f t="shared" si="27"/>
        <v>100</v>
      </c>
      <c r="BW17" s="27">
        <f t="shared" si="27"/>
        <v>98.214285714285722</v>
      </c>
      <c r="BX17" s="27">
        <f t="shared" si="27"/>
        <v>100.00000000000001</v>
      </c>
      <c r="BY17" s="27">
        <f t="shared" si="27"/>
        <v>100</v>
      </c>
      <c r="BZ17" s="24">
        <f t="shared" si="27"/>
        <v>100</v>
      </c>
      <c r="CA17" s="27">
        <f t="shared" si="27"/>
        <v>100.00000000000001</v>
      </c>
      <c r="CB17" s="24">
        <f t="shared" si="27"/>
        <v>100</v>
      </c>
      <c r="CC17" s="27">
        <f t="shared" si="27"/>
        <v>100</v>
      </c>
      <c r="CD17" s="27">
        <f t="shared" si="27"/>
        <v>100.00000000000001</v>
      </c>
      <c r="CE17" s="27">
        <f t="shared" si="27"/>
        <v>100</v>
      </c>
      <c r="CF17" s="27">
        <f t="shared" si="27"/>
        <v>98.181818181818173</v>
      </c>
      <c r="CG17" s="40">
        <f t="shared" si="27"/>
        <v>100</v>
      </c>
      <c r="CH17" s="27">
        <f t="shared" si="27"/>
        <v>100</v>
      </c>
      <c r="CI17" s="24">
        <f t="shared" si="27"/>
        <v>55.357142857142854</v>
      </c>
      <c r="CJ17" s="24">
        <f t="shared" si="27"/>
        <v>100.00000000000001</v>
      </c>
      <c r="CK17" s="27">
        <f t="shared" si="27"/>
        <v>100.00000000000001</v>
      </c>
      <c r="CL17" s="27">
        <f t="shared" si="27"/>
        <v>99.999999999999986</v>
      </c>
      <c r="CM17" s="24">
        <f t="shared" si="27"/>
        <v>100</v>
      </c>
      <c r="CN17" s="24">
        <f t="shared" si="27"/>
        <v>100</v>
      </c>
      <c r="CO17" s="24">
        <f t="shared" si="27"/>
        <v>100</v>
      </c>
      <c r="CP17" s="27">
        <f t="shared" si="27"/>
        <v>100</v>
      </c>
      <c r="CT17" s="9"/>
      <c r="CU17" s="9"/>
      <c r="CV17" s="9"/>
      <c r="CW17" s="9"/>
      <c r="CX17" s="9"/>
      <c r="CY17" s="9"/>
      <c r="CZ17" s="9"/>
      <c r="DA17" s="9"/>
      <c r="DB17" s="9"/>
      <c r="DC17" s="9"/>
      <c r="DD17" s="9"/>
      <c r="DE17" s="9"/>
      <c r="DF17" s="9"/>
      <c r="DG17" s="9"/>
      <c r="DH17" s="9"/>
      <c r="DI17" s="9"/>
      <c r="DJ17" s="9"/>
      <c r="DK17" s="9"/>
      <c r="DL17" s="9"/>
      <c r="DM17" s="9"/>
      <c r="DN17" s="9"/>
      <c r="DO17" s="9"/>
      <c r="DP17" s="9"/>
    </row>
    <row r="18" spans="2:120" s="1" customFormat="1" x14ac:dyDescent="0.25">
      <c r="B18" s="1" t="s">
        <v>15</v>
      </c>
      <c r="C18" s="2">
        <v>0</v>
      </c>
      <c r="D18" s="2">
        <v>0</v>
      </c>
      <c r="E18" s="2">
        <v>1</v>
      </c>
      <c r="F18" s="2">
        <v>0</v>
      </c>
      <c r="G18" s="2">
        <v>19</v>
      </c>
      <c r="H18" s="2">
        <v>29</v>
      </c>
      <c r="I18" s="2">
        <v>3</v>
      </c>
      <c r="J18" s="2">
        <v>0</v>
      </c>
      <c r="K18" s="3">
        <v>1</v>
      </c>
      <c r="L18" s="3">
        <v>0</v>
      </c>
      <c r="M18" s="3">
        <v>0</v>
      </c>
      <c r="N18" s="3">
        <v>0</v>
      </c>
      <c r="O18" s="3">
        <v>0</v>
      </c>
      <c r="P18" s="3">
        <v>0</v>
      </c>
      <c r="Q18" s="3">
        <v>0</v>
      </c>
      <c r="R18" s="3">
        <v>0</v>
      </c>
      <c r="S18" s="1">
        <v>53</v>
      </c>
      <c r="V18" s="1">
        <v>128</v>
      </c>
      <c r="W18" s="1">
        <f>P5</f>
        <v>0</v>
      </c>
      <c r="X18" s="1">
        <f>P6</f>
        <v>0</v>
      </c>
      <c r="Y18" s="3">
        <f>P7</f>
        <v>1</v>
      </c>
      <c r="Z18" s="3">
        <f>P8</f>
        <v>0</v>
      </c>
      <c r="AA18" s="3">
        <f>P9</f>
        <v>0</v>
      </c>
      <c r="AB18" s="1">
        <f>P10</f>
        <v>0</v>
      </c>
      <c r="AC18" s="3">
        <f>P11</f>
        <v>0</v>
      </c>
      <c r="AD18" s="1">
        <f>P12</f>
        <v>0</v>
      </c>
      <c r="AE18" s="3">
        <f>P13</f>
        <v>0</v>
      </c>
      <c r="AF18" s="3">
        <f>P14</f>
        <v>0</v>
      </c>
      <c r="AG18" s="3">
        <f>P15</f>
        <v>0</v>
      </c>
      <c r="AH18" s="3">
        <f>P16</f>
        <v>1</v>
      </c>
      <c r="AI18" s="38">
        <f>P17</f>
        <v>0</v>
      </c>
      <c r="AJ18" s="3">
        <f>P18</f>
        <v>0</v>
      </c>
      <c r="AK18" s="1">
        <f>P19</f>
        <v>14</v>
      </c>
      <c r="AL18" s="1">
        <f>P20</f>
        <v>0</v>
      </c>
      <c r="AM18" s="3">
        <f>P21</f>
        <v>0</v>
      </c>
      <c r="AN18" s="3">
        <f>P22</f>
        <v>0</v>
      </c>
      <c r="AO18" s="1">
        <f>P23</f>
        <v>0</v>
      </c>
      <c r="AP18" s="1">
        <f>P24</f>
        <v>0</v>
      </c>
      <c r="AQ18" s="1">
        <f>P25</f>
        <v>0</v>
      </c>
      <c r="AR18" s="3">
        <f>P26</f>
        <v>0</v>
      </c>
      <c r="AU18" s="1">
        <v>128</v>
      </c>
      <c r="AV18" s="24">
        <f t="shared" ref="AV18:BQ18" si="28">PRODUCT(W18*100*1/W21)</f>
        <v>0</v>
      </c>
      <c r="AW18" s="24">
        <f t="shared" si="28"/>
        <v>0</v>
      </c>
      <c r="AX18" s="27">
        <f t="shared" si="28"/>
        <v>1.7857142857142858</v>
      </c>
      <c r="AY18" s="27">
        <f t="shared" si="28"/>
        <v>0</v>
      </c>
      <c r="AZ18" s="27">
        <f t="shared" si="28"/>
        <v>0</v>
      </c>
      <c r="BA18" s="24">
        <f t="shared" si="28"/>
        <v>0</v>
      </c>
      <c r="BB18" s="27">
        <f t="shared" si="28"/>
        <v>0</v>
      </c>
      <c r="BC18" s="24">
        <f t="shared" si="28"/>
        <v>0</v>
      </c>
      <c r="BD18" s="27">
        <f t="shared" si="28"/>
        <v>0</v>
      </c>
      <c r="BE18" s="27">
        <f t="shared" si="28"/>
        <v>0</v>
      </c>
      <c r="BF18" s="27">
        <f t="shared" si="28"/>
        <v>0</v>
      </c>
      <c r="BG18" s="27">
        <f t="shared" si="28"/>
        <v>1.8181818181818181</v>
      </c>
      <c r="BH18" s="40">
        <f t="shared" si="28"/>
        <v>0</v>
      </c>
      <c r="BI18" s="27">
        <f t="shared" si="28"/>
        <v>0</v>
      </c>
      <c r="BJ18" s="24">
        <f t="shared" si="28"/>
        <v>25</v>
      </c>
      <c r="BK18" s="24">
        <f t="shared" si="28"/>
        <v>0</v>
      </c>
      <c r="BL18" s="27">
        <f t="shared" si="28"/>
        <v>0</v>
      </c>
      <c r="BM18" s="27">
        <f t="shared" si="28"/>
        <v>0</v>
      </c>
      <c r="BN18" s="24">
        <f t="shared" si="28"/>
        <v>0</v>
      </c>
      <c r="BO18" s="24">
        <f t="shared" si="28"/>
        <v>0</v>
      </c>
      <c r="BP18" s="24">
        <f t="shared" si="28"/>
        <v>0</v>
      </c>
      <c r="BQ18" s="27">
        <f t="shared" si="28"/>
        <v>0</v>
      </c>
      <c r="BT18" s="1">
        <v>128</v>
      </c>
      <c r="BU18" s="24">
        <f t="shared" ref="BU18:CP18" si="29">AV5+AV6+AV7+AV8+AV9+AV10+AV11+AV12+AV13+AV14+AV15+AV16+AV17+AV18</f>
        <v>100</v>
      </c>
      <c r="BV18" s="24">
        <f t="shared" si="29"/>
        <v>100</v>
      </c>
      <c r="BW18" s="27">
        <f t="shared" si="29"/>
        <v>100.00000000000001</v>
      </c>
      <c r="BX18" s="27">
        <f t="shared" si="29"/>
        <v>100.00000000000001</v>
      </c>
      <c r="BY18" s="27">
        <f t="shared" si="29"/>
        <v>100</v>
      </c>
      <c r="BZ18" s="24">
        <f t="shared" si="29"/>
        <v>100</v>
      </c>
      <c r="CA18" s="27">
        <f t="shared" si="29"/>
        <v>100.00000000000001</v>
      </c>
      <c r="CB18" s="24">
        <f t="shared" si="29"/>
        <v>100</v>
      </c>
      <c r="CC18" s="27">
        <f t="shared" si="29"/>
        <v>100</v>
      </c>
      <c r="CD18" s="27">
        <f t="shared" si="29"/>
        <v>100.00000000000001</v>
      </c>
      <c r="CE18" s="27">
        <f t="shared" si="29"/>
        <v>100</v>
      </c>
      <c r="CF18" s="27">
        <f t="shared" si="29"/>
        <v>99.999999999999986</v>
      </c>
      <c r="CG18" s="40">
        <f t="shared" si="29"/>
        <v>100</v>
      </c>
      <c r="CH18" s="27">
        <f t="shared" si="29"/>
        <v>100</v>
      </c>
      <c r="CI18" s="24">
        <f t="shared" si="29"/>
        <v>80.357142857142861</v>
      </c>
      <c r="CJ18" s="24">
        <f t="shared" si="29"/>
        <v>100.00000000000001</v>
      </c>
      <c r="CK18" s="27">
        <f t="shared" si="29"/>
        <v>100.00000000000001</v>
      </c>
      <c r="CL18" s="27">
        <f t="shared" si="29"/>
        <v>99.999999999999986</v>
      </c>
      <c r="CM18" s="24">
        <f t="shared" si="29"/>
        <v>100</v>
      </c>
      <c r="CN18" s="24">
        <f t="shared" si="29"/>
        <v>100</v>
      </c>
      <c r="CO18" s="24">
        <f t="shared" si="29"/>
        <v>100</v>
      </c>
      <c r="CP18" s="27">
        <f t="shared" si="29"/>
        <v>100</v>
      </c>
      <c r="CT18" s="9"/>
      <c r="CU18" s="9"/>
      <c r="CV18" s="9"/>
      <c r="CW18" s="9"/>
      <c r="CX18" s="9"/>
      <c r="CY18" s="9"/>
      <c r="CZ18" s="9"/>
      <c r="DA18" s="9"/>
      <c r="DB18" s="9"/>
      <c r="DC18" s="9"/>
      <c r="DD18" s="9"/>
      <c r="DE18" s="9"/>
      <c r="DF18" s="9"/>
      <c r="DG18" s="9"/>
      <c r="DH18" s="9"/>
      <c r="DI18" s="9"/>
      <c r="DJ18" s="9"/>
      <c r="DK18" s="9"/>
      <c r="DL18" s="9"/>
      <c r="DM18" s="9"/>
      <c r="DN18" s="9"/>
      <c r="DO18" s="9"/>
      <c r="DP18" s="9"/>
    </row>
    <row r="19" spans="2:120" s="1" customFormat="1" x14ac:dyDescent="0.25">
      <c r="B19" s="1" t="s">
        <v>16</v>
      </c>
      <c r="C19" s="38">
        <v>0</v>
      </c>
      <c r="D19" s="38">
        <v>0</v>
      </c>
      <c r="E19" s="38">
        <v>0</v>
      </c>
      <c r="F19" s="38">
        <v>0</v>
      </c>
      <c r="G19" s="38">
        <v>0</v>
      </c>
      <c r="H19" s="38">
        <v>0</v>
      </c>
      <c r="I19" s="38">
        <v>0</v>
      </c>
      <c r="J19" s="38">
        <v>0</v>
      </c>
      <c r="K19" s="38">
        <v>1</v>
      </c>
      <c r="L19" s="38">
        <v>3</v>
      </c>
      <c r="M19" s="38">
        <v>2</v>
      </c>
      <c r="N19" s="38">
        <v>10</v>
      </c>
      <c r="O19" s="38">
        <v>15</v>
      </c>
      <c r="P19" s="38">
        <v>14</v>
      </c>
      <c r="Q19" s="38">
        <v>11</v>
      </c>
      <c r="R19" s="38">
        <v>0</v>
      </c>
      <c r="S19" s="1">
        <v>56</v>
      </c>
      <c r="V19" s="1">
        <v>256</v>
      </c>
      <c r="W19" s="1">
        <f>Q5</f>
        <v>0</v>
      </c>
      <c r="X19" s="1">
        <f>Q6</f>
        <v>0</v>
      </c>
      <c r="Y19" s="3">
        <f>Q7</f>
        <v>0</v>
      </c>
      <c r="Z19" s="3">
        <f>Q8</f>
        <v>0</v>
      </c>
      <c r="AA19" s="3">
        <f>Q9</f>
        <v>0</v>
      </c>
      <c r="AB19" s="1">
        <f>Q10</f>
        <v>0</v>
      </c>
      <c r="AC19" s="3">
        <f>Q11</f>
        <v>0</v>
      </c>
      <c r="AD19" s="1">
        <f>Q12</f>
        <v>0</v>
      </c>
      <c r="AE19" s="3">
        <f>Q13</f>
        <v>0</v>
      </c>
      <c r="AF19" s="3">
        <f>Q14</f>
        <v>0</v>
      </c>
      <c r="AG19" s="3">
        <f>Q15</f>
        <v>0</v>
      </c>
      <c r="AH19" s="3">
        <f>Q16</f>
        <v>0</v>
      </c>
      <c r="AI19" s="38">
        <f>Q17</f>
        <v>0</v>
      </c>
      <c r="AJ19" s="3">
        <f>Q18</f>
        <v>0</v>
      </c>
      <c r="AK19" s="1">
        <f>Q19</f>
        <v>11</v>
      </c>
      <c r="AL19" s="1">
        <f>Q20</f>
        <v>0</v>
      </c>
      <c r="AM19" s="3">
        <f>Q21</f>
        <v>0</v>
      </c>
      <c r="AN19" s="3">
        <f>Q22</f>
        <v>0</v>
      </c>
      <c r="AO19" s="1">
        <f>Q23</f>
        <v>0</v>
      </c>
      <c r="AP19" s="1">
        <f>Q24</f>
        <v>0</v>
      </c>
      <c r="AQ19" s="1">
        <f>Q25</f>
        <v>0</v>
      </c>
      <c r="AR19" s="3">
        <f>Q26</f>
        <v>0</v>
      </c>
      <c r="AU19" s="1">
        <v>256</v>
      </c>
      <c r="AV19" s="24">
        <f t="shared" ref="AV19:BQ19" si="30">PRODUCT(W19*100*1/W21)</f>
        <v>0</v>
      </c>
      <c r="AW19" s="24">
        <f t="shared" si="30"/>
        <v>0</v>
      </c>
      <c r="AX19" s="27">
        <f t="shared" si="30"/>
        <v>0</v>
      </c>
      <c r="AY19" s="27">
        <f t="shared" si="30"/>
        <v>0</v>
      </c>
      <c r="AZ19" s="27">
        <f t="shared" si="30"/>
        <v>0</v>
      </c>
      <c r="BA19" s="24">
        <f t="shared" si="30"/>
        <v>0</v>
      </c>
      <c r="BB19" s="27">
        <f t="shared" si="30"/>
        <v>0</v>
      </c>
      <c r="BC19" s="24">
        <f t="shared" si="30"/>
        <v>0</v>
      </c>
      <c r="BD19" s="27">
        <f t="shared" si="30"/>
        <v>0</v>
      </c>
      <c r="BE19" s="27">
        <f t="shared" si="30"/>
        <v>0</v>
      </c>
      <c r="BF19" s="27">
        <f t="shared" si="30"/>
        <v>0</v>
      </c>
      <c r="BG19" s="27">
        <f t="shared" si="30"/>
        <v>0</v>
      </c>
      <c r="BH19" s="40">
        <f t="shared" si="30"/>
        <v>0</v>
      </c>
      <c r="BI19" s="27">
        <f t="shared" si="30"/>
        <v>0</v>
      </c>
      <c r="BJ19" s="24">
        <f t="shared" si="30"/>
        <v>19.642857142857142</v>
      </c>
      <c r="BK19" s="24">
        <f t="shared" si="30"/>
        <v>0</v>
      </c>
      <c r="BL19" s="27">
        <f t="shared" si="30"/>
        <v>0</v>
      </c>
      <c r="BM19" s="27">
        <f t="shared" si="30"/>
        <v>0</v>
      </c>
      <c r="BN19" s="24">
        <f t="shared" si="30"/>
        <v>0</v>
      </c>
      <c r="BO19" s="24">
        <f t="shared" si="30"/>
        <v>0</v>
      </c>
      <c r="BP19" s="24">
        <f t="shared" si="30"/>
        <v>0</v>
      </c>
      <c r="BQ19" s="27">
        <f t="shared" si="30"/>
        <v>0</v>
      </c>
      <c r="BT19" s="1">
        <v>256</v>
      </c>
      <c r="BU19" s="24">
        <f t="shared" ref="BU19:CP19" si="31">AV5+AV6+AV7+AV8+AV9+AV10+AV11+AV12+AV13+AV14+AV15+AV16+AV17+AV18+AV19</f>
        <v>100</v>
      </c>
      <c r="BV19" s="24">
        <f t="shared" si="31"/>
        <v>100</v>
      </c>
      <c r="BW19" s="27">
        <f t="shared" si="31"/>
        <v>100.00000000000001</v>
      </c>
      <c r="BX19" s="27">
        <f t="shared" si="31"/>
        <v>100.00000000000001</v>
      </c>
      <c r="BY19" s="27">
        <f t="shared" si="31"/>
        <v>100</v>
      </c>
      <c r="BZ19" s="24">
        <f t="shared" si="31"/>
        <v>100</v>
      </c>
      <c r="CA19" s="27">
        <f t="shared" si="31"/>
        <v>100.00000000000001</v>
      </c>
      <c r="CB19" s="24">
        <f t="shared" si="31"/>
        <v>100</v>
      </c>
      <c r="CC19" s="27">
        <f t="shared" si="31"/>
        <v>100</v>
      </c>
      <c r="CD19" s="27">
        <f t="shared" si="31"/>
        <v>100.00000000000001</v>
      </c>
      <c r="CE19" s="27">
        <f t="shared" si="31"/>
        <v>100</v>
      </c>
      <c r="CF19" s="27">
        <f t="shared" si="31"/>
        <v>99.999999999999986</v>
      </c>
      <c r="CG19" s="40">
        <f t="shared" si="31"/>
        <v>100</v>
      </c>
      <c r="CH19" s="27">
        <f t="shared" si="31"/>
        <v>100</v>
      </c>
      <c r="CI19" s="24">
        <f t="shared" si="31"/>
        <v>100</v>
      </c>
      <c r="CJ19" s="24">
        <f t="shared" si="31"/>
        <v>100.00000000000001</v>
      </c>
      <c r="CK19" s="27">
        <f t="shared" si="31"/>
        <v>100.00000000000001</v>
      </c>
      <c r="CL19" s="27">
        <f t="shared" si="31"/>
        <v>99.999999999999986</v>
      </c>
      <c r="CM19" s="24">
        <f t="shared" si="31"/>
        <v>100</v>
      </c>
      <c r="CN19" s="24">
        <f t="shared" si="31"/>
        <v>100</v>
      </c>
      <c r="CO19" s="24">
        <f t="shared" si="31"/>
        <v>100</v>
      </c>
      <c r="CP19" s="27">
        <f t="shared" si="31"/>
        <v>100</v>
      </c>
      <c r="CT19" s="9"/>
      <c r="CU19" s="9"/>
      <c r="CV19" s="9"/>
      <c r="CW19" s="9"/>
      <c r="CX19" s="9"/>
      <c r="CY19" s="9"/>
      <c r="CZ19" s="9"/>
      <c r="DA19" s="9"/>
      <c r="DB19" s="9"/>
      <c r="DC19" s="9"/>
      <c r="DD19" s="9"/>
      <c r="DE19" s="9"/>
      <c r="DF19" s="9"/>
      <c r="DG19" s="9"/>
      <c r="DH19" s="9"/>
      <c r="DI19" s="9"/>
      <c r="DJ19" s="9"/>
      <c r="DK19" s="9"/>
      <c r="DL19" s="9"/>
      <c r="DM19" s="9"/>
      <c r="DN19" s="9"/>
      <c r="DO19" s="9"/>
      <c r="DP19" s="9"/>
    </row>
    <row r="20" spans="2:120" s="1" customFormat="1" x14ac:dyDescent="0.25">
      <c r="B20" s="1" t="s">
        <v>17</v>
      </c>
      <c r="C20" s="38">
        <v>0</v>
      </c>
      <c r="D20" s="38">
        <v>0</v>
      </c>
      <c r="E20" s="38">
        <v>0</v>
      </c>
      <c r="F20" s="38">
        <v>0</v>
      </c>
      <c r="G20" s="38">
        <v>1</v>
      </c>
      <c r="H20" s="38">
        <v>0</v>
      </c>
      <c r="I20" s="38">
        <v>1</v>
      </c>
      <c r="J20" s="38">
        <v>7</v>
      </c>
      <c r="K20" s="38">
        <v>15</v>
      </c>
      <c r="L20" s="38">
        <v>14</v>
      </c>
      <c r="M20" s="38">
        <v>8</v>
      </c>
      <c r="N20" s="38">
        <v>10</v>
      </c>
      <c r="O20" s="38">
        <v>0</v>
      </c>
      <c r="P20" s="38">
        <v>0</v>
      </c>
      <c r="Q20" s="38">
        <v>0</v>
      </c>
      <c r="R20" s="38">
        <v>0</v>
      </c>
      <c r="S20" s="1">
        <v>56</v>
      </c>
      <c r="V20" s="1">
        <v>512</v>
      </c>
      <c r="W20" s="1">
        <f>R5</f>
        <v>0</v>
      </c>
      <c r="X20" s="1">
        <f>R6</f>
        <v>0</v>
      </c>
      <c r="Y20" s="3">
        <f>R7</f>
        <v>0</v>
      </c>
      <c r="Z20" s="3">
        <f>R8</f>
        <v>0</v>
      </c>
      <c r="AA20" s="3">
        <f>R9</f>
        <v>0</v>
      </c>
      <c r="AB20" s="1">
        <f>R10</f>
        <v>0</v>
      </c>
      <c r="AC20" s="3">
        <f>R11</f>
        <v>0</v>
      </c>
      <c r="AD20" s="1">
        <f>R12</f>
        <v>0</v>
      </c>
      <c r="AE20" s="3">
        <f>R13</f>
        <v>0</v>
      </c>
      <c r="AF20" s="3">
        <f>R14</f>
        <v>0</v>
      </c>
      <c r="AG20" s="3">
        <f>R15</f>
        <v>0</v>
      </c>
      <c r="AH20" s="3">
        <f>R16</f>
        <v>0</v>
      </c>
      <c r="AI20" s="38">
        <f>R17</f>
        <v>0</v>
      </c>
      <c r="AJ20" s="3">
        <f>R18</f>
        <v>0</v>
      </c>
      <c r="AK20" s="1">
        <f>R19</f>
        <v>0</v>
      </c>
      <c r="AL20" s="1">
        <f>R20</f>
        <v>0</v>
      </c>
      <c r="AM20" s="3">
        <f>R21</f>
        <v>0</v>
      </c>
      <c r="AN20" s="3">
        <f>R22</f>
        <v>0</v>
      </c>
      <c r="AO20" s="1">
        <f>R23</f>
        <v>0</v>
      </c>
      <c r="AP20" s="1">
        <f>R24</f>
        <v>0</v>
      </c>
      <c r="AQ20" s="1">
        <f>R25</f>
        <v>0</v>
      </c>
      <c r="AR20" s="3">
        <f>R26</f>
        <v>0</v>
      </c>
      <c r="AU20" s="1">
        <v>512</v>
      </c>
      <c r="AV20" s="24">
        <f t="shared" ref="AV20:BQ20" si="32">PRODUCT(W20*100*1/W21)</f>
        <v>0</v>
      </c>
      <c r="AW20" s="24">
        <f t="shared" si="32"/>
        <v>0</v>
      </c>
      <c r="AX20" s="27">
        <f t="shared" si="32"/>
        <v>0</v>
      </c>
      <c r="AY20" s="27">
        <f t="shared" si="32"/>
        <v>0</v>
      </c>
      <c r="AZ20" s="27">
        <f t="shared" si="32"/>
        <v>0</v>
      </c>
      <c r="BA20" s="24">
        <f t="shared" si="32"/>
        <v>0</v>
      </c>
      <c r="BB20" s="27">
        <f t="shared" si="32"/>
        <v>0</v>
      </c>
      <c r="BC20" s="24">
        <f t="shared" si="32"/>
        <v>0</v>
      </c>
      <c r="BD20" s="27">
        <f t="shared" si="32"/>
        <v>0</v>
      </c>
      <c r="BE20" s="27">
        <f t="shared" si="32"/>
        <v>0</v>
      </c>
      <c r="BF20" s="27">
        <f t="shared" si="32"/>
        <v>0</v>
      </c>
      <c r="BG20" s="27">
        <f t="shared" si="32"/>
        <v>0</v>
      </c>
      <c r="BH20" s="40">
        <f t="shared" si="32"/>
        <v>0</v>
      </c>
      <c r="BI20" s="27">
        <f t="shared" si="32"/>
        <v>0</v>
      </c>
      <c r="BJ20" s="24">
        <f t="shared" si="32"/>
        <v>0</v>
      </c>
      <c r="BK20" s="24">
        <f t="shared" si="32"/>
        <v>0</v>
      </c>
      <c r="BL20" s="27">
        <f t="shared" si="32"/>
        <v>0</v>
      </c>
      <c r="BM20" s="27">
        <f t="shared" si="32"/>
        <v>0</v>
      </c>
      <c r="BN20" s="24">
        <f t="shared" si="32"/>
        <v>0</v>
      </c>
      <c r="BO20" s="24">
        <f t="shared" si="32"/>
        <v>0</v>
      </c>
      <c r="BP20" s="24">
        <f t="shared" si="32"/>
        <v>0</v>
      </c>
      <c r="BQ20" s="27">
        <f t="shared" si="32"/>
        <v>0</v>
      </c>
      <c r="BT20" s="1">
        <v>512</v>
      </c>
      <c r="BU20" s="24">
        <f t="shared" ref="BU20:CP20" si="33">AV5+AV6+AV7+AV8+AV9+AV10+AV11+AV12+AV13+AV14+AV15+AV16+AV17+AV18+AV19+AV20</f>
        <v>100</v>
      </c>
      <c r="BV20" s="24">
        <f t="shared" si="33"/>
        <v>100</v>
      </c>
      <c r="BW20" s="27">
        <f t="shared" si="33"/>
        <v>100.00000000000001</v>
      </c>
      <c r="BX20" s="27">
        <f t="shared" si="33"/>
        <v>100.00000000000001</v>
      </c>
      <c r="BY20" s="27">
        <f t="shared" si="33"/>
        <v>100</v>
      </c>
      <c r="BZ20" s="24">
        <f t="shared" si="33"/>
        <v>100</v>
      </c>
      <c r="CA20" s="27">
        <f t="shared" si="33"/>
        <v>100.00000000000001</v>
      </c>
      <c r="CB20" s="24">
        <f t="shared" si="33"/>
        <v>100</v>
      </c>
      <c r="CC20" s="27">
        <f t="shared" si="33"/>
        <v>100</v>
      </c>
      <c r="CD20" s="27">
        <f t="shared" si="33"/>
        <v>100.00000000000001</v>
      </c>
      <c r="CE20" s="27">
        <f t="shared" si="33"/>
        <v>100</v>
      </c>
      <c r="CF20" s="27">
        <f t="shared" si="33"/>
        <v>99.999999999999986</v>
      </c>
      <c r="CG20" s="40">
        <f t="shared" si="33"/>
        <v>100</v>
      </c>
      <c r="CH20" s="27">
        <f t="shared" si="33"/>
        <v>100</v>
      </c>
      <c r="CI20" s="24">
        <f t="shared" si="33"/>
        <v>100</v>
      </c>
      <c r="CJ20" s="24">
        <f t="shared" si="33"/>
        <v>100.00000000000001</v>
      </c>
      <c r="CK20" s="27">
        <f t="shared" si="33"/>
        <v>100.00000000000001</v>
      </c>
      <c r="CL20" s="27">
        <f t="shared" si="33"/>
        <v>99.999999999999986</v>
      </c>
      <c r="CM20" s="24">
        <f t="shared" si="33"/>
        <v>100</v>
      </c>
      <c r="CN20" s="24">
        <f t="shared" si="33"/>
        <v>100</v>
      </c>
      <c r="CO20" s="24">
        <f t="shared" si="33"/>
        <v>100</v>
      </c>
      <c r="CP20" s="27">
        <f t="shared" si="33"/>
        <v>100</v>
      </c>
      <c r="CT20" s="9"/>
      <c r="CU20" s="9"/>
      <c r="CV20" s="9"/>
      <c r="CW20" s="9"/>
      <c r="CX20" s="9"/>
      <c r="CY20" s="9"/>
      <c r="CZ20" s="9"/>
      <c r="DA20" s="9"/>
      <c r="DB20" s="9"/>
      <c r="DC20" s="9"/>
      <c r="DD20" s="9"/>
      <c r="DE20" s="9"/>
      <c r="DF20" s="9"/>
      <c r="DG20" s="9"/>
      <c r="DH20" s="9"/>
      <c r="DI20" s="9"/>
      <c r="DJ20" s="9"/>
      <c r="DK20" s="9"/>
      <c r="DL20" s="9"/>
      <c r="DM20" s="9"/>
      <c r="DN20" s="9"/>
      <c r="DO20" s="9"/>
      <c r="DP20" s="9"/>
    </row>
    <row r="21" spans="2:120" s="1" customFormat="1" x14ac:dyDescent="0.25">
      <c r="B21" s="1" t="s">
        <v>18</v>
      </c>
      <c r="C21" s="4">
        <v>0</v>
      </c>
      <c r="D21" s="4">
        <v>0</v>
      </c>
      <c r="E21" s="4">
        <v>5</v>
      </c>
      <c r="F21" s="4">
        <v>22</v>
      </c>
      <c r="G21" s="4">
        <v>16</v>
      </c>
      <c r="H21" s="4">
        <v>4</v>
      </c>
      <c r="I21" s="3">
        <v>5</v>
      </c>
      <c r="J21" s="3">
        <v>2</v>
      </c>
      <c r="K21" s="3">
        <v>1</v>
      </c>
      <c r="L21" s="3">
        <v>1</v>
      </c>
      <c r="M21" s="3">
        <v>0</v>
      </c>
      <c r="N21" s="3">
        <v>0</v>
      </c>
      <c r="O21" s="3">
        <v>0</v>
      </c>
      <c r="P21" s="3">
        <v>0</v>
      </c>
      <c r="Q21" s="3">
        <v>0</v>
      </c>
      <c r="R21" s="3">
        <v>0</v>
      </c>
      <c r="S21" s="1">
        <v>56</v>
      </c>
      <c r="V21" s="1" t="s">
        <v>1</v>
      </c>
      <c r="W21" s="1">
        <f>S5</f>
        <v>56</v>
      </c>
      <c r="X21" s="1">
        <f>S6</f>
        <v>56</v>
      </c>
      <c r="Y21" s="1">
        <f>S7</f>
        <v>56</v>
      </c>
      <c r="Z21" s="1">
        <f>S8</f>
        <v>56</v>
      </c>
      <c r="AA21" s="1">
        <f>S9</f>
        <v>56</v>
      </c>
      <c r="AB21" s="1">
        <f>S10</f>
        <v>56</v>
      </c>
      <c r="AC21" s="1">
        <f>S11</f>
        <v>56</v>
      </c>
      <c r="AD21" s="1">
        <f>S12</f>
        <v>56</v>
      </c>
      <c r="AE21" s="1">
        <f>S13</f>
        <v>56</v>
      </c>
      <c r="AF21" s="1">
        <f>S14</f>
        <v>56</v>
      </c>
      <c r="AG21" s="1">
        <f>S15</f>
        <v>55</v>
      </c>
      <c r="AH21" s="1">
        <f>S16</f>
        <v>55</v>
      </c>
      <c r="AI21" s="1">
        <f>S17</f>
        <v>55</v>
      </c>
      <c r="AJ21" s="1">
        <f>S18</f>
        <v>53</v>
      </c>
      <c r="AK21" s="1">
        <f>S19</f>
        <v>56</v>
      </c>
      <c r="AL21" s="1">
        <f>S20</f>
        <v>56</v>
      </c>
      <c r="AM21" s="1">
        <f>S21</f>
        <v>56</v>
      </c>
      <c r="AN21" s="1">
        <f>S22</f>
        <v>56</v>
      </c>
      <c r="AO21" s="1">
        <f>S23</f>
        <v>56</v>
      </c>
      <c r="AP21" s="1">
        <f>S24</f>
        <v>56</v>
      </c>
      <c r="AQ21" s="1">
        <f>S25</f>
        <v>56</v>
      </c>
      <c r="AR21" s="8">
        <f>S26</f>
        <v>56</v>
      </c>
      <c r="AU21" s="1" t="s">
        <v>38</v>
      </c>
      <c r="AV21" s="24">
        <f t="shared" ref="AV21:BQ21" si="34">SUM(AV5:AV20)</f>
        <v>100</v>
      </c>
      <c r="AW21" s="24">
        <f t="shared" si="34"/>
        <v>100</v>
      </c>
      <c r="AX21" s="24">
        <f t="shared" si="34"/>
        <v>100.00000000000001</v>
      </c>
      <c r="AY21" s="24">
        <f t="shared" si="34"/>
        <v>100.00000000000001</v>
      </c>
      <c r="AZ21" s="24">
        <f t="shared" si="34"/>
        <v>100</v>
      </c>
      <c r="BA21" s="24">
        <f t="shared" si="34"/>
        <v>100</v>
      </c>
      <c r="BB21" s="24">
        <f t="shared" si="34"/>
        <v>100.00000000000001</v>
      </c>
      <c r="BC21" s="24">
        <f t="shared" si="34"/>
        <v>100</v>
      </c>
      <c r="BD21" s="24">
        <f t="shared" si="34"/>
        <v>100</v>
      </c>
      <c r="BE21" s="24">
        <f t="shared" si="34"/>
        <v>100.00000000000001</v>
      </c>
      <c r="BF21" s="24">
        <f t="shared" si="34"/>
        <v>100</v>
      </c>
      <c r="BG21" s="24">
        <f t="shared" si="34"/>
        <v>99.999999999999986</v>
      </c>
      <c r="BH21" s="24">
        <f t="shared" si="34"/>
        <v>100</v>
      </c>
      <c r="BI21" s="24">
        <f t="shared" si="34"/>
        <v>100</v>
      </c>
      <c r="BJ21" s="24">
        <f t="shared" si="34"/>
        <v>100</v>
      </c>
      <c r="BK21" s="24">
        <f t="shared" si="34"/>
        <v>100.00000000000001</v>
      </c>
      <c r="BL21" s="24">
        <f t="shared" si="34"/>
        <v>100.00000000000001</v>
      </c>
      <c r="BM21" s="24">
        <f t="shared" si="34"/>
        <v>99.999999999999986</v>
      </c>
      <c r="BN21" s="24">
        <f t="shared" si="34"/>
        <v>100</v>
      </c>
      <c r="BO21" s="24">
        <f t="shared" si="34"/>
        <v>100</v>
      </c>
      <c r="BP21" s="24">
        <f t="shared" si="34"/>
        <v>100</v>
      </c>
      <c r="BQ21" s="24">
        <f t="shared" si="34"/>
        <v>100</v>
      </c>
      <c r="CR21" s="9"/>
      <c r="CS21" s="9"/>
      <c r="CT21" s="9"/>
      <c r="CU21" s="9"/>
      <c r="CV21" s="9"/>
      <c r="CW21" s="9"/>
      <c r="CX21" s="9"/>
      <c r="CY21" s="9"/>
      <c r="CZ21" s="9"/>
      <c r="DA21" s="9"/>
      <c r="DB21" s="9"/>
      <c r="DC21" s="9"/>
      <c r="DD21" s="9"/>
      <c r="DE21" s="9"/>
      <c r="DF21" s="9"/>
      <c r="DG21" s="9"/>
      <c r="DH21" s="9"/>
      <c r="DI21" s="9"/>
      <c r="DJ21" s="9"/>
      <c r="DK21" s="9"/>
      <c r="DL21" s="9"/>
      <c r="DM21" s="9"/>
      <c r="DN21" s="9"/>
      <c r="DO21" s="9"/>
    </row>
    <row r="22" spans="2:120" s="1" customFormat="1" x14ac:dyDescent="0.25">
      <c r="B22" s="1" t="s">
        <v>19</v>
      </c>
      <c r="C22" s="4">
        <v>0</v>
      </c>
      <c r="D22" s="4">
        <v>1</v>
      </c>
      <c r="E22" s="4">
        <v>0</v>
      </c>
      <c r="F22" s="4">
        <v>0</v>
      </c>
      <c r="G22" s="4">
        <v>10</v>
      </c>
      <c r="H22" s="4">
        <v>23</v>
      </c>
      <c r="I22" s="4">
        <v>11</v>
      </c>
      <c r="J22" s="3">
        <v>4</v>
      </c>
      <c r="K22" s="3">
        <v>4</v>
      </c>
      <c r="L22" s="3">
        <v>3</v>
      </c>
      <c r="M22" s="3">
        <v>0</v>
      </c>
      <c r="N22" s="3">
        <v>0</v>
      </c>
      <c r="O22" s="3">
        <v>0</v>
      </c>
      <c r="P22" s="3">
        <v>0</v>
      </c>
      <c r="Q22" s="3">
        <v>0</v>
      </c>
      <c r="R22" s="3">
        <v>0</v>
      </c>
      <c r="S22" s="1">
        <v>56</v>
      </c>
      <c r="AV22" s="24"/>
      <c r="AW22" s="24"/>
      <c r="AX22" s="24"/>
      <c r="AY22" s="24"/>
      <c r="AZ22" s="24"/>
      <c r="BA22" s="24"/>
      <c r="BB22" s="24"/>
      <c r="BC22" s="24"/>
      <c r="BD22" s="24"/>
      <c r="BE22" s="24"/>
      <c r="BF22" s="24"/>
      <c r="BG22" s="24"/>
      <c r="BH22" s="24"/>
      <c r="BI22" s="24"/>
      <c r="BJ22" s="24"/>
      <c r="BK22" s="24"/>
      <c r="BL22" s="24"/>
      <c r="BM22" s="24"/>
      <c r="BN22" s="24"/>
      <c r="BO22" s="24"/>
      <c r="BP22" s="24"/>
      <c r="CQ22" s="9"/>
      <c r="CR22" s="9"/>
      <c r="CS22" s="9"/>
      <c r="CT22" s="9"/>
      <c r="CU22" s="9"/>
      <c r="CV22" s="9"/>
      <c r="CW22" s="9"/>
      <c r="CX22" s="9"/>
      <c r="CY22" s="9"/>
      <c r="CZ22" s="9"/>
      <c r="DA22" s="9"/>
      <c r="DB22" s="9"/>
      <c r="DC22" s="9"/>
      <c r="DD22" s="9"/>
      <c r="DE22" s="9"/>
      <c r="DF22" s="9"/>
      <c r="DG22" s="9"/>
      <c r="DH22" s="9"/>
      <c r="DI22" s="9"/>
      <c r="DJ22" s="9"/>
      <c r="DK22" s="9"/>
      <c r="DL22" s="9"/>
      <c r="DM22" s="9"/>
    </row>
    <row r="23" spans="2:120" s="1" customFormat="1" x14ac:dyDescent="0.25">
      <c r="B23" s="1" t="s">
        <v>20</v>
      </c>
      <c r="C23" s="1">
        <v>0</v>
      </c>
      <c r="D23" s="1">
        <v>0</v>
      </c>
      <c r="E23" s="1">
        <v>0</v>
      </c>
      <c r="F23" s="1">
        <v>1</v>
      </c>
      <c r="G23" s="1">
        <v>0</v>
      </c>
      <c r="H23" s="1">
        <v>5</v>
      </c>
      <c r="I23" s="1">
        <v>29</v>
      </c>
      <c r="J23" s="1">
        <v>11</v>
      </c>
      <c r="K23" s="1">
        <v>5</v>
      </c>
      <c r="L23" s="1">
        <v>5</v>
      </c>
      <c r="M23" s="1">
        <v>0</v>
      </c>
      <c r="N23" s="1">
        <v>0</v>
      </c>
      <c r="O23" s="1">
        <v>0</v>
      </c>
      <c r="P23" s="1">
        <v>0</v>
      </c>
      <c r="Q23" s="1">
        <v>0</v>
      </c>
      <c r="R23" s="1">
        <v>0</v>
      </c>
      <c r="S23" s="1">
        <v>56</v>
      </c>
      <c r="CQ23" s="9"/>
      <c r="CR23" s="9"/>
      <c r="CS23" s="9"/>
      <c r="CT23" s="9"/>
      <c r="CU23" s="9"/>
      <c r="CV23" s="9"/>
      <c r="CW23" s="9"/>
      <c r="CX23" s="9"/>
      <c r="CY23" s="9"/>
      <c r="CZ23" s="9"/>
      <c r="DA23" s="9"/>
      <c r="DB23" s="9"/>
      <c r="DC23" s="9"/>
      <c r="DD23" s="9"/>
      <c r="DE23" s="9"/>
      <c r="DF23" s="9"/>
      <c r="DG23" s="9"/>
      <c r="DH23" s="9"/>
      <c r="DI23" s="9"/>
      <c r="DJ23" s="9"/>
      <c r="DK23" s="9"/>
      <c r="DL23" s="9"/>
      <c r="DM23" s="9"/>
    </row>
    <row r="24" spans="2:120" s="1" customFormat="1" x14ac:dyDescent="0.25">
      <c r="B24" s="1" t="s">
        <v>21</v>
      </c>
      <c r="C24" s="1">
        <v>0</v>
      </c>
      <c r="D24" s="1">
        <v>0</v>
      </c>
      <c r="E24" s="1">
        <v>1</v>
      </c>
      <c r="F24" s="1">
        <v>0</v>
      </c>
      <c r="G24" s="1">
        <v>0</v>
      </c>
      <c r="H24" s="1">
        <v>0</v>
      </c>
      <c r="I24" s="1">
        <v>0</v>
      </c>
      <c r="J24" s="1">
        <v>0</v>
      </c>
      <c r="K24" s="1">
        <v>0</v>
      </c>
      <c r="L24" s="1">
        <v>2</v>
      </c>
      <c r="M24" s="1">
        <v>53</v>
      </c>
      <c r="N24" s="1">
        <v>0</v>
      </c>
      <c r="O24" s="1">
        <v>0</v>
      </c>
      <c r="P24" s="1">
        <v>0</v>
      </c>
      <c r="Q24" s="1">
        <v>0</v>
      </c>
      <c r="R24" s="1">
        <v>0</v>
      </c>
      <c r="S24" s="1">
        <v>56</v>
      </c>
      <c r="CQ24" s="9"/>
      <c r="CR24" s="9"/>
      <c r="CS24" s="9"/>
      <c r="CT24" s="9"/>
      <c r="CU24" s="9"/>
      <c r="CV24" s="9"/>
      <c r="CW24" s="9"/>
      <c r="CX24" s="9"/>
      <c r="CY24" s="9"/>
      <c r="CZ24" s="9"/>
      <c r="DA24" s="9"/>
      <c r="DB24" s="9"/>
      <c r="DC24" s="9"/>
      <c r="DD24" s="9"/>
      <c r="DE24" s="9"/>
      <c r="DF24" s="9"/>
      <c r="DG24" s="9"/>
      <c r="DH24" s="9"/>
      <c r="DI24" s="9"/>
      <c r="DJ24" s="9"/>
      <c r="DK24" s="9"/>
      <c r="DL24" s="9"/>
      <c r="DM24" s="9"/>
    </row>
    <row r="25" spans="2:120" s="1" customFormat="1" x14ac:dyDescent="0.25">
      <c r="B25" s="1" t="s">
        <v>22</v>
      </c>
      <c r="C25" s="1">
        <v>0</v>
      </c>
      <c r="D25" s="1">
        <v>1</v>
      </c>
      <c r="E25" s="1">
        <v>0</v>
      </c>
      <c r="F25" s="1">
        <v>0</v>
      </c>
      <c r="G25" s="1">
        <v>0</v>
      </c>
      <c r="H25" s="1">
        <v>0</v>
      </c>
      <c r="I25" s="1">
        <v>0</v>
      </c>
      <c r="J25" s="1">
        <v>2</v>
      </c>
      <c r="K25" s="1">
        <v>22</v>
      </c>
      <c r="L25" s="1">
        <v>26</v>
      </c>
      <c r="M25" s="1">
        <v>5</v>
      </c>
      <c r="N25" s="1">
        <v>0</v>
      </c>
      <c r="O25" s="1">
        <v>0</v>
      </c>
      <c r="P25" s="1">
        <v>0</v>
      </c>
      <c r="Q25" s="1">
        <v>0</v>
      </c>
      <c r="R25" s="1">
        <v>0</v>
      </c>
      <c r="S25" s="1">
        <v>56</v>
      </c>
      <c r="CQ25" s="9"/>
      <c r="CR25" s="9"/>
      <c r="CS25" s="9"/>
      <c r="CT25" s="9"/>
      <c r="CU25" s="9"/>
      <c r="CV25" s="9"/>
      <c r="CW25" s="9"/>
      <c r="CX25" s="9"/>
      <c r="CY25" s="9"/>
      <c r="CZ25" s="9"/>
      <c r="DA25" s="9"/>
      <c r="DB25" s="9"/>
      <c r="DC25" s="9"/>
      <c r="DD25" s="9"/>
      <c r="DE25" s="9"/>
      <c r="DF25" s="9"/>
      <c r="DG25" s="9"/>
      <c r="DH25" s="9"/>
      <c r="DI25" s="9"/>
      <c r="DJ25" s="9"/>
      <c r="DK25" s="9"/>
      <c r="DL25" s="9"/>
      <c r="DM25" s="9"/>
    </row>
    <row r="26" spans="2:120" s="1" customFormat="1" x14ac:dyDescent="0.25">
      <c r="B26" s="1" t="s">
        <v>84</v>
      </c>
      <c r="C26" s="2">
        <v>0</v>
      </c>
      <c r="D26" s="2">
        <v>0</v>
      </c>
      <c r="E26" s="2">
        <v>0</v>
      </c>
      <c r="F26" s="2">
        <v>1</v>
      </c>
      <c r="G26" s="2">
        <v>0</v>
      </c>
      <c r="H26" s="2">
        <v>4</v>
      </c>
      <c r="I26" s="2">
        <v>23</v>
      </c>
      <c r="J26" s="2">
        <v>24</v>
      </c>
      <c r="K26" s="2">
        <v>4</v>
      </c>
      <c r="L26" s="2">
        <v>0</v>
      </c>
      <c r="M26" s="3">
        <v>0</v>
      </c>
      <c r="N26" s="3">
        <v>0</v>
      </c>
      <c r="O26" s="3">
        <v>0</v>
      </c>
      <c r="P26" s="3">
        <v>0</v>
      </c>
      <c r="Q26" s="3">
        <v>0</v>
      </c>
      <c r="R26" s="3">
        <v>0</v>
      </c>
      <c r="S26" s="1">
        <v>56</v>
      </c>
      <c r="CQ26" s="9"/>
      <c r="CR26" s="9"/>
      <c r="CS26" s="9"/>
      <c r="CT26" s="9"/>
      <c r="CU26" s="9"/>
      <c r="CV26" s="9"/>
      <c r="CW26" s="9"/>
      <c r="CX26" s="9"/>
      <c r="CY26" s="9"/>
      <c r="CZ26" s="9"/>
      <c r="DA26" s="9"/>
      <c r="DB26" s="9"/>
      <c r="DC26" s="9"/>
      <c r="DD26" s="9"/>
      <c r="DE26" s="9"/>
      <c r="DF26" s="9"/>
      <c r="DG26" s="9"/>
      <c r="DH26" s="9"/>
      <c r="DI26" s="9"/>
      <c r="DJ26" s="9"/>
      <c r="DK26" s="9"/>
      <c r="DL26" s="9"/>
      <c r="DM26" s="9"/>
    </row>
    <row r="27" spans="2:120" s="1" customFormat="1" x14ac:dyDescent="0.25">
      <c r="B27" s="1" t="s">
        <v>75</v>
      </c>
      <c r="C27" s="1">
        <v>0</v>
      </c>
      <c r="D27" s="1">
        <v>0</v>
      </c>
      <c r="E27" s="1">
        <v>0</v>
      </c>
      <c r="F27" s="1">
        <v>0</v>
      </c>
      <c r="G27" s="1">
        <v>0</v>
      </c>
      <c r="H27" s="1">
        <v>1</v>
      </c>
      <c r="I27" s="1">
        <v>0</v>
      </c>
      <c r="J27" s="1">
        <v>0</v>
      </c>
      <c r="K27" s="1">
        <v>1</v>
      </c>
      <c r="L27" s="1">
        <v>0</v>
      </c>
      <c r="M27" s="1">
        <v>13</v>
      </c>
      <c r="N27" s="1">
        <v>30</v>
      </c>
      <c r="O27" s="1">
        <v>6</v>
      </c>
      <c r="P27" s="1">
        <v>2</v>
      </c>
      <c r="Q27" s="1">
        <v>3</v>
      </c>
      <c r="R27" s="1">
        <v>0</v>
      </c>
      <c r="S27" s="1">
        <v>56</v>
      </c>
      <c r="CQ27" s="9"/>
      <c r="CR27" s="9"/>
      <c r="CS27" s="9"/>
      <c r="CT27" s="9"/>
      <c r="CU27" s="9"/>
      <c r="CV27" s="9"/>
      <c r="CW27" s="9"/>
      <c r="CX27" s="9"/>
      <c r="CY27" s="9"/>
      <c r="CZ27" s="9"/>
      <c r="DA27" s="9"/>
      <c r="DB27" s="9"/>
      <c r="DC27" s="9"/>
      <c r="DD27" s="9"/>
      <c r="DE27" s="9"/>
      <c r="DF27" s="9"/>
      <c r="DG27" s="9"/>
      <c r="DH27" s="9"/>
      <c r="DI27" s="9"/>
      <c r="DJ27" s="9"/>
      <c r="DK27" s="9"/>
      <c r="DL27" s="9"/>
      <c r="DM27" s="9"/>
    </row>
    <row r="28" spans="2:120" s="1" customFormat="1" x14ac:dyDescent="0.25">
      <c r="B28" s="1" t="s">
        <v>83</v>
      </c>
      <c r="C28" s="1">
        <v>0</v>
      </c>
      <c r="D28" s="1">
        <v>0</v>
      </c>
      <c r="E28" s="1">
        <v>0</v>
      </c>
      <c r="F28" s="1">
        <v>0</v>
      </c>
      <c r="G28" s="1">
        <v>0</v>
      </c>
      <c r="H28" s="1">
        <v>0</v>
      </c>
      <c r="I28" s="1">
        <v>0</v>
      </c>
      <c r="J28" s="1">
        <v>0</v>
      </c>
      <c r="K28" s="1">
        <v>0</v>
      </c>
      <c r="L28" s="1">
        <v>0</v>
      </c>
      <c r="M28" s="1">
        <v>55</v>
      </c>
      <c r="N28" s="1">
        <v>0</v>
      </c>
      <c r="O28" s="1">
        <v>0</v>
      </c>
      <c r="P28" s="1">
        <v>0</v>
      </c>
      <c r="Q28" s="1">
        <v>0</v>
      </c>
      <c r="R28" s="1">
        <v>0</v>
      </c>
      <c r="S28" s="1">
        <v>55</v>
      </c>
      <c r="CQ28" s="9"/>
      <c r="CR28" s="9"/>
      <c r="CS28" s="9"/>
      <c r="CT28" s="9"/>
      <c r="CU28" s="9"/>
      <c r="CV28" s="9"/>
      <c r="CW28" s="9"/>
      <c r="CX28" s="9"/>
      <c r="CY28" s="9"/>
      <c r="CZ28" s="9"/>
      <c r="DA28" s="9"/>
      <c r="DB28" s="9"/>
      <c r="DC28" s="9"/>
      <c r="DD28" s="9"/>
      <c r="DE28" s="9"/>
      <c r="DF28" s="9"/>
      <c r="DG28" s="9"/>
      <c r="DH28" s="9"/>
      <c r="DI28" s="9"/>
      <c r="DJ28" s="9"/>
      <c r="DK28" s="9"/>
      <c r="DL28" s="9"/>
      <c r="DM28" s="9"/>
    </row>
    <row r="29" spans="2:120" s="1" customFormat="1" x14ac:dyDescent="0.25">
      <c r="CQ29" s="9"/>
      <c r="CR29" s="9"/>
      <c r="CS29" s="9"/>
      <c r="CT29" s="9"/>
      <c r="CU29" s="9"/>
      <c r="CV29" s="9"/>
      <c r="CW29" s="9"/>
      <c r="CX29" s="9"/>
      <c r="CY29" s="9"/>
      <c r="CZ29" s="9"/>
      <c r="DA29" s="9"/>
      <c r="DB29" s="9"/>
      <c r="DC29" s="9"/>
      <c r="DD29" s="9"/>
      <c r="DE29" s="9"/>
      <c r="DF29" s="9"/>
      <c r="DG29" s="9"/>
      <c r="DH29" s="9"/>
      <c r="DI29" s="9"/>
      <c r="DJ29" s="9"/>
      <c r="DK29" s="9"/>
      <c r="DL29" s="9"/>
      <c r="DM29" s="9"/>
    </row>
    <row r="30" spans="2:120" s="1" customFormat="1" x14ac:dyDescent="0.25">
      <c r="CQ30" s="9"/>
      <c r="CR30" s="9"/>
      <c r="CS30" s="9"/>
      <c r="CT30" s="9"/>
      <c r="CU30" s="9"/>
      <c r="CV30" s="9"/>
      <c r="CW30" s="9"/>
      <c r="CX30" s="9"/>
      <c r="CY30" s="9"/>
      <c r="CZ30" s="9"/>
      <c r="DA30" s="9"/>
      <c r="DB30" s="9"/>
      <c r="DC30" s="9"/>
      <c r="DD30" s="9"/>
      <c r="DE30" s="9"/>
      <c r="DF30" s="9"/>
      <c r="DG30" s="9"/>
      <c r="DH30" s="9"/>
      <c r="DI30" s="9"/>
      <c r="DJ30" s="9"/>
      <c r="DK30" s="9"/>
      <c r="DL30" s="9"/>
      <c r="DM30" s="9"/>
    </row>
    <row r="31" spans="2:120" s="1" customFormat="1" x14ac:dyDescent="0.25">
      <c r="CQ31" s="9"/>
      <c r="CR31" s="9"/>
      <c r="CS31" s="9"/>
      <c r="CT31" s="9"/>
      <c r="CU31" s="9"/>
      <c r="CV31" s="9"/>
      <c r="CW31" s="9"/>
      <c r="CX31" s="9"/>
      <c r="CY31" s="9"/>
      <c r="CZ31" s="9"/>
      <c r="DA31" s="9"/>
      <c r="DB31" s="9"/>
      <c r="DC31" s="9"/>
      <c r="DD31" s="9"/>
      <c r="DE31" s="9"/>
      <c r="DF31" s="9"/>
      <c r="DG31" s="9"/>
      <c r="DH31" s="9"/>
      <c r="DI31" s="9"/>
      <c r="DJ31" s="9"/>
      <c r="DK31" s="9"/>
      <c r="DL31" s="9"/>
      <c r="DM31" s="9"/>
    </row>
  </sheetData>
  <pageMargins left="0.7" right="0.7" top="0.78740157499999996" bottom="0.78740157499999996"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6"/>
  <sheetViews>
    <sheetView zoomScale="75" zoomScaleNormal="75" workbookViewId="0">
      <selection activeCell="C5" sqref="C5:S28"/>
    </sheetView>
  </sheetViews>
  <sheetFormatPr baseColWidth="10" defaultRowHeight="15" x14ac:dyDescent="0.25"/>
  <cols>
    <col min="3" max="18" width="8.28515625" customWidth="1"/>
    <col min="23" max="45" width="8.28515625" customWidth="1"/>
    <col min="48" max="70" width="8.28515625" customWidth="1"/>
    <col min="73" max="96" width="8.28515625" style="24" customWidth="1"/>
    <col min="98" max="98" width="8.140625" customWidth="1"/>
    <col min="99" max="113" width="6.28515625" bestFit="1" customWidth="1"/>
    <col min="114" max="114" width="6.42578125" bestFit="1" customWidth="1"/>
    <col min="115" max="121" width="6.28515625" bestFit="1" customWidth="1"/>
    <col min="122" max="122" width="7" customWidth="1"/>
  </cols>
  <sheetData>
    <row r="3" spans="1:126" s="1" customFormat="1" x14ac:dyDescent="0.25">
      <c r="A3" s="1" t="s">
        <v>36</v>
      </c>
      <c r="V3" s="1" t="str">
        <f>A3</f>
        <v>Staphylococcus aureus</v>
      </c>
      <c r="AV3" s="1" t="str">
        <f>A3</f>
        <v>Staphylococcus aureus</v>
      </c>
      <c r="BU3" s="24"/>
      <c r="BV3" s="24"/>
      <c r="BW3" s="24" t="str">
        <f>A3</f>
        <v>Staphylococcus aureus</v>
      </c>
      <c r="BX3" s="24"/>
      <c r="BY3" s="24"/>
      <c r="BZ3" s="24"/>
      <c r="CA3" s="24"/>
      <c r="CB3" s="24"/>
      <c r="CC3" s="24"/>
      <c r="CD3" s="24"/>
      <c r="CE3" s="24"/>
      <c r="CF3" s="24"/>
      <c r="CG3" s="24"/>
      <c r="CH3" s="24"/>
      <c r="CI3" s="24"/>
      <c r="CJ3" s="24"/>
      <c r="CK3" s="24"/>
      <c r="CL3" s="24"/>
      <c r="CM3" s="24"/>
      <c r="CN3" s="24"/>
      <c r="CO3" s="24"/>
      <c r="CP3" s="24"/>
      <c r="CQ3" s="24"/>
      <c r="CR3" s="24"/>
      <c r="CU3" s="9"/>
      <c r="CV3" s="9"/>
      <c r="CW3" s="9"/>
      <c r="CX3" s="9"/>
      <c r="CY3" s="9"/>
      <c r="CZ3" s="9"/>
      <c r="DA3" s="9"/>
      <c r="DB3" s="9"/>
      <c r="DC3" s="9"/>
      <c r="DD3" s="9"/>
      <c r="DE3" s="9"/>
      <c r="DF3" s="9"/>
      <c r="DG3" s="9"/>
      <c r="DH3" s="9"/>
      <c r="DI3" s="9"/>
      <c r="DJ3" s="9"/>
      <c r="DK3" s="9"/>
      <c r="DL3" s="9"/>
      <c r="DM3" s="9"/>
      <c r="DN3" s="9"/>
      <c r="DO3" s="9"/>
      <c r="DP3" s="9"/>
      <c r="DQ3" s="9"/>
      <c r="DR3" s="9"/>
      <c r="DS3" s="9"/>
    </row>
    <row r="4" spans="1:126"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Penicillin G</v>
      </c>
      <c r="X4" s="1" t="str">
        <f>B6</f>
        <v>Oxacillin</v>
      </c>
      <c r="Y4" s="1" t="str">
        <f>B7</f>
        <v>Ampicillin/ Sulbactam</v>
      </c>
      <c r="Z4" s="1" t="str">
        <f>B8</f>
        <v>Piperacillin/ Tazobactam</v>
      </c>
      <c r="AA4" s="1" t="str">
        <f>B9</f>
        <v>Cefotaxim</v>
      </c>
      <c r="AB4" s="1" t="str">
        <f>B10</f>
        <v>Cefuroxim</v>
      </c>
      <c r="AC4" s="1" t="str">
        <f>B11</f>
        <v>Imipenem</v>
      </c>
      <c r="AD4" s="1" t="str">
        <f>B12</f>
        <v>Meropenem</v>
      </c>
      <c r="AE4" s="1" t="str">
        <f>B13</f>
        <v>Amikacin</v>
      </c>
      <c r="AF4" s="1" t="str">
        <f>B14</f>
        <v>Gentamicin</v>
      </c>
      <c r="AG4" s="1" t="str">
        <f>B15</f>
        <v>Fosfomycin</v>
      </c>
      <c r="AH4" s="1" t="str">
        <f>B16</f>
        <v>Cotrimoxazol</v>
      </c>
      <c r="AI4" s="1" t="str">
        <f>B17</f>
        <v>Ciprofloxacin</v>
      </c>
      <c r="AJ4" s="1" t="str">
        <f>B18</f>
        <v>Levofloxacin</v>
      </c>
      <c r="AK4" s="1" t="str">
        <f>B19</f>
        <v>Moxifloxacin</v>
      </c>
      <c r="AL4" s="1" t="str">
        <f>B20</f>
        <v>Doxycyclin</v>
      </c>
      <c r="AM4" s="1" t="str">
        <f>B21</f>
        <v>Rifampicin</v>
      </c>
      <c r="AN4" s="1" t="str">
        <f>B22</f>
        <v>Daptomycin</v>
      </c>
      <c r="AO4" s="1" t="str">
        <f>B23</f>
        <v>Roxythromycin</v>
      </c>
      <c r="AP4" s="1" t="str">
        <f>B24</f>
        <v>Clindamycin</v>
      </c>
      <c r="AQ4" s="1" t="str">
        <f>B25</f>
        <v>Linezolid</v>
      </c>
      <c r="AR4" s="1" t="str">
        <f>B26</f>
        <v>Vancomycin</v>
      </c>
      <c r="AS4" s="1" t="s">
        <v>32</v>
      </c>
      <c r="AT4" s="1" t="s">
        <v>22</v>
      </c>
      <c r="AW4" s="1" t="str">
        <f t="shared" ref="AW4:BS4" si="0">W4</f>
        <v>Penicillin G</v>
      </c>
      <c r="AX4" s="1" t="str">
        <f t="shared" si="0"/>
        <v>Oxacillin</v>
      </c>
      <c r="AY4" s="1" t="str">
        <f t="shared" si="0"/>
        <v>Ampicillin/ Sulbactam</v>
      </c>
      <c r="AZ4" s="1" t="str">
        <f t="shared" si="0"/>
        <v>Piperacillin/ Tazobactam</v>
      </c>
      <c r="BA4" s="1" t="str">
        <f t="shared" si="0"/>
        <v>Cefotaxim</v>
      </c>
      <c r="BB4" s="1" t="str">
        <f t="shared" si="0"/>
        <v>Cefuroxim</v>
      </c>
      <c r="BC4" s="1" t="str">
        <f t="shared" si="0"/>
        <v>Imipenem</v>
      </c>
      <c r="BD4" s="1" t="str">
        <f t="shared" si="0"/>
        <v>Meropenem</v>
      </c>
      <c r="BE4" s="1" t="str">
        <f t="shared" si="0"/>
        <v>Amikacin</v>
      </c>
      <c r="BF4" s="1" t="str">
        <f t="shared" si="0"/>
        <v>Gentamicin</v>
      </c>
      <c r="BG4" s="1" t="str">
        <f t="shared" si="0"/>
        <v>Fosfomycin</v>
      </c>
      <c r="BH4" s="1" t="str">
        <f t="shared" si="0"/>
        <v>Cotrimoxazol</v>
      </c>
      <c r="BI4" s="1" t="str">
        <f t="shared" si="0"/>
        <v>Ciprofloxacin</v>
      </c>
      <c r="BJ4" s="1" t="str">
        <f t="shared" si="0"/>
        <v>Levofloxacin</v>
      </c>
      <c r="BK4" s="1" t="str">
        <f t="shared" si="0"/>
        <v>Moxifloxacin</v>
      </c>
      <c r="BL4" s="1" t="str">
        <f t="shared" si="0"/>
        <v>Doxycyclin</v>
      </c>
      <c r="BM4" s="1" t="str">
        <f t="shared" si="0"/>
        <v>Rifampicin</v>
      </c>
      <c r="BN4" s="1" t="str">
        <f t="shared" si="0"/>
        <v>Daptomycin</v>
      </c>
      <c r="BO4" s="1" t="str">
        <f t="shared" si="0"/>
        <v>Roxythromycin</v>
      </c>
      <c r="BP4" s="1" t="str">
        <f t="shared" si="0"/>
        <v>Clindamycin</v>
      </c>
      <c r="BQ4" s="1" t="str">
        <f t="shared" si="0"/>
        <v>Linezolid</v>
      </c>
      <c r="BR4" s="1" t="str">
        <f t="shared" si="0"/>
        <v>Vancomycin</v>
      </c>
      <c r="BS4" s="1" t="str">
        <f t="shared" si="0"/>
        <v>Teicoplanin</v>
      </c>
      <c r="BT4" s="1" t="s">
        <v>22</v>
      </c>
      <c r="BW4" s="24" t="str">
        <f t="shared" ref="BW4:CS4" si="1">W4</f>
        <v>Penicillin G</v>
      </c>
      <c r="BX4" s="24" t="str">
        <f t="shared" si="1"/>
        <v>Oxacillin</v>
      </c>
      <c r="BY4" s="24" t="str">
        <f t="shared" si="1"/>
        <v>Ampicillin/ Sulbactam</v>
      </c>
      <c r="BZ4" s="24" t="str">
        <f t="shared" si="1"/>
        <v>Piperacillin/ Tazobactam</v>
      </c>
      <c r="CA4" s="24" t="str">
        <f t="shared" si="1"/>
        <v>Cefotaxim</v>
      </c>
      <c r="CB4" s="24" t="str">
        <f t="shared" si="1"/>
        <v>Cefuroxim</v>
      </c>
      <c r="CC4" s="24" t="str">
        <f t="shared" si="1"/>
        <v>Imipenem</v>
      </c>
      <c r="CD4" s="24" t="str">
        <f t="shared" si="1"/>
        <v>Meropenem</v>
      </c>
      <c r="CE4" s="24" t="str">
        <f t="shared" si="1"/>
        <v>Amikacin</v>
      </c>
      <c r="CF4" s="24" t="str">
        <f t="shared" si="1"/>
        <v>Gentamicin</v>
      </c>
      <c r="CG4" s="24" t="str">
        <f t="shared" si="1"/>
        <v>Fosfomycin</v>
      </c>
      <c r="CH4" s="24" t="str">
        <f t="shared" si="1"/>
        <v>Cotrimoxazol</v>
      </c>
      <c r="CI4" s="24" t="str">
        <f t="shared" si="1"/>
        <v>Ciprofloxacin</v>
      </c>
      <c r="CJ4" s="24" t="str">
        <f t="shared" si="1"/>
        <v>Levofloxacin</v>
      </c>
      <c r="CK4" s="24" t="str">
        <f t="shared" si="1"/>
        <v>Moxifloxacin</v>
      </c>
      <c r="CL4" s="24" t="str">
        <f t="shared" si="1"/>
        <v>Doxycyclin</v>
      </c>
      <c r="CM4" s="24" t="str">
        <f t="shared" si="1"/>
        <v>Rifampicin</v>
      </c>
      <c r="CN4" s="24" t="str">
        <f t="shared" si="1"/>
        <v>Daptomycin</v>
      </c>
      <c r="CO4" s="24" t="str">
        <f t="shared" si="1"/>
        <v>Roxythromycin</v>
      </c>
      <c r="CP4" s="24" t="str">
        <f t="shared" si="1"/>
        <v>Clindamycin</v>
      </c>
      <c r="CQ4" s="24" t="str">
        <f t="shared" si="1"/>
        <v>Linezolid</v>
      </c>
      <c r="CR4" s="24" t="str">
        <f t="shared" si="1"/>
        <v>Vancomycin</v>
      </c>
      <c r="CS4" s="24" t="str">
        <f t="shared" si="1"/>
        <v>Teicoplanin</v>
      </c>
      <c r="CT4" s="1" t="s">
        <v>22</v>
      </c>
      <c r="CU4" s="24"/>
      <c r="CW4" s="33"/>
      <c r="CX4" s="18" t="s">
        <v>64</v>
      </c>
      <c r="CY4" s="18" t="s">
        <v>65</v>
      </c>
      <c r="CZ4" s="18" t="s">
        <v>44</v>
      </c>
      <c r="DA4" s="18" t="s">
        <v>46</v>
      </c>
      <c r="DB4" s="18" t="s">
        <v>48</v>
      </c>
      <c r="DC4" s="18" t="s">
        <v>66</v>
      </c>
      <c r="DD4" s="18" t="s">
        <v>50</v>
      </c>
      <c r="DE4" s="18" t="s">
        <v>51</v>
      </c>
      <c r="DF4" s="18" t="s">
        <v>53</v>
      </c>
      <c r="DG4" s="18" t="s">
        <v>54</v>
      </c>
      <c r="DH4" s="18" t="s">
        <v>56</v>
      </c>
      <c r="DI4" s="18" t="s">
        <v>57</v>
      </c>
      <c r="DJ4" s="18" t="s">
        <v>58</v>
      </c>
      <c r="DK4" s="18" t="s">
        <v>59</v>
      </c>
      <c r="DL4" s="18" t="s">
        <v>60</v>
      </c>
      <c r="DM4" s="18" t="s">
        <v>61</v>
      </c>
      <c r="DN4" s="18" t="s">
        <v>67</v>
      </c>
      <c r="DO4" s="18" t="s">
        <v>68</v>
      </c>
      <c r="DP4" s="18" t="s">
        <v>69</v>
      </c>
      <c r="DQ4" s="18" t="s">
        <v>70</v>
      </c>
      <c r="DR4" s="18" t="s">
        <v>71</v>
      </c>
      <c r="DS4" s="18" t="s">
        <v>72</v>
      </c>
      <c r="DT4" s="18" t="s">
        <v>73</v>
      </c>
      <c r="DU4" s="18" t="s">
        <v>76</v>
      </c>
      <c r="DV4" s="9"/>
    </row>
    <row r="5" spans="1:126" s="1" customFormat="1" ht="18.75" x14ac:dyDescent="0.25">
      <c r="B5" s="1" t="s">
        <v>25</v>
      </c>
      <c r="C5" s="2">
        <v>0</v>
      </c>
      <c r="D5" s="2">
        <v>14</v>
      </c>
      <c r="E5" s="2">
        <v>3</v>
      </c>
      <c r="F5" s="2">
        <v>0</v>
      </c>
      <c r="G5" s="3">
        <v>3</v>
      </c>
      <c r="H5" s="3">
        <v>2</v>
      </c>
      <c r="I5" s="3">
        <v>0</v>
      </c>
      <c r="J5" s="3">
        <v>0</v>
      </c>
      <c r="K5" s="3">
        <v>0</v>
      </c>
      <c r="L5" s="3">
        <v>12</v>
      </c>
      <c r="M5" s="3">
        <v>0</v>
      </c>
      <c r="N5" s="3">
        <v>0</v>
      </c>
      <c r="O5" s="3">
        <v>0</v>
      </c>
      <c r="P5" s="3">
        <v>0</v>
      </c>
      <c r="Q5" s="3">
        <v>0</v>
      </c>
      <c r="R5" s="3">
        <v>0</v>
      </c>
      <c r="S5" s="1">
        <v>34</v>
      </c>
      <c r="V5" s="1">
        <v>1.5625E-2</v>
      </c>
      <c r="W5" s="2">
        <f>C5</f>
        <v>0</v>
      </c>
      <c r="X5" s="2">
        <f>C6</f>
        <v>0</v>
      </c>
      <c r="Y5" s="38">
        <f>C7</f>
        <v>0</v>
      </c>
      <c r="Z5" s="38">
        <f>C8</f>
        <v>0</v>
      </c>
      <c r="AA5" s="38">
        <f>C9</f>
        <v>0</v>
      </c>
      <c r="AB5" s="38">
        <f>C10</f>
        <v>0</v>
      </c>
      <c r="AC5" s="38">
        <f>C11</f>
        <v>0</v>
      </c>
      <c r="AD5" s="38">
        <f>C12</f>
        <v>0</v>
      </c>
      <c r="AE5" s="2">
        <f>C13</f>
        <v>0</v>
      </c>
      <c r="AF5" s="2">
        <f>C14</f>
        <v>0</v>
      </c>
      <c r="AG5" s="2">
        <f>C15</f>
        <v>0</v>
      </c>
      <c r="AH5" s="2">
        <f>C16</f>
        <v>0</v>
      </c>
      <c r="AI5" s="4">
        <f>C17</f>
        <v>0</v>
      </c>
      <c r="AJ5" s="4">
        <f>C18</f>
        <v>0</v>
      </c>
      <c r="AK5" s="2">
        <f>C19</f>
        <v>0</v>
      </c>
      <c r="AL5" s="2">
        <f>C20</f>
        <v>0</v>
      </c>
      <c r="AM5" s="2">
        <f>C21</f>
        <v>0</v>
      </c>
      <c r="AN5" s="2">
        <f>C22</f>
        <v>0</v>
      </c>
      <c r="AO5" s="2">
        <f>C23</f>
        <v>0</v>
      </c>
      <c r="AP5" s="2">
        <f>C24</f>
        <v>0</v>
      </c>
      <c r="AQ5" s="2">
        <f>C25</f>
        <v>0</v>
      </c>
      <c r="AR5" s="2">
        <f>C26</f>
        <v>0</v>
      </c>
      <c r="AS5" s="2">
        <f>C27</f>
        <v>0</v>
      </c>
      <c r="AT5" s="2">
        <f>C28</f>
        <v>0</v>
      </c>
      <c r="AV5" s="1">
        <v>1.5625E-2</v>
      </c>
      <c r="AW5" s="25">
        <f t="shared" ref="AW5:BT5" si="2">PRODUCT(W5*100*1/W21)</f>
        <v>0</v>
      </c>
      <c r="AX5" s="25">
        <f t="shared" si="2"/>
        <v>0</v>
      </c>
      <c r="AY5" s="24">
        <f t="shared" si="2"/>
        <v>0</v>
      </c>
      <c r="AZ5" s="24">
        <f t="shared" si="2"/>
        <v>0</v>
      </c>
      <c r="BA5" s="24">
        <f t="shared" si="2"/>
        <v>0</v>
      </c>
      <c r="BB5" s="24">
        <f t="shared" si="2"/>
        <v>0</v>
      </c>
      <c r="BC5" s="24">
        <f t="shared" si="2"/>
        <v>0</v>
      </c>
      <c r="BD5" s="24">
        <f t="shared" si="2"/>
        <v>0</v>
      </c>
      <c r="BE5" s="25">
        <f t="shared" si="2"/>
        <v>0</v>
      </c>
      <c r="BF5" s="25">
        <f t="shared" si="2"/>
        <v>0</v>
      </c>
      <c r="BG5" s="25">
        <f t="shared" si="2"/>
        <v>0</v>
      </c>
      <c r="BH5" s="25">
        <f t="shared" si="2"/>
        <v>0</v>
      </c>
      <c r="BI5" s="26">
        <f t="shared" si="2"/>
        <v>0</v>
      </c>
      <c r="BJ5" s="26">
        <f t="shared" si="2"/>
        <v>0</v>
      </c>
      <c r="BK5" s="25">
        <f t="shared" si="2"/>
        <v>0</v>
      </c>
      <c r="BL5" s="25">
        <f t="shared" si="2"/>
        <v>0</v>
      </c>
      <c r="BM5" s="25">
        <f t="shared" si="2"/>
        <v>0</v>
      </c>
      <c r="BN5" s="25">
        <f t="shared" si="2"/>
        <v>0</v>
      </c>
      <c r="BO5" s="25">
        <f t="shared" si="2"/>
        <v>0</v>
      </c>
      <c r="BP5" s="25">
        <f t="shared" si="2"/>
        <v>0</v>
      </c>
      <c r="BQ5" s="25">
        <f t="shared" si="2"/>
        <v>0</v>
      </c>
      <c r="BR5" s="25">
        <f t="shared" si="2"/>
        <v>0</v>
      </c>
      <c r="BS5" s="25">
        <f t="shared" si="2"/>
        <v>0</v>
      </c>
      <c r="BT5" s="25">
        <f t="shared" si="2"/>
        <v>0</v>
      </c>
      <c r="BV5" s="1">
        <v>1.5625E-2</v>
      </c>
      <c r="BW5" s="25">
        <f t="shared" ref="BW5:CB5" si="3">AW5</f>
        <v>0</v>
      </c>
      <c r="BX5" s="25">
        <f t="shared" si="3"/>
        <v>0</v>
      </c>
      <c r="BY5" s="24">
        <f t="shared" si="3"/>
        <v>0</v>
      </c>
      <c r="BZ5" s="24">
        <f t="shared" si="3"/>
        <v>0</v>
      </c>
      <c r="CA5" s="24">
        <f t="shared" si="3"/>
        <v>0</v>
      </c>
      <c r="CB5" s="24">
        <f t="shared" si="3"/>
        <v>0</v>
      </c>
      <c r="CC5" s="24">
        <f t="shared" ref="CC5:CT5" si="4">BC5</f>
        <v>0</v>
      </c>
      <c r="CD5" s="24">
        <f t="shared" si="4"/>
        <v>0</v>
      </c>
      <c r="CE5" s="25">
        <f t="shared" si="4"/>
        <v>0</v>
      </c>
      <c r="CF5" s="25">
        <f t="shared" si="4"/>
        <v>0</v>
      </c>
      <c r="CG5" s="25">
        <f t="shared" si="4"/>
        <v>0</v>
      </c>
      <c r="CH5" s="25">
        <f t="shared" si="4"/>
        <v>0</v>
      </c>
      <c r="CI5" s="26">
        <f t="shared" si="4"/>
        <v>0</v>
      </c>
      <c r="CJ5" s="26">
        <f t="shared" si="4"/>
        <v>0</v>
      </c>
      <c r="CK5" s="25">
        <f t="shared" si="4"/>
        <v>0</v>
      </c>
      <c r="CL5" s="25">
        <f t="shared" si="4"/>
        <v>0</v>
      </c>
      <c r="CM5" s="25">
        <f t="shared" si="4"/>
        <v>0</v>
      </c>
      <c r="CN5" s="25">
        <f t="shared" si="4"/>
        <v>0</v>
      </c>
      <c r="CO5" s="25">
        <f t="shared" si="4"/>
        <v>0</v>
      </c>
      <c r="CP5" s="25">
        <f t="shared" si="4"/>
        <v>0</v>
      </c>
      <c r="CQ5" s="25">
        <f t="shared" si="4"/>
        <v>0</v>
      </c>
      <c r="CR5" s="25">
        <f t="shared" si="4"/>
        <v>0</v>
      </c>
      <c r="CS5" s="25">
        <f t="shared" si="4"/>
        <v>0</v>
      </c>
      <c r="CT5" s="25">
        <f t="shared" si="4"/>
        <v>0</v>
      </c>
      <c r="CW5" s="19" t="s">
        <v>40</v>
      </c>
      <c r="CX5" s="20">
        <f t="shared" ref="CX5:DU5" si="5">W21</f>
        <v>34</v>
      </c>
      <c r="CY5" s="20">
        <f t="shared" si="5"/>
        <v>34</v>
      </c>
      <c r="CZ5" s="20">
        <f t="shared" si="5"/>
        <v>34</v>
      </c>
      <c r="DA5" s="20">
        <f t="shared" si="5"/>
        <v>34</v>
      </c>
      <c r="DB5" s="20">
        <f t="shared" si="5"/>
        <v>34</v>
      </c>
      <c r="DC5" s="20">
        <f t="shared" si="5"/>
        <v>34</v>
      </c>
      <c r="DD5" s="20">
        <f t="shared" si="5"/>
        <v>34</v>
      </c>
      <c r="DE5" s="21">
        <f t="shared" si="5"/>
        <v>34</v>
      </c>
      <c r="DF5" s="21">
        <f t="shared" si="5"/>
        <v>33</v>
      </c>
      <c r="DG5" s="21">
        <f t="shared" si="5"/>
        <v>33</v>
      </c>
      <c r="DH5" s="21">
        <f t="shared" si="5"/>
        <v>34</v>
      </c>
      <c r="DI5" s="21">
        <f t="shared" si="5"/>
        <v>34</v>
      </c>
      <c r="DJ5" s="21">
        <f t="shared" si="5"/>
        <v>34</v>
      </c>
      <c r="DK5" s="21">
        <f t="shared" si="5"/>
        <v>34</v>
      </c>
      <c r="DL5" s="21">
        <f t="shared" si="5"/>
        <v>34</v>
      </c>
      <c r="DM5" s="21">
        <f t="shared" si="5"/>
        <v>34</v>
      </c>
      <c r="DN5" s="21">
        <f t="shared" si="5"/>
        <v>34</v>
      </c>
      <c r="DO5" s="21">
        <f t="shared" si="5"/>
        <v>34</v>
      </c>
      <c r="DP5" s="21">
        <f t="shared" si="5"/>
        <v>34</v>
      </c>
      <c r="DQ5" s="21">
        <f t="shared" si="5"/>
        <v>34</v>
      </c>
      <c r="DR5" s="21">
        <f t="shared" si="5"/>
        <v>34</v>
      </c>
      <c r="DS5" s="21">
        <f t="shared" si="5"/>
        <v>34</v>
      </c>
      <c r="DT5" s="21">
        <f t="shared" si="5"/>
        <v>34</v>
      </c>
      <c r="DU5" s="21">
        <f t="shared" si="5"/>
        <v>34</v>
      </c>
      <c r="DV5" s="9"/>
    </row>
    <row r="6" spans="1:126" s="1" customFormat="1" ht="18.75" x14ac:dyDescent="0.25">
      <c r="B6" s="1" t="s">
        <v>26</v>
      </c>
      <c r="C6" s="2">
        <v>0</v>
      </c>
      <c r="D6" s="2">
        <v>0</v>
      </c>
      <c r="E6" s="2">
        <v>6</v>
      </c>
      <c r="F6" s="2">
        <v>0</v>
      </c>
      <c r="G6" s="2">
        <v>17</v>
      </c>
      <c r="H6" s="2">
        <v>10</v>
      </c>
      <c r="I6" s="2">
        <v>1</v>
      </c>
      <c r="J6" s="2">
        <v>0</v>
      </c>
      <c r="K6" s="3">
        <v>0</v>
      </c>
      <c r="L6" s="3">
        <v>0</v>
      </c>
      <c r="M6" s="3">
        <v>0</v>
      </c>
      <c r="N6" s="3">
        <v>0</v>
      </c>
      <c r="O6" s="3">
        <v>0</v>
      </c>
      <c r="P6" s="3">
        <v>0</v>
      </c>
      <c r="Q6" s="3">
        <v>0</v>
      </c>
      <c r="R6" s="3">
        <v>0</v>
      </c>
      <c r="S6" s="1">
        <v>34</v>
      </c>
      <c r="V6" s="1">
        <v>3.125E-2</v>
      </c>
      <c r="W6" s="2">
        <f>D5</f>
        <v>14</v>
      </c>
      <c r="X6" s="2">
        <f>D6</f>
        <v>0</v>
      </c>
      <c r="Y6" s="38">
        <f>D7</f>
        <v>0</v>
      </c>
      <c r="Z6" s="38">
        <f>D8</f>
        <v>0</v>
      </c>
      <c r="AA6" s="38">
        <f>D9</f>
        <v>0</v>
      </c>
      <c r="AB6" s="38">
        <f>D10</f>
        <v>0</v>
      </c>
      <c r="AC6" s="38">
        <f>D11</f>
        <v>0</v>
      </c>
      <c r="AD6" s="38">
        <f>D12</f>
        <v>0</v>
      </c>
      <c r="AE6" s="2">
        <f>D13</f>
        <v>0</v>
      </c>
      <c r="AF6" s="2">
        <f>D14</f>
        <v>0</v>
      </c>
      <c r="AG6" s="2">
        <f>D15</f>
        <v>0</v>
      </c>
      <c r="AH6" s="2">
        <f>D16</f>
        <v>0</v>
      </c>
      <c r="AI6" s="4">
        <f>D17</f>
        <v>0</v>
      </c>
      <c r="AJ6" s="4">
        <f>D18</f>
        <v>0</v>
      </c>
      <c r="AK6" s="2">
        <f>D19</f>
        <v>0</v>
      </c>
      <c r="AL6" s="2">
        <f>D20</f>
        <v>0</v>
      </c>
      <c r="AM6" s="2">
        <f>D21</f>
        <v>23</v>
      </c>
      <c r="AN6" s="2">
        <f>D22</f>
        <v>0</v>
      </c>
      <c r="AO6" s="2">
        <f>D23</f>
        <v>0</v>
      </c>
      <c r="AP6" s="2">
        <f>D24</f>
        <v>0</v>
      </c>
      <c r="AQ6" s="2">
        <f>D25</f>
        <v>0</v>
      </c>
      <c r="AR6" s="2">
        <f>D26</f>
        <v>0</v>
      </c>
      <c r="AS6" s="2">
        <f>D27</f>
        <v>0</v>
      </c>
      <c r="AT6" s="2">
        <f>D28</f>
        <v>21</v>
      </c>
      <c r="AV6" s="1">
        <v>3.125E-2</v>
      </c>
      <c r="AW6" s="25">
        <f t="shared" ref="AW6:BT6" si="6">PRODUCT(W6*100*1/W21)</f>
        <v>41.176470588235297</v>
      </c>
      <c r="AX6" s="25">
        <f t="shared" si="6"/>
        <v>0</v>
      </c>
      <c r="AY6" s="24">
        <f t="shared" si="6"/>
        <v>0</v>
      </c>
      <c r="AZ6" s="24">
        <f t="shared" si="6"/>
        <v>0</v>
      </c>
      <c r="BA6" s="24">
        <f t="shared" si="6"/>
        <v>0</v>
      </c>
      <c r="BB6" s="24">
        <f t="shared" si="6"/>
        <v>0</v>
      </c>
      <c r="BC6" s="24">
        <f t="shared" si="6"/>
        <v>0</v>
      </c>
      <c r="BD6" s="24">
        <f t="shared" si="6"/>
        <v>0</v>
      </c>
      <c r="BE6" s="25">
        <f t="shared" si="6"/>
        <v>0</v>
      </c>
      <c r="BF6" s="25">
        <f t="shared" si="6"/>
        <v>0</v>
      </c>
      <c r="BG6" s="25">
        <f t="shared" si="6"/>
        <v>0</v>
      </c>
      <c r="BH6" s="25">
        <f t="shared" si="6"/>
        <v>0</v>
      </c>
      <c r="BI6" s="26">
        <f t="shared" si="6"/>
        <v>0</v>
      </c>
      <c r="BJ6" s="26">
        <f t="shared" si="6"/>
        <v>0</v>
      </c>
      <c r="BK6" s="25">
        <f t="shared" si="6"/>
        <v>0</v>
      </c>
      <c r="BL6" s="25">
        <f t="shared" si="6"/>
        <v>0</v>
      </c>
      <c r="BM6" s="25">
        <f t="shared" si="6"/>
        <v>67.647058823529406</v>
      </c>
      <c r="BN6" s="25">
        <f t="shared" si="6"/>
        <v>0</v>
      </c>
      <c r="BO6" s="25">
        <f t="shared" si="6"/>
        <v>0</v>
      </c>
      <c r="BP6" s="25">
        <f t="shared" si="6"/>
        <v>0</v>
      </c>
      <c r="BQ6" s="25">
        <f t="shared" si="6"/>
        <v>0</v>
      </c>
      <c r="BR6" s="25">
        <f t="shared" si="6"/>
        <v>0</v>
      </c>
      <c r="BS6" s="25">
        <f t="shared" si="6"/>
        <v>0</v>
      </c>
      <c r="BT6" s="25">
        <f t="shared" si="6"/>
        <v>61.764705882352942</v>
      </c>
      <c r="BV6" s="1">
        <v>3.125E-2</v>
      </c>
      <c r="BW6" s="25">
        <f t="shared" ref="BW6:CB6" si="7">AW5+AW6</f>
        <v>41.176470588235297</v>
      </c>
      <c r="BX6" s="25">
        <f t="shared" si="7"/>
        <v>0</v>
      </c>
      <c r="BY6" s="24">
        <f t="shared" si="7"/>
        <v>0</v>
      </c>
      <c r="BZ6" s="24">
        <f t="shared" si="7"/>
        <v>0</v>
      </c>
      <c r="CA6" s="24">
        <f t="shared" si="7"/>
        <v>0</v>
      </c>
      <c r="CB6" s="24">
        <f t="shared" si="7"/>
        <v>0</v>
      </c>
      <c r="CC6" s="24">
        <f t="shared" ref="CC6:CT6" si="8">BC5+BC6</f>
        <v>0</v>
      </c>
      <c r="CD6" s="24">
        <f t="shared" si="8"/>
        <v>0</v>
      </c>
      <c r="CE6" s="25">
        <f t="shared" si="8"/>
        <v>0</v>
      </c>
      <c r="CF6" s="25">
        <f t="shared" si="8"/>
        <v>0</v>
      </c>
      <c r="CG6" s="25">
        <f t="shared" si="8"/>
        <v>0</v>
      </c>
      <c r="CH6" s="25">
        <f t="shared" si="8"/>
        <v>0</v>
      </c>
      <c r="CI6" s="26">
        <f t="shared" si="8"/>
        <v>0</v>
      </c>
      <c r="CJ6" s="26">
        <f t="shared" si="8"/>
        <v>0</v>
      </c>
      <c r="CK6" s="25">
        <f t="shared" si="8"/>
        <v>0</v>
      </c>
      <c r="CL6" s="25">
        <f t="shared" si="8"/>
        <v>0</v>
      </c>
      <c r="CM6" s="25">
        <f t="shared" si="8"/>
        <v>67.647058823529406</v>
      </c>
      <c r="CN6" s="25">
        <f t="shared" si="8"/>
        <v>0</v>
      </c>
      <c r="CO6" s="25">
        <f t="shared" si="8"/>
        <v>0</v>
      </c>
      <c r="CP6" s="25">
        <f t="shared" si="8"/>
        <v>0</v>
      </c>
      <c r="CQ6" s="25">
        <f t="shared" si="8"/>
        <v>0</v>
      </c>
      <c r="CR6" s="25">
        <f t="shared" si="8"/>
        <v>0</v>
      </c>
      <c r="CS6" s="25">
        <f t="shared" si="8"/>
        <v>0</v>
      </c>
      <c r="CT6" s="25">
        <f t="shared" si="8"/>
        <v>61.764705882352942</v>
      </c>
      <c r="CW6" s="19" t="s">
        <v>41</v>
      </c>
      <c r="CX6" s="17">
        <f>BW8</f>
        <v>50</v>
      </c>
      <c r="CY6" s="17">
        <f>BX12</f>
        <v>100</v>
      </c>
      <c r="CZ6" s="17"/>
      <c r="DA6" s="17"/>
      <c r="DB6" s="17"/>
      <c r="DC6" s="17"/>
      <c r="DD6" s="17"/>
      <c r="DE6" s="16"/>
      <c r="DF6" s="16">
        <f>CE14</f>
        <v>100</v>
      </c>
      <c r="DG6" s="16">
        <f>CF11</f>
        <v>100</v>
      </c>
      <c r="DH6" s="16">
        <f>CG16</f>
        <v>97.058823529411768</v>
      </c>
      <c r="DI6" s="16">
        <f>CH12</f>
        <v>94.117647058823536</v>
      </c>
      <c r="DJ6" s="12"/>
      <c r="DK6" s="16"/>
      <c r="DL6" s="16">
        <f>CK9</f>
        <v>94.117647058823522</v>
      </c>
      <c r="DM6" s="16">
        <f>CL11</f>
        <v>100</v>
      </c>
      <c r="DN6" s="16">
        <f>CM7</f>
        <v>100</v>
      </c>
      <c r="DO6" s="16">
        <f>CN11</f>
        <v>100</v>
      </c>
      <c r="DP6" s="16">
        <f>CO11</f>
        <v>76.470588235294116</v>
      </c>
      <c r="DQ6" s="16">
        <f>CP9</f>
        <v>100</v>
      </c>
      <c r="DR6" s="16">
        <f>CQ13</f>
        <v>100</v>
      </c>
      <c r="DS6" s="16">
        <f>CR12</f>
        <v>100</v>
      </c>
      <c r="DT6" s="16">
        <f>CS12</f>
        <v>100</v>
      </c>
      <c r="DU6" s="16">
        <f>CT10</f>
        <v>100</v>
      </c>
      <c r="DV6" s="9"/>
    </row>
    <row r="7" spans="1:126" s="1" customFormat="1" ht="18.75" x14ac:dyDescent="0.25">
      <c r="B7" s="1" t="s">
        <v>3</v>
      </c>
      <c r="C7" s="38">
        <v>0</v>
      </c>
      <c r="D7" s="38">
        <v>0</v>
      </c>
      <c r="E7" s="38">
        <v>0</v>
      </c>
      <c r="F7" s="38">
        <v>27</v>
      </c>
      <c r="G7" s="38">
        <v>0</v>
      </c>
      <c r="H7" s="38">
        <v>2</v>
      </c>
      <c r="I7" s="38">
        <v>4</v>
      </c>
      <c r="J7" s="38">
        <v>1</v>
      </c>
      <c r="K7" s="38">
        <v>0</v>
      </c>
      <c r="L7" s="38">
        <v>0</v>
      </c>
      <c r="M7" s="38">
        <v>0</v>
      </c>
      <c r="N7" s="38">
        <v>0</v>
      </c>
      <c r="O7" s="38">
        <v>0</v>
      </c>
      <c r="P7" s="38">
        <v>0</v>
      </c>
      <c r="Q7" s="38">
        <v>0</v>
      </c>
      <c r="R7" s="38">
        <v>0</v>
      </c>
      <c r="S7" s="1">
        <v>34</v>
      </c>
      <c r="V7" s="1">
        <v>6.25E-2</v>
      </c>
      <c r="W7" s="2">
        <f>E5</f>
        <v>3</v>
      </c>
      <c r="X7" s="2">
        <f>E6</f>
        <v>6</v>
      </c>
      <c r="Y7" s="38">
        <f>E7</f>
        <v>0</v>
      </c>
      <c r="Z7" s="38">
        <f>E8</f>
        <v>0</v>
      </c>
      <c r="AA7" s="38">
        <f>E9</f>
        <v>0</v>
      </c>
      <c r="AB7" s="38">
        <f>E10</f>
        <v>0</v>
      </c>
      <c r="AC7" s="38">
        <f>E11</f>
        <v>34</v>
      </c>
      <c r="AD7" s="38">
        <f>E12</f>
        <v>32</v>
      </c>
      <c r="AE7" s="2">
        <f>E13</f>
        <v>0</v>
      </c>
      <c r="AF7" s="2">
        <f>E14</f>
        <v>5</v>
      </c>
      <c r="AG7" s="2">
        <f>E15</f>
        <v>0</v>
      </c>
      <c r="AH7" s="2">
        <f>E16</f>
        <v>30</v>
      </c>
      <c r="AI7" s="4">
        <f>E17</f>
        <v>0</v>
      </c>
      <c r="AJ7" s="4">
        <f>E18</f>
        <v>0</v>
      </c>
      <c r="AK7" s="2">
        <f>E19</f>
        <v>10</v>
      </c>
      <c r="AL7" s="2">
        <f>E20</f>
        <v>17</v>
      </c>
      <c r="AM7" s="2">
        <f>E21</f>
        <v>11</v>
      </c>
      <c r="AN7" s="2">
        <f>E22</f>
        <v>0</v>
      </c>
      <c r="AO7" s="2">
        <f>E23</f>
        <v>0</v>
      </c>
      <c r="AP7" s="2">
        <f>E24</f>
        <v>5</v>
      </c>
      <c r="AQ7" s="2">
        <f>E25</f>
        <v>0</v>
      </c>
      <c r="AR7" s="2">
        <f>E26</f>
        <v>0</v>
      </c>
      <c r="AS7" s="2">
        <f>E27</f>
        <v>0</v>
      </c>
      <c r="AT7" s="2">
        <f>E28</f>
        <v>0</v>
      </c>
      <c r="AV7" s="1">
        <v>6.25E-2</v>
      </c>
      <c r="AW7" s="25">
        <f t="shared" ref="AW7:BT7" si="9">PRODUCT(W7*100*1/W21)</f>
        <v>8.8235294117647065</v>
      </c>
      <c r="AX7" s="25">
        <f t="shared" si="9"/>
        <v>17.647058823529413</v>
      </c>
      <c r="AY7" s="24">
        <f t="shared" si="9"/>
        <v>0</v>
      </c>
      <c r="AZ7" s="24">
        <f t="shared" si="9"/>
        <v>0</v>
      </c>
      <c r="BA7" s="24">
        <f t="shared" si="9"/>
        <v>0</v>
      </c>
      <c r="BB7" s="24">
        <f t="shared" si="9"/>
        <v>0</v>
      </c>
      <c r="BC7" s="24">
        <f t="shared" si="9"/>
        <v>100</v>
      </c>
      <c r="BD7" s="24">
        <f t="shared" si="9"/>
        <v>94.117647058823536</v>
      </c>
      <c r="BE7" s="25">
        <f t="shared" si="9"/>
        <v>0</v>
      </c>
      <c r="BF7" s="25">
        <f t="shared" si="9"/>
        <v>15.151515151515152</v>
      </c>
      <c r="BG7" s="25">
        <f t="shared" si="9"/>
        <v>0</v>
      </c>
      <c r="BH7" s="25">
        <f t="shared" si="9"/>
        <v>88.235294117647058</v>
      </c>
      <c r="BI7" s="26">
        <f t="shared" si="9"/>
        <v>0</v>
      </c>
      <c r="BJ7" s="26">
        <f t="shared" si="9"/>
        <v>0</v>
      </c>
      <c r="BK7" s="25">
        <f t="shared" si="9"/>
        <v>29.411764705882351</v>
      </c>
      <c r="BL7" s="25">
        <f t="shared" si="9"/>
        <v>50</v>
      </c>
      <c r="BM7" s="25">
        <f t="shared" si="9"/>
        <v>32.352941176470587</v>
      </c>
      <c r="BN7" s="25">
        <f t="shared" si="9"/>
        <v>0</v>
      </c>
      <c r="BO7" s="25">
        <f t="shared" si="9"/>
        <v>0</v>
      </c>
      <c r="BP7" s="25">
        <f t="shared" si="9"/>
        <v>14.705882352941176</v>
      </c>
      <c r="BQ7" s="25">
        <f t="shared" si="9"/>
        <v>0</v>
      </c>
      <c r="BR7" s="25">
        <f t="shared" si="9"/>
        <v>0</v>
      </c>
      <c r="BS7" s="25">
        <f t="shared" si="9"/>
        <v>0</v>
      </c>
      <c r="BT7" s="25">
        <f t="shared" si="9"/>
        <v>0</v>
      </c>
      <c r="BV7" s="1">
        <v>6.25E-2</v>
      </c>
      <c r="BW7" s="25">
        <f t="shared" ref="BW7:CB7" si="10">AW5+AW6+AW7</f>
        <v>50</v>
      </c>
      <c r="BX7" s="25">
        <f t="shared" si="10"/>
        <v>17.647058823529413</v>
      </c>
      <c r="BY7" s="24">
        <f t="shared" si="10"/>
        <v>0</v>
      </c>
      <c r="BZ7" s="24">
        <f t="shared" si="10"/>
        <v>0</v>
      </c>
      <c r="CA7" s="24">
        <f t="shared" si="10"/>
        <v>0</v>
      </c>
      <c r="CB7" s="24">
        <f t="shared" si="10"/>
        <v>0</v>
      </c>
      <c r="CC7" s="24">
        <f t="shared" ref="CC7:CK7" si="11">BC5+BC6+BC7</f>
        <v>100</v>
      </c>
      <c r="CD7" s="24">
        <f t="shared" si="11"/>
        <v>94.117647058823536</v>
      </c>
      <c r="CE7" s="25">
        <f t="shared" si="11"/>
        <v>0</v>
      </c>
      <c r="CF7" s="25">
        <f t="shared" si="11"/>
        <v>15.151515151515152</v>
      </c>
      <c r="CG7" s="25">
        <f t="shared" si="11"/>
        <v>0</v>
      </c>
      <c r="CH7" s="25">
        <f t="shared" si="11"/>
        <v>88.235294117647058</v>
      </c>
      <c r="CI7" s="26">
        <f t="shared" si="11"/>
        <v>0</v>
      </c>
      <c r="CJ7" s="26">
        <f t="shared" si="11"/>
        <v>0</v>
      </c>
      <c r="CK7" s="25">
        <f t="shared" si="11"/>
        <v>29.411764705882351</v>
      </c>
      <c r="CL7" s="25">
        <f t="shared" ref="CL7:CN8" si="12">BL5+BL6+BL7</f>
        <v>50</v>
      </c>
      <c r="CM7" s="25">
        <f t="shared" si="12"/>
        <v>100</v>
      </c>
      <c r="CN7" s="25">
        <f t="shared" si="12"/>
        <v>0</v>
      </c>
      <c r="CO7" s="25">
        <f t="shared" ref="CO7:CT7" si="13">BO5+BO6+BO7</f>
        <v>0</v>
      </c>
      <c r="CP7" s="25">
        <f t="shared" si="13"/>
        <v>14.705882352941176</v>
      </c>
      <c r="CQ7" s="25">
        <f t="shared" si="13"/>
        <v>0</v>
      </c>
      <c r="CR7" s="25">
        <f t="shared" si="13"/>
        <v>0</v>
      </c>
      <c r="CS7" s="25">
        <f t="shared" si="13"/>
        <v>0</v>
      </c>
      <c r="CT7" s="25">
        <f t="shared" si="13"/>
        <v>61.764705882352942</v>
      </c>
      <c r="CW7" s="19" t="s">
        <v>42</v>
      </c>
      <c r="CX7" s="17"/>
      <c r="CY7" s="17"/>
      <c r="CZ7" s="17"/>
      <c r="DA7" s="17"/>
      <c r="DB7" s="17"/>
      <c r="DC7" s="17"/>
      <c r="DD7" s="17"/>
      <c r="DE7" s="16"/>
      <c r="DF7" s="16"/>
      <c r="DG7" s="16"/>
      <c r="DH7" s="16"/>
      <c r="DI7" s="16">
        <f>CH13-CH12</f>
        <v>0</v>
      </c>
      <c r="DJ7" s="16">
        <f>CI11</f>
        <v>94.117647058823536</v>
      </c>
      <c r="DK7" s="16">
        <f>CJ11</f>
        <v>94.117647058823536</v>
      </c>
      <c r="DL7" s="16"/>
      <c r="DM7" s="16">
        <f>CL12-CL11</f>
        <v>0</v>
      </c>
      <c r="DN7" s="16">
        <f>CM10-CM7</f>
        <v>0</v>
      </c>
      <c r="DO7" s="16"/>
      <c r="DP7" s="16">
        <f>CO12-CO11</f>
        <v>0</v>
      </c>
      <c r="DQ7" s="16">
        <f>CP10-CP9</f>
        <v>0</v>
      </c>
      <c r="DR7" s="16"/>
      <c r="DS7" s="16"/>
      <c r="DT7" s="16"/>
      <c r="DU7" s="16"/>
      <c r="DV7" s="9"/>
    </row>
    <row r="8" spans="1:126" s="1" customFormat="1" ht="18.75" x14ac:dyDescent="0.25">
      <c r="B8" s="1" t="s">
        <v>5</v>
      </c>
      <c r="C8" s="38">
        <v>0</v>
      </c>
      <c r="D8" s="38">
        <v>0</v>
      </c>
      <c r="E8" s="38">
        <v>0</v>
      </c>
      <c r="F8" s="38">
        <v>0</v>
      </c>
      <c r="G8" s="38">
        <v>24</v>
      </c>
      <c r="H8" s="38">
        <v>0</v>
      </c>
      <c r="I8" s="38">
        <v>7</v>
      </c>
      <c r="J8" s="38">
        <v>3</v>
      </c>
      <c r="K8" s="38">
        <v>0</v>
      </c>
      <c r="L8" s="38">
        <v>0</v>
      </c>
      <c r="M8" s="38">
        <v>0</v>
      </c>
      <c r="N8" s="38">
        <v>0</v>
      </c>
      <c r="O8" s="38">
        <v>0</v>
      </c>
      <c r="P8" s="38">
        <v>0</v>
      </c>
      <c r="Q8" s="38">
        <v>0</v>
      </c>
      <c r="R8" s="38">
        <v>0</v>
      </c>
      <c r="S8" s="1">
        <v>34</v>
      </c>
      <c r="V8" s="1">
        <v>0.125</v>
      </c>
      <c r="W8" s="2">
        <f>F5</f>
        <v>0</v>
      </c>
      <c r="X8" s="2">
        <f>F6</f>
        <v>0</v>
      </c>
      <c r="Y8" s="38">
        <f>F7</f>
        <v>27</v>
      </c>
      <c r="Z8" s="38">
        <f>F8</f>
        <v>0</v>
      </c>
      <c r="AA8" s="38">
        <f>F9</f>
        <v>0</v>
      </c>
      <c r="AB8" s="38">
        <f>F10</f>
        <v>0</v>
      </c>
      <c r="AC8" s="38">
        <f>F11</f>
        <v>0</v>
      </c>
      <c r="AD8" s="38">
        <f>F12</f>
        <v>0</v>
      </c>
      <c r="AE8" s="2">
        <f>F13</f>
        <v>0</v>
      </c>
      <c r="AF8" s="2">
        <f>F14</f>
        <v>0</v>
      </c>
      <c r="AG8" s="2">
        <f>F15</f>
        <v>0</v>
      </c>
      <c r="AH8" s="2">
        <f>F16</f>
        <v>0</v>
      </c>
      <c r="AI8" s="4">
        <f>F17</f>
        <v>1</v>
      </c>
      <c r="AJ8" s="4">
        <f>F18</f>
        <v>4</v>
      </c>
      <c r="AK8" s="2">
        <f>F19</f>
        <v>21</v>
      </c>
      <c r="AL8" s="2">
        <f>F20</f>
        <v>0</v>
      </c>
      <c r="AM8" s="4">
        <f>F21</f>
        <v>0</v>
      </c>
      <c r="AN8" s="2">
        <f>F22</f>
        <v>0</v>
      </c>
      <c r="AO8" s="2">
        <f>F23</f>
        <v>0</v>
      </c>
      <c r="AP8" s="2">
        <f>F24</f>
        <v>29</v>
      </c>
      <c r="AQ8" s="2">
        <f>F25</f>
        <v>0</v>
      </c>
      <c r="AR8" s="2">
        <f>F25</f>
        <v>0</v>
      </c>
      <c r="AS8" s="2">
        <f>F27</f>
        <v>24</v>
      </c>
      <c r="AT8" s="2">
        <f>F28</f>
        <v>13</v>
      </c>
      <c r="AV8" s="1">
        <v>0.125</v>
      </c>
      <c r="AW8" s="25">
        <f t="shared" ref="AW8:BT8" si="14">PRODUCT(W8*100*1/W21)</f>
        <v>0</v>
      </c>
      <c r="AX8" s="25">
        <f t="shared" si="14"/>
        <v>0</v>
      </c>
      <c r="AY8" s="24">
        <f t="shared" si="14"/>
        <v>79.411764705882348</v>
      </c>
      <c r="AZ8" s="24">
        <f t="shared" si="14"/>
        <v>0</v>
      </c>
      <c r="BA8" s="24">
        <f t="shared" si="14"/>
        <v>0</v>
      </c>
      <c r="BB8" s="24">
        <f t="shared" si="14"/>
        <v>0</v>
      </c>
      <c r="BC8" s="24">
        <f t="shared" si="14"/>
        <v>0</v>
      </c>
      <c r="BD8" s="24">
        <f t="shared" si="14"/>
        <v>0</v>
      </c>
      <c r="BE8" s="25">
        <f t="shared" si="14"/>
        <v>0</v>
      </c>
      <c r="BF8" s="25">
        <f t="shared" si="14"/>
        <v>0</v>
      </c>
      <c r="BG8" s="25">
        <f t="shared" si="14"/>
        <v>0</v>
      </c>
      <c r="BH8" s="25">
        <f t="shared" si="14"/>
        <v>0</v>
      </c>
      <c r="BI8" s="26">
        <f t="shared" si="14"/>
        <v>2.9411764705882355</v>
      </c>
      <c r="BJ8" s="26">
        <f t="shared" si="14"/>
        <v>11.764705882352942</v>
      </c>
      <c r="BK8" s="25">
        <f t="shared" si="14"/>
        <v>61.764705882352942</v>
      </c>
      <c r="BL8" s="25">
        <f t="shared" si="14"/>
        <v>0</v>
      </c>
      <c r="BM8" s="26">
        <f t="shared" si="14"/>
        <v>0</v>
      </c>
      <c r="BN8" s="25">
        <f t="shared" si="14"/>
        <v>0</v>
      </c>
      <c r="BO8" s="25">
        <f t="shared" si="14"/>
        <v>0</v>
      </c>
      <c r="BP8" s="25">
        <f t="shared" si="14"/>
        <v>85.294117647058826</v>
      </c>
      <c r="BQ8" s="25">
        <f t="shared" si="14"/>
        <v>0</v>
      </c>
      <c r="BR8" s="25">
        <f t="shared" si="14"/>
        <v>0</v>
      </c>
      <c r="BS8" s="25">
        <f t="shared" si="14"/>
        <v>70.588235294117652</v>
      </c>
      <c r="BT8" s="25">
        <f t="shared" si="14"/>
        <v>38.235294117647058</v>
      </c>
      <c r="BV8" s="1">
        <v>0.125</v>
      </c>
      <c r="BW8" s="25">
        <f t="shared" ref="BW8:CB8" si="15">AW5+AW6+AW7+AW8</f>
        <v>50</v>
      </c>
      <c r="BX8" s="25">
        <f t="shared" si="15"/>
        <v>17.647058823529413</v>
      </c>
      <c r="BY8" s="24">
        <f t="shared" si="15"/>
        <v>79.411764705882348</v>
      </c>
      <c r="BZ8" s="24">
        <f t="shared" si="15"/>
        <v>0</v>
      </c>
      <c r="CA8" s="24">
        <f t="shared" si="15"/>
        <v>0</v>
      </c>
      <c r="CB8" s="24">
        <f t="shared" si="15"/>
        <v>0</v>
      </c>
      <c r="CC8" s="24">
        <f t="shared" ref="CC8:CM8" si="16">BC5+BC6+BC7+BC8</f>
        <v>100</v>
      </c>
      <c r="CD8" s="24">
        <f t="shared" si="16"/>
        <v>94.117647058823536</v>
      </c>
      <c r="CE8" s="25">
        <f t="shared" si="16"/>
        <v>0</v>
      </c>
      <c r="CF8" s="25">
        <f t="shared" si="16"/>
        <v>15.151515151515152</v>
      </c>
      <c r="CG8" s="25">
        <f t="shared" si="16"/>
        <v>0</v>
      </c>
      <c r="CH8" s="25">
        <f t="shared" si="16"/>
        <v>88.235294117647058</v>
      </c>
      <c r="CI8" s="26">
        <f t="shared" si="16"/>
        <v>2.9411764705882355</v>
      </c>
      <c r="CJ8" s="26">
        <f t="shared" si="16"/>
        <v>11.764705882352942</v>
      </c>
      <c r="CK8" s="25">
        <f t="shared" si="16"/>
        <v>91.17647058823529</v>
      </c>
      <c r="CL8" s="25">
        <f t="shared" si="16"/>
        <v>50</v>
      </c>
      <c r="CM8" s="26">
        <f t="shared" si="16"/>
        <v>100</v>
      </c>
      <c r="CN8" s="25">
        <f t="shared" si="12"/>
        <v>0</v>
      </c>
      <c r="CO8" s="25">
        <f t="shared" ref="CO8:CT8" si="17">BO5+BO6+BO7+BO8</f>
        <v>0</v>
      </c>
      <c r="CP8" s="25">
        <f t="shared" si="17"/>
        <v>100</v>
      </c>
      <c r="CQ8" s="25">
        <f t="shared" si="17"/>
        <v>0</v>
      </c>
      <c r="CR8" s="25">
        <f t="shared" si="17"/>
        <v>0</v>
      </c>
      <c r="CS8" s="25">
        <f t="shared" si="17"/>
        <v>70.588235294117652</v>
      </c>
      <c r="CT8" s="25">
        <f t="shared" si="17"/>
        <v>100</v>
      </c>
      <c r="CW8" s="19" t="s">
        <v>43</v>
      </c>
      <c r="CX8" s="17">
        <f>BW20-CX6</f>
        <v>50.000000000000014</v>
      </c>
      <c r="CY8" s="17">
        <f>BX20-BX12</f>
        <v>0</v>
      </c>
      <c r="CZ8" s="17"/>
      <c r="DA8" s="17"/>
      <c r="DB8" s="17"/>
      <c r="DC8" s="17"/>
      <c r="DD8" s="17"/>
      <c r="DE8" s="16"/>
      <c r="DF8" s="16">
        <f>CE20-CE14</f>
        <v>0</v>
      </c>
      <c r="DG8" s="16">
        <f>CF20-CF11</f>
        <v>0</v>
      </c>
      <c r="DH8" s="16">
        <f>CG20-CG16</f>
        <v>2.941176470588232</v>
      </c>
      <c r="DI8" s="16">
        <f>CH20-CH13</f>
        <v>5.8823529411764639</v>
      </c>
      <c r="DJ8" s="16">
        <f>CI20-CI11</f>
        <v>5.8823529411764639</v>
      </c>
      <c r="DK8" s="16">
        <f>CJ20-CJ11</f>
        <v>5.8823529411764639</v>
      </c>
      <c r="DL8" s="16">
        <f>CK20-CK9</f>
        <v>5.8823529411764639</v>
      </c>
      <c r="DM8" s="16">
        <f>CL20-CL12</f>
        <v>0</v>
      </c>
      <c r="DN8" s="16">
        <f>CM20-CM10</f>
        <v>0</v>
      </c>
      <c r="DO8" s="16">
        <f>CN20-CN11</f>
        <v>0</v>
      </c>
      <c r="DP8" s="16">
        <f>CO20-CO12</f>
        <v>23.529411764705884</v>
      </c>
      <c r="DQ8" s="16">
        <f>CP20-CP10</f>
        <v>0</v>
      </c>
      <c r="DR8" s="16">
        <f>CQ20-CQ13</f>
        <v>0</v>
      </c>
      <c r="DS8" s="16">
        <f>CR20-CR12</f>
        <v>0</v>
      </c>
      <c r="DT8" s="16">
        <f>CS20-CS12</f>
        <v>0</v>
      </c>
      <c r="DU8" s="16">
        <f>CT20-CT10</f>
        <v>0</v>
      </c>
      <c r="DV8" s="9"/>
    </row>
    <row r="9" spans="1:126" s="1" customFormat="1" x14ac:dyDescent="0.25">
      <c r="B9" s="1" t="s">
        <v>7</v>
      </c>
      <c r="C9" s="38">
        <v>0</v>
      </c>
      <c r="D9" s="38">
        <v>0</v>
      </c>
      <c r="E9" s="38">
        <v>0</v>
      </c>
      <c r="F9" s="38">
        <v>0</v>
      </c>
      <c r="G9" s="38">
        <v>0</v>
      </c>
      <c r="H9" s="38">
        <v>0</v>
      </c>
      <c r="I9" s="38">
        <v>5</v>
      </c>
      <c r="J9" s="38">
        <v>26</v>
      </c>
      <c r="K9" s="38">
        <v>2</v>
      </c>
      <c r="L9" s="38">
        <v>1</v>
      </c>
      <c r="M9" s="38">
        <v>0</v>
      </c>
      <c r="N9" s="38">
        <v>0</v>
      </c>
      <c r="O9" s="38">
        <v>0</v>
      </c>
      <c r="P9" s="38">
        <v>0</v>
      </c>
      <c r="Q9" s="38">
        <v>0</v>
      </c>
      <c r="R9" s="38">
        <v>0</v>
      </c>
      <c r="S9" s="1">
        <v>34</v>
      </c>
      <c r="V9" s="1">
        <v>0.25</v>
      </c>
      <c r="W9" s="3">
        <f>G5</f>
        <v>3</v>
      </c>
      <c r="X9" s="2">
        <f>G6</f>
        <v>17</v>
      </c>
      <c r="Y9" s="38">
        <f>G7</f>
        <v>0</v>
      </c>
      <c r="Z9" s="38">
        <f>G8</f>
        <v>24</v>
      </c>
      <c r="AA9" s="38">
        <f>G9</f>
        <v>0</v>
      </c>
      <c r="AB9" s="38">
        <f>G10</f>
        <v>0</v>
      </c>
      <c r="AC9" s="38">
        <f>G11</f>
        <v>0</v>
      </c>
      <c r="AD9" s="38">
        <f>G12</f>
        <v>2</v>
      </c>
      <c r="AE9" s="2">
        <f>G13</f>
        <v>4</v>
      </c>
      <c r="AF9" s="2">
        <f>G14</f>
        <v>25</v>
      </c>
      <c r="AG9" s="2">
        <f>G15</f>
        <v>0</v>
      </c>
      <c r="AH9" s="2">
        <f>G16</f>
        <v>0</v>
      </c>
      <c r="AI9" s="4">
        <f>G17</f>
        <v>9</v>
      </c>
      <c r="AJ9" s="4">
        <f>G18</f>
        <v>25</v>
      </c>
      <c r="AK9" s="2">
        <f>G19</f>
        <v>1</v>
      </c>
      <c r="AL9" s="2">
        <f>G20</f>
        <v>16</v>
      </c>
      <c r="AM9" s="4">
        <f>G21</f>
        <v>0</v>
      </c>
      <c r="AN9" s="2">
        <f>G22</f>
        <v>1</v>
      </c>
      <c r="AO9" s="2">
        <f>G23</f>
        <v>1</v>
      </c>
      <c r="AP9" s="2">
        <f>G24</f>
        <v>0</v>
      </c>
      <c r="AQ9" s="2">
        <f>G25</f>
        <v>0</v>
      </c>
      <c r="AR9" s="2">
        <f>G26</f>
        <v>0</v>
      </c>
      <c r="AS9" s="2">
        <f>G27</f>
        <v>0</v>
      </c>
      <c r="AT9" s="2">
        <f>G28</f>
        <v>0</v>
      </c>
      <c r="AV9" s="1">
        <v>0.25</v>
      </c>
      <c r="AW9" s="27">
        <f t="shared" ref="AW9:BT9" si="18">PRODUCT(W9*100*1/W21)</f>
        <v>8.8235294117647065</v>
      </c>
      <c r="AX9" s="25">
        <f t="shared" si="18"/>
        <v>50</v>
      </c>
      <c r="AY9" s="24">
        <f t="shared" si="18"/>
        <v>0</v>
      </c>
      <c r="AZ9" s="24">
        <f t="shared" si="18"/>
        <v>70.588235294117652</v>
      </c>
      <c r="BA9" s="24">
        <f t="shared" si="18"/>
        <v>0</v>
      </c>
      <c r="BB9" s="24">
        <f t="shared" si="18"/>
        <v>0</v>
      </c>
      <c r="BC9" s="24">
        <f t="shared" si="18"/>
        <v>0</v>
      </c>
      <c r="BD9" s="24">
        <f t="shared" si="18"/>
        <v>5.882352941176471</v>
      </c>
      <c r="BE9" s="25">
        <f t="shared" si="18"/>
        <v>12.121212121212121</v>
      </c>
      <c r="BF9" s="25">
        <f t="shared" si="18"/>
        <v>75.757575757575751</v>
      </c>
      <c r="BG9" s="25">
        <f t="shared" si="18"/>
        <v>0</v>
      </c>
      <c r="BH9" s="25">
        <f t="shared" si="18"/>
        <v>0</v>
      </c>
      <c r="BI9" s="26">
        <f t="shared" si="18"/>
        <v>26.470588235294116</v>
      </c>
      <c r="BJ9" s="26">
        <f t="shared" si="18"/>
        <v>73.529411764705884</v>
      </c>
      <c r="BK9" s="25">
        <f t="shared" si="18"/>
        <v>2.9411764705882355</v>
      </c>
      <c r="BL9" s="25">
        <f t="shared" si="18"/>
        <v>47.058823529411768</v>
      </c>
      <c r="BM9" s="26">
        <f t="shared" si="18"/>
        <v>0</v>
      </c>
      <c r="BN9" s="25">
        <f t="shared" si="18"/>
        <v>2.9411764705882355</v>
      </c>
      <c r="BO9" s="25">
        <f t="shared" si="18"/>
        <v>2.9411764705882355</v>
      </c>
      <c r="BP9" s="25">
        <f t="shared" si="18"/>
        <v>0</v>
      </c>
      <c r="BQ9" s="25">
        <f t="shared" si="18"/>
        <v>0</v>
      </c>
      <c r="BR9" s="25">
        <f t="shared" si="18"/>
        <v>0</v>
      </c>
      <c r="BS9" s="25">
        <f t="shared" si="18"/>
        <v>0</v>
      </c>
      <c r="BT9" s="25">
        <f t="shared" si="18"/>
        <v>0</v>
      </c>
      <c r="BV9" s="1">
        <v>0.25</v>
      </c>
      <c r="BW9" s="27">
        <f t="shared" ref="BW9:CB9" si="19">AW5+AW6+AW7+AW8+AW9</f>
        <v>58.82352941176471</v>
      </c>
      <c r="BX9" s="25">
        <f t="shared" si="19"/>
        <v>67.64705882352942</v>
      </c>
      <c r="BY9" s="24">
        <f t="shared" si="19"/>
        <v>79.411764705882348</v>
      </c>
      <c r="BZ9" s="24">
        <f t="shared" si="19"/>
        <v>70.588235294117652</v>
      </c>
      <c r="CA9" s="24">
        <f t="shared" si="19"/>
        <v>0</v>
      </c>
      <c r="CB9" s="24">
        <f t="shared" si="19"/>
        <v>0</v>
      </c>
      <c r="CC9" s="24">
        <f t="shared" ref="CC9:CT9" si="20">BC5+BC6+BC7+BC8+BC9</f>
        <v>100</v>
      </c>
      <c r="CD9" s="24">
        <f t="shared" si="20"/>
        <v>100</v>
      </c>
      <c r="CE9" s="25">
        <f t="shared" si="20"/>
        <v>12.121212121212121</v>
      </c>
      <c r="CF9" s="25">
        <f t="shared" si="20"/>
        <v>90.909090909090907</v>
      </c>
      <c r="CG9" s="25">
        <f t="shared" si="20"/>
        <v>0</v>
      </c>
      <c r="CH9" s="25">
        <f t="shared" si="20"/>
        <v>88.235294117647058</v>
      </c>
      <c r="CI9" s="26">
        <f t="shared" si="20"/>
        <v>29.411764705882351</v>
      </c>
      <c r="CJ9" s="26">
        <f t="shared" si="20"/>
        <v>85.294117647058826</v>
      </c>
      <c r="CK9" s="25">
        <f t="shared" si="20"/>
        <v>94.117647058823522</v>
      </c>
      <c r="CL9" s="25">
        <f t="shared" si="20"/>
        <v>97.058823529411768</v>
      </c>
      <c r="CM9" s="26">
        <f t="shared" si="20"/>
        <v>100</v>
      </c>
      <c r="CN9" s="25">
        <f t="shared" si="20"/>
        <v>2.9411764705882355</v>
      </c>
      <c r="CO9" s="25">
        <f t="shared" si="20"/>
        <v>2.9411764705882355</v>
      </c>
      <c r="CP9" s="25">
        <f t="shared" si="20"/>
        <v>100</v>
      </c>
      <c r="CQ9" s="25">
        <f t="shared" si="20"/>
        <v>0</v>
      </c>
      <c r="CR9" s="25">
        <f t="shared" si="20"/>
        <v>0</v>
      </c>
      <c r="CS9" s="25">
        <f t="shared" si="20"/>
        <v>70.588235294117652</v>
      </c>
      <c r="CT9" s="25">
        <f t="shared" si="20"/>
        <v>100</v>
      </c>
      <c r="CW9" s="9"/>
      <c r="CX9" s="9"/>
      <c r="CY9" s="9"/>
      <c r="CZ9" s="9"/>
      <c r="DA9" s="9"/>
      <c r="DB9" s="9"/>
      <c r="DC9" s="9"/>
      <c r="DD9" s="9"/>
      <c r="DE9" s="9"/>
      <c r="DF9" s="9"/>
      <c r="DG9" s="9"/>
      <c r="DH9" s="9"/>
      <c r="DI9" s="9"/>
      <c r="DJ9" s="9"/>
      <c r="DK9" s="9"/>
      <c r="DL9" s="9"/>
      <c r="DM9" s="9"/>
      <c r="DN9" s="9"/>
      <c r="DO9" s="9"/>
      <c r="DP9" s="9"/>
      <c r="DQ9" s="9"/>
      <c r="DR9" s="9"/>
      <c r="DS9" s="9"/>
      <c r="DT9" s="9"/>
      <c r="DU9" s="9"/>
    </row>
    <row r="10" spans="1:126" s="1" customFormat="1" x14ac:dyDescent="0.25">
      <c r="B10" s="1" t="s">
        <v>9</v>
      </c>
      <c r="C10" s="38">
        <v>0</v>
      </c>
      <c r="D10" s="38">
        <v>0</v>
      </c>
      <c r="E10" s="38">
        <v>0</v>
      </c>
      <c r="F10" s="38">
        <v>0</v>
      </c>
      <c r="G10" s="38">
        <v>0</v>
      </c>
      <c r="H10" s="38">
        <v>1</v>
      </c>
      <c r="I10" s="38">
        <v>22</v>
      </c>
      <c r="J10" s="38">
        <v>11</v>
      </c>
      <c r="K10" s="38">
        <v>0</v>
      </c>
      <c r="L10" s="38">
        <v>0</v>
      </c>
      <c r="M10" s="38">
        <v>0</v>
      </c>
      <c r="N10" s="38">
        <v>0</v>
      </c>
      <c r="O10" s="38">
        <v>0</v>
      </c>
      <c r="P10" s="38">
        <v>0</v>
      </c>
      <c r="Q10" s="38">
        <v>0</v>
      </c>
      <c r="R10" s="38">
        <v>0</v>
      </c>
      <c r="S10" s="1">
        <v>34</v>
      </c>
      <c r="V10" s="1">
        <v>0.5</v>
      </c>
      <c r="W10" s="3">
        <f>H5</f>
        <v>2</v>
      </c>
      <c r="X10" s="2">
        <f>H6</f>
        <v>10</v>
      </c>
      <c r="Y10" s="38">
        <f>H7</f>
        <v>2</v>
      </c>
      <c r="Z10" s="38">
        <f>H8</f>
        <v>0</v>
      </c>
      <c r="AA10" s="38">
        <f>H9</f>
        <v>0</v>
      </c>
      <c r="AB10" s="38">
        <f>H10</f>
        <v>1</v>
      </c>
      <c r="AC10" s="38">
        <f>H11</f>
        <v>0</v>
      </c>
      <c r="AD10" s="38">
        <f>H12</f>
        <v>0</v>
      </c>
      <c r="AE10" s="2">
        <f>H13</f>
        <v>0</v>
      </c>
      <c r="AF10" s="2">
        <f>H14</f>
        <v>2</v>
      </c>
      <c r="AG10" s="2">
        <f>H15</f>
        <v>23</v>
      </c>
      <c r="AH10" s="2">
        <f>H16</f>
        <v>2</v>
      </c>
      <c r="AI10" s="4">
        <f>H17</f>
        <v>19</v>
      </c>
      <c r="AJ10" s="4">
        <f>H18</f>
        <v>3</v>
      </c>
      <c r="AK10" s="3">
        <f>H19</f>
        <v>0</v>
      </c>
      <c r="AL10" s="2">
        <f>H20</f>
        <v>1</v>
      </c>
      <c r="AM10" s="4">
        <f>H21</f>
        <v>0</v>
      </c>
      <c r="AN10" s="2">
        <f>H22</f>
        <v>28</v>
      </c>
      <c r="AO10" s="2">
        <f>H23</f>
        <v>24</v>
      </c>
      <c r="AP10" s="4">
        <f>H24</f>
        <v>0</v>
      </c>
      <c r="AQ10" s="2">
        <f>H25</f>
        <v>2</v>
      </c>
      <c r="AR10" s="2">
        <f>H26</f>
        <v>11</v>
      </c>
      <c r="AS10" s="2">
        <f>H27</f>
        <v>9</v>
      </c>
      <c r="AT10" s="2">
        <f>H28</f>
        <v>0</v>
      </c>
      <c r="AV10" s="1">
        <v>0.5</v>
      </c>
      <c r="AW10" s="27">
        <f t="shared" ref="AW10:BT10" si="21">PRODUCT(W10*100*1/W21)</f>
        <v>5.882352941176471</v>
      </c>
      <c r="AX10" s="25">
        <f t="shared" si="21"/>
        <v>29.411764705882351</v>
      </c>
      <c r="AY10" s="24">
        <f t="shared" si="21"/>
        <v>5.882352941176471</v>
      </c>
      <c r="AZ10" s="24">
        <f t="shared" si="21"/>
        <v>0</v>
      </c>
      <c r="BA10" s="24">
        <f t="shared" si="21"/>
        <v>0</v>
      </c>
      <c r="BB10" s="24">
        <f t="shared" si="21"/>
        <v>2.9411764705882355</v>
      </c>
      <c r="BC10" s="24">
        <f t="shared" si="21"/>
        <v>0</v>
      </c>
      <c r="BD10" s="24">
        <f t="shared" si="21"/>
        <v>0</v>
      </c>
      <c r="BE10" s="25">
        <f t="shared" si="21"/>
        <v>0</v>
      </c>
      <c r="BF10" s="25">
        <f t="shared" si="21"/>
        <v>6.0606060606060606</v>
      </c>
      <c r="BG10" s="25">
        <f t="shared" si="21"/>
        <v>67.647058823529406</v>
      </c>
      <c r="BH10" s="25">
        <f t="shared" si="21"/>
        <v>5.882352941176471</v>
      </c>
      <c r="BI10" s="26">
        <f t="shared" si="21"/>
        <v>55.882352941176471</v>
      </c>
      <c r="BJ10" s="26">
        <f t="shared" si="21"/>
        <v>8.8235294117647065</v>
      </c>
      <c r="BK10" s="27">
        <f t="shared" si="21"/>
        <v>0</v>
      </c>
      <c r="BL10" s="25">
        <f t="shared" si="21"/>
        <v>2.9411764705882355</v>
      </c>
      <c r="BM10" s="26">
        <f t="shared" si="21"/>
        <v>0</v>
      </c>
      <c r="BN10" s="25">
        <f t="shared" si="21"/>
        <v>82.352941176470594</v>
      </c>
      <c r="BO10" s="25">
        <f t="shared" si="21"/>
        <v>70.588235294117652</v>
      </c>
      <c r="BP10" s="26">
        <f t="shared" si="21"/>
        <v>0</v>
      </c>
      <c r="BQ10" s="25">
        <f t="shared" si="21"/>
        <v>5.882352941176471</v>
      </c>
      <c r="BR10" s="25">
        <f t="shared" si="21"/>
        <v>32.352941176470587</v>
      </c>
      <c r="BS10" s="25">
        <f t="shared" si="21"/>
        <v>26.470588235294116</v>
      </c>
      <c r="BT10" s="25">
        <f t="shared" si="21"/>
        <v>0</v>
      </c>
      <c r="BV10" s="1">
        <v>0.5</v>
      </c>
      <c r="BW10" s="27">
        <f t="shared" ref="BW10:CB10" si="22">AW5+AW6+AW7+AW8+AW9+AW10</f>
        <v>64.705882352941188</v>
      </c>
      <c r="BX10" s="25">
        <f t="shared" si="22"/>
        <v>97.058823529411768</v>
      </c>
      <c r="BY10" s="24">
        <f t="shared" si="22"/>
        <v>85.294117647058812</v>
      </c>
      <c r="BZ10" s="24">
        <f t="shared" si="22"/>
        <v>70.588235294117652</v>
      </c>
      <c r="CA10" s="24">
        <f t="shared" si="22"/>
        <v>0</v>
      </c>
      <c r="CB10" s="24">
        <f t="shared" si="22"/>
        <v>2.9411764705882355</v>
      </c>
      <c r="CC10" s="24">
        <f t="shared" ref="CC10:CT10" si="23">BC5+BC6+BC7+BC8+BC9+BC10</f>
        <v>100</v>
      </c>
      <c r="CD10" s="24">
        <f t="shared" si="23"/>
        <v>100</v>
      </c>
      <c r="CE10" s="25">
        <f t="shared" si="23"/>
        <v>12.121212121212121</v>
      </c>
      <c r="CF10" s="25">
        <f t="shared" si="23"/>
        <v>96.969696969696969</v>
      </c>
      <c r="CG10" s="25">
        <f t="shared" si="23"/>
        <v>67.647058823529406</v>
      </c>
      <c r="CH10" s="25">
        <f t="shared" si="23"/>
        <v>94.117647058823536</v>
      </c>
      <c r="CI10" s="26">
        <f t="shared" si="23"/>
        <v>85.294117647058826</v>
      </c>
      <c r="CJ10" s="26">
        <f t="shared" si="23"/>
        <v>94.117647058823536</v>
      </c>
      <c r="CK10" s="27">
        <f t="shared" si="23"/>
        <v>94.117647058823522</v>
      </c>
      <c r="CL10" s="25">
        <f t="shared" si="23"/>
        <v>100</v>
      </c>
      <c r="CM10" s="26">
        <f t="shared" si="23"/>
        <v>100</v>
      </c>
      <c r="CN10" s="25">
        <f t="shared" si="23"/>
        <v>85.294117647058826</v>
      </c>
      <c r="CO10" s="25">
        <f t="shared" si="23"/>
        <v>73.529411764705884</v>
      </c>
      <c r="CP10" s="26">
        <f t="shared" si="23"/>
        <v>100</v>
      </c>
      <c r="CQ10" s="25">
        <f t="shared" si="23"/>
        <v>5.882352941176471</v>
      </c>
      <c r="CR10" s="25">
        <f t="shared" si="23"/>
        <v>32.352941176470587</v>
      </c>
      <c r="CS10" s="25">
        <f t="shared" si="23"/>
        <v>97.058823529411768</v>
      </c>
      <c r="CT10" s="25">
        <f t="shared" si="23"/>
        <v>100</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s="1" customFormat="1" x14ac:dyDescent="0.25">
      <c r="B11" s="1" t="s">
        <v>10</v>
      </c>
      <c r="C11" s="38">
        <v>0</v>
      </c>
      <c r="D11" s="38">
        <v>0</v>
      </c>
      <c r="E11" s="38">
        <v>34</v>
      </c>
      <c r="F11" s="38">
        <v>0</v>
      </c>
      <c r="G11" s="38">
        <v>0</v>
      </c>
      <c r="H11" s="38">
        <v>0</v>
      </c>
      <c r="I11" s="38">
        <v>0</v>
      </c>
      <c r="J11" s="38">
        <v>0</v>
      </c>
      <c r="K11" s="38">
        <v>0</v>
      </c>
      <c r="L11" s="38">
        <v>0</v>
      </c>
      <c r="M11" s="38">
        <v>0</v>
      </c>
      <c r="N11" s="38">
        <v>0</v>
      </c>
      <c r="O11" s="38">
        <v>0</v>
      </c>
      <c r="P11" s="38">
        <v>0</v>
      </c>
      <c r="Q11" s="38">
        <v>0</v>
      </c>
      <c r="R11" s="38">
        <v>0</v>
      </c>
      <c r="S11" s="1">
        <v>34</v>
      </c>
      <c r="V11" s="1">
        <v>1</v>
      </c>
      <c r="W11" s="3">
        <f>I5</f>
        <v>0</v>
      </c>
      <c r="X11" s="2">
        <f>I6</f>
        <v>1</v>
      </c>
      <c r="Y11" s="38">
        <f>I7</f>
        <v>4</v>
      </c>
      <c r="Z11" s="38">
        <f>I8</f>
        <v>7</v>
      </c>
      <c r="AA11" s="38">
        <f>I9</f>
        <v>5</v>
      </c>
      <c r="AB11" s="38">
        <f>I10</f>
        <v>22</v>
      </c>
      <c r="AC11" s="38">
        <f>I11</f>
        <v>0</v>
      </c>
      <c r="AD11" s="38">
        <f>I12</f>
        <v>0</v>
      </c>
      <c r="AE11" s="2">
        <f>I13</f>
        <v>7</v>
      </c>
      <c r="AF11" s="2">
        <f>I14</f>
        <v>1</v>
      </c>
      <c r="AG11" s="2">
        <f>I15</f>
        <v>0</v>
      </c>
      <c r="AH11" s="2">
        <f>I16</f>
        <v>0</v>
      </c>
      <c r="AI11" s="4">
        <f>I17</f>
        <v>3</v>
      </c>
      <c r="AJ11" s="4">
        <f>I18</f>
        <v>0</v>
      </c>
      <c r="AK11" s="3">
        <f>I19</f>
        <v>0</v>
      </c>
      <c r="AL11" s="2">
        <f>I20</f>
        <v>0</v>
      </c>
      <c r="AM11" s="3">
        <f>I21</f>
        <v>0</v>
      </c>
      <c r="AN11" s="2">
        <f>I22</f>
        <v>5</v>
      </c>
      <c r="AO11" s="2">
        <f>I23</f>
        <v>1</v>
      </c>
      <c r="AP11" s="3">
        <f>I24</f>
        <v>0</v>
      </c>
      <c r="AQ11" s="2">
        <f>I25</f>
        <v>17</v>
      </c>
      <c r="AR11" s="2">
        <f>I26</f>
        <v>22</v>
      </c>
      <c r="AS11" s="2">
        <f>I27</f>
        <v>1</v>
      </c>
      <c r="AT11" s="3">
        <f>I28</f>
        <v>0</v>
      </c>
      <c r="AV11" s="1">
        <v>1</v>
      </c>
      <c r="AW11" s="27">
        <f t="shared" ref="AW11:BT11" si="24">PRODUCT(W11*100*1/W21)</f>
        <v>0</v>
      </c>
      <c r="AX11" s="25">
        <f t="shared" si="24"/>
        <v>2.9411764705882355</v>
      </c>
      <c r="AY11" s="24">
        <f t="shared" si="24"/>
        <v>11.764705882352942</v>
      </c>
      <c r="AZ11" s="24">
        <f t="shared" si="24"/>
        <v>20.588235294117649</v>
      </c>
      <c r="BA11" s="24">
        <f t="shared" si="24"/>
        <v>14.705882352941176</v>
      </c>
      <c r="BB11" s="24">
        <f t="shared" si="24"/>
        <v>64.705882352941174</v>
      </c>
      <c r="BC11" s="24">
        <f t="shared" si="24"/>
        <v>0</v>
      </c>
      <c r="BD11" s="24">
        <f t="shared" si="24"/>
        <v>0</v>
      </c>
      <c r="BE11" s="25">
        <f t="shared" si="24"/>
        <v>21.212121212121211</v>
      </c>
      <c r="BF11" s="25">
        <f t="shared" si="24"/>
        <v>3.0303030303030303</v>
      </c>
      <c r="BG11" s="25">
        <f t="shared" si="24"/>
        <v>0</v>
      </c>
      <c r="BH11" s="25">
        <f t="shared" si="24"/>
        <v>0</v>
      </c>
      <c r="BI11" s="26">
        <f t="shared" si="24"/>
        <v>8.8235294117647065</v>
      </c>
      <c r="BJ11" s="26">
        <f t="shared" si="24"/>
        <v>0</v>
      </c>
      <c r="BK11" s="27">
        <f t="shared" si="24"/>
        <v>0</v>
      </c>
      <c r="BL11" s="25">
        <f t="shared" si="24"/>
        <v>0</v>
      </c>
      <c r="BM11" s="27">
        <f t="shared" si="24"/>
        <v>0</v>
      </c>
      <c r="BN11" s="25">
        <f t="shared" si="24"/>
        <v>14.705882352941176</v>
      </c>
      <c r="BO11" s="25">
        <f t="shared" si="24"/>
        <v>2.9411764705882355</v>
      </c>
      <c r="BP11" s="27">
        <f t="shared" si="24"/>
        <v>0</v>
      </c>
      <c r="BQ11" s="25">
        <f t="shared" si="24"/>
        <v>50</v>
      </c>
      <c r="BR11" s="25">
        <f t="shared" si="24"/>
        <v>64.705882352941174</v>
      </c>
      <c r="BS11" s="25">
        <f t="shared" si="24"/>
        <v>2.9411764705882355</v>
      </c>
      <c r="BT11" s="27">
        <f t="shared" si="24"/>
        <v>0</v>
      </c>
      <c r="BV11" s="1">
        <v>1</v>
      </c>
      <c r="BW11" s="27">
        <f t="shared" ref="BW11:CB11" si="25">AW5+AW6+AW7+AW8+AW9+AW10+AW11</f>
        <v>64.705882352941188</v>
      </c>
      <c r="BX11" s="25">
        <f t="shared" si="25"/>
        <v>100</v>
      </c>
      <c r="BY11" s="24">
        <f t="shared" si="25"/>
        <v>97.058823529411754</v>
      </c>
      <c r="BZ11" s="24">
        <f t="shared" si="25"/>
        <v>91.176470588235304</v>
      </c>
      <c r="CA11" s="24">
        <f t="shared" si="25"/>
        <v>14.705882352941176</v>
      </c>
      <c r="CB11" s="24">
        <f t="shared" si="25"/>
        <v>67.647058823529406</v>
      </c>
      <c r="CC11" s="24">
        <f t="shared" ref="CC11:CT11" si="26">BC5+BC6+BC7+BC8+BC9+BC10+BC11</f>
        <v>100</v>
      </c>
      <c r="CD11" s="24">
        <f t="shared" si="26"/>
        <v>100</v>
      </c>
      <c r="CE11" s="25">
        <f t="shared" si="26"/>
        <v>33.333333333333329</v>
      </c>
      <c r="CF11" s="25">
        <f t="shared" si="26"/>
        <v>100</v>
      </c>
      <c r="CG11" s="25">
        <f t="shared" si="26"/>
        <v>67.647058823529406</v>
      </c>
      <c r="CH11" s="25">
        <f t="shared" si="26"/>
        <v>94.117647058823536</v>
      </c>
      <c r="CI11" s="26">
        <f t="shared" si="26"/>
        <v>94.117647058823536</v>
      </c>
      <c r="CJ11" s="26">
        <f t="shared" si="26"/>
        <v>94.117647058823536</v>
      </c>
      <c r="CK11" s="27">
        <f t="shared" si="26"/>
        <v>94.117647058823522</v>
      </c>
      <c r="CL11" s="25">
        <f t="shared" si="26"/>
        <v>100</v>
      </c>
      <c r="CM11" s="27">
        <f t="shared" si="26"/>
        <v>100</v>
      </c>
      <c r="CN11" s="25">
        <f t="shared" si="26"/>
        <v>100</v>
      </c>
      <c r="CO11" s="25">
        <f t="shared" si="26"/>
        <v>76.470588235294116</v>
      </c>
      <c r="CP11" s="27">
        <f t="shared" si="26"/>
        <v>100</v>
      </c>
      <c r="CQ11" s="25">
        <f t="shared" si="26"/>
        <v>55.882352941176471</v>
      </c>
      <c r="CR11" s="25">
        <f t="shared" si="26"/>
        <v>97.058823529411768</v>
      </c>
      <c r="CS11" s="25">
        <f t="shared" si="26"/>
        <v>100</v>
      </c>
      <c r="CT11" s="27">
        <f t="shared" si="26"/>
        <v>100</v>
      </c>
      <c r="CW11" s="9"/>
      <c r="CX11" s="9"/>
      <c r="CY11" s="9" t="str">
        <f>A3</f>
        <v>Staphylococcus aureus</v>
      </c>
      <c r="CZ11" s="9"/>
      <c r="DA11" s="9"/>
      <c r="DB11" s="9"/>
      <c r="DC11" s="9"/>
      <c r="DD11" s="9"/>
      <c r="DE11" s="9"/>
      <c r="DF11" s="9"/>
      <c r="DG11" s="9"/>
      <c r="DH11" s="9"/>
      <c r="DI11" s="9"/>
      <c r="DJ11" s="9"/>
      <c r="DK11" s="9"/>
      <c r="DL11" s="9"/>
      <c r="DM11" s="9"/>
      <c r="DN11" s="9"/>
      <c r="DO11" s="9"/>
      <c r="DP11" s="9"/>
      <c r="DQ11" s="9"/>
      <c r="DR11" s="9"/>
      <c r="DS11" s="9"/>
      <c r="DT11" s="9"/>
      <c r="DU11" s="9"/>
    </row>
    <row r="12" spans="1:126" s="1" customFormat="1" x14ac:dyDescent="0.25">
      <c r="B12" s="1" t="s">
        <v>11</v>
      </c>
      <c r="C12" s="38">
        <v>0</v>
      </c>
      <c r="D12" s="38">
        <v>0</v>
      </c>
      <c r="E12" s="38">
        <v>32</v>
      </c>
      <c r="F12" s="38">
        <v>0</v>
      </c>
      <c r="G12" s="38">
        <v>2</v>
      </c>
      <c r="H12" s="38">
        <v>0</v>
      </c>
      <c r="I12" s="38">
        <v>0</v>
      </c>
      <c r="J12" s="38">
        <v>0</v>
      </c>
      <c r="K12" s="38">
        <v>0</v>
      </c>
      <c r="L12" s="38">
        <v>0</v>
      </c>
      <c r="M12" s="38">
        <v>0</v>
      </c>
      <c r="N12" s="38">
        <v>0</v>
      </c>
      <c r="O12" s="38">
        <v>0</v>
      </c>
      <c r="P12" s="38">
        <v>0</v>
      </c>
      <c r="Q12" s="38">
        <v>0</v>
      </c>
      <c r="R12" s="38">
        <v>0</v>
      </c>
      <c r="S12" s="1">
        <v>34</v>
      </c>
      <c r="V12" s="1">
        <v>2</v>
      </c>
      <c r="W12" s="3">
        <f>J5</f>
        <v>0</v>
      </c>
      <c r="X12" s="2">
        <f>J6</f>
        <v>0</v>
      </c>
      <c r="Y12" s="38">
        <f>J7</f>
        <v>1</v>
      </c>
      <c r="Z12" s="38">
        <f>J8</f>
        <v>3</v>
      </c>
      <c r="AA12" s="38">
        <f>J9</f>
        <v>26</v>
      </c>
      <c r="AB12" s="38">
        <f>J10</f>
        <v>11</v>
      </c>
      <c r="AC12" s="38">
        <f>J11</f>
        <v>0</v>
      </c>
      <c r="AD12" s="38">
        <f>J12</f>
        <v>0</v>
      </c>
      <c r="AE12" s="2">
        <f>J13</f>
        <v>20</v>
      </c>
      <c r="AF12" s="3">
        <f>J14</f>
        <v>0</v>
      </c>
      <c r="AG12" s="2">
        <f>J15</f>
        <v>2</v>
      </c>
      <c r="AH12" s="2">
        <f>J16</f>
        <v>0</v>
      </c>
      <c r="AI12" s="3">
        <f>J17</f>
        <v>0</v>
      </c>
      <c r="AJ12" s="3">
        <f>J18</f>
        <v>0</v>
      </c>
      <c r="AK12" s="3">
        <f>J19</f>
        <v>1</v>
      </c>
      <c r="AL12" s="4">
        <f>J20</f>
        <v>0</v>
      </c>
      <c r="AM12" s="3">
        <f>J21</f>
        <v>0</v>
      </c>
      <c r="AN12" s="3">
        <f>J22</f>
        <v>0</v>
      </c>
      <c r="AO12" s="4">
        <f>J23</f>
        <v>0</v>
      </c>
      <c r="AP12" s="3">
        <f>J24</f>
        <v>0</v>
      </c>
      <c r="AQ12" s="2">
        <f>J25</f>
        <v>15</v>
      </c>
      <c r="AR12" s="2">
        <f>J26</f>
        <v>1</v>
      </c>
      <c r="AS12" s="2">
        <f>J27</f>
        <v>0</v>
      </c>
      <c r="AT12" s="3">
        <f>J28</f>
        <v>0</v>
      </c>
      <c r="AV12" s="1">
        <v>2</v>
      </c>
      <c r="AW12" s="27">
        <f t="shared" ref="AW12:BT12" si="27">PRODUCT(W12*100*1/W21)</f>
        <v>0</v>
      </c>
      <c r="AX12" s="25">
        <f t="shared" si="27"/>
        <v>0</v>
      </c>
      <c r="AY12" s="24">
        <f t="shared" si="27"/>
        <v>2.9411764705882355</v>
      </c>
      <c r="AZ12" s="24">
        <f t="shared" si="27"/>
        <v>8.8235294117647065</v>
      </c>
      <c r="BA12" s="24">
        <f t="shared" si="27"/>
        <v>76.470588235294116</v>
      </c>
      <c r="BB12" s="24">
        <f t="shared" si="27"/>
        <v>32.352941176470587</v>
      </c>
      <c r="BC12" s="24">
        <f t="shared" si="27"/>
        <v>0</v>
      </c>
      <c r="BD12" s="24">
        <f t="shared" si="27"/>
        <v>0</v>
      </c>
      <c r="BE12" s="25">
        <f t="shared" si="27"/>
        <v>60.606060606060609</v>
      </c>
      <c r="BF12" s="27">
        <f t="shared" si="27"/>
        <v>0</v>
      </c>
      <c r="BG12" s="25">
        <f t="shared" si="27"/>
        <v>5.882352941176471</v>
      </c>
      <c r="BH12" s="25">
        <f t="shared" si="27"/>
        <v>0</v>
      </c>
      <c r="BI12" s="27">
        <f t="shared" si="27"/>
        <v>0</v>
      </c>
      <c r="BJ12" s="27">
        <f t="shared" si="27"/>
        <v>0</v>
      </c>
      <c r="BK12" s="27">
        <f t="shared" si="27"/>
        <v>2.9411764705882355</v>
      </c>
      <c r="BL12" s="26">
        <f t="shared" si="27"/>
        <v>0</v>
      </c>
      <c r="BM12" s="27">
        <f t="shared" si="27"/>
        <v>0</v>
      </c>
      <c r="BN12" s="27">
        <f t="shared" si="27"/>
        <v>0</v>
      </c>
      <c r="BO12" s="26">
        <f t="shared" si="27"/>
        <v>0</v>
      </c>
      <c r="BP12" s="27">
        <f t="shared" si="27"/>
        <v>0</v>
      </c>
      <c r="BQ12" s="25">
        <f t="shared" si="27"/>
        <v>44.117647058823529</v>
      </c>
      <c r="BR12" s="25">
        <f t="shared" si="27"/>
        <v>2.9411764705882355</v>
      </c>
      <c r="BS12" s="25">
        <f t="shared" si="27"/>
        <v>0</v>
      </c>
      <c r="BT12" s="27">
        <f t="shared" si="27"/>
        <v>0</v>
      </c>
      <c r="BV12" s="1">
        <v>2</v>
      </c>
      <c r="BW12" s="27">
        <f t="shared" ref="BW12:CB12" si="28">AW5+AW6+AW7+AW8+AW9+AW10+AW11+AW12</f>
        <v>64.705882352941188</v>
      </c>
      <c r="BX12" s="25">
        <f t="shared" si="28"/>
        <v>100</v>
      </c>
      <c r="BY12" s="24">
        <f t="shared" si="28"/>
        <v>99.999999999999986</v>
      </c>
      <c r="BZ12" s="24">
        <f t="shared" si="28"/>
        <v>100.00000000000001</v>
      </c>
      <c r="CA12" s="24">
        <f t="shared" si="28"/>
        <v>91.17647058823529</v>
      </c>
      <c r="CB12" s="24">
        <f t="shared" si="28"/>
        <v>100</v>
      </c>
      <c r="CC12" s="24">
        <f t="shared" ref="CC12:CT12" si="29">BC5+BC6+BC7+BC8+BC9+BC10+BC11+BC12</f>
        <v>100</v>
      </c>
      <c r="CD12" s="24">
        <f t="shared" si="29"/>
        <v>100</v>
      </c>
      <c r="CE12" s="25">
        <f t="shared" si="29"/>
        <v>93.939393939393938</v>
      </c>
      <c r="CF12" s="27">
        <f t="shared" si="29"/>
        <v>100</v>
      </c>
      <c r="CG12" s="25">
        <f t="shared" si="29"/>
        <v>73.529411764705884</v>
      </c>
      <c r="CH12" s="25">
        <f t="shared" si="29"/>
        <v>94.117647058823536</v>
      </c>
      <c r="CI12" s="27">
        <f t="shared" si="29"/>
        <v>94.117647058823536</v>
      </c>
      <c r="CJ12" s="27">
        <f t="shared" si="29"/>
        <v>94.117647058823536</v>
      </c>
      <c r="CK12" s="27">
        <f t="shared" si="29"/>
        <v>97.058823529411754</v>
      </c>
      <c r="CL12" s="26">
        <f t="shared" si="29"/>
        <v>100</v>
      </c>
      <c r="CM12" s="27">
        <f t="shared" si="29"/>
        <v>100</v>
      </c>
      <c r="CN12" s="27">
        <f t="shared" si="29"/>
        <v>100</v>
      </c>
      <c r="CO12" s="26">
        <f t="shared" si="29"/>
        <v>76.470588235294116</v>
      </c>
      <c r="CP12" s="27">
        <f t="shared" si="29"/>
        <v>100</v>
      </c>
      <c r="CQ12" s="25">
        <f t="shared" si="29"/>
        <v>100</v>
      </c>
      <c r="CR12" s="25">
        <f t="shared" si="29"/>
        <v>100</v>
      </c>
      <c r="CS12" s="25">
        <f t="shared" si="29"/>
        <v>100</v>
      </c>
      <c r="CT12" s="27">
        <f t="shared" si="29"/>
        <v>100</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s="1" customFormat="1" x14ac:dyDescent="0.25">
      <c r="B13" s="1" t="s">
        <v>13</v>
      </c>
      <c r="C13" s="2">
        <v>0</v>
      </c>
      <c r="D13" s="2">
        <v>0</v>
      </c>
      <c r="E13" s="2">
        <v>0</v>
      </c>
      <c r="F13" s="2">
        <v>0</v>
      </c>
      <c r="G13" s="2">
        <v>4</v>
      </c>
      <c r="H13" s="2">
        <v>0</v>
      </c>
      <c r="I13" s="2">
        <v>7</v>
      </c>
      <c r="J13" s="2">
        <v>20</v>
      </c>
      <c r="K13" s="2">
        <v>2</v>
      </c>
      <c r="L13" s="2">
        <v>0</v>
      </c>
      <c r="M13" s="3">
        <v>0</v>
      </c>
      <c r="N13" s="3">
        <v>0</v>
      </c>
      <c r="O13" s="3">
        <v>0</v>
      </c>
      <c r="P13" s="3">
        <v>0</v>
      </c>
      <c r="Q13" s="3">
        <v>0</v>
      </c>
      <c r="R13" s="3">
        <v>0</v>
      </c>
      <c r="S13" s="1">
        <v>33</v>
      </c>
      <c r="V13" s="1">
        <v>4</v>
      </c>
      <c r="W13" s="3">
        <f>K5</f>
        <v>0</v>
      </c>
      <c r="X13" s="3">
        <f>K6</f>
        <v>0</v>
      </c>
      <c r="Y13" s="38">
        <f>K7</f>
        <v>0</v>
      </c>
      <c r="Z13" s="38">
        <f>K8</f>
        <v>0</v>
      </c>
      <c r="AA13" s="38">
        <f>K9</f>
        <v>2</v>
      </c>
      <c r="AB13" s="38">
        <f>K10</f>
        <v>0</v>
      </c>
      <c r="AC13" s="38">
        <f>K11</f>
        <v>0</v>
      </c>
      <c r="AD13" s="38">
        <f>K12</f>
        <v>0</v>
      </c>
      <c r="AE13" s="2">
        <f>K13</f>
        <v>2</v>
      </c>
      <c r="AF13" s="3">
        <f>K14</f>
        <v>0</v>
      </c>
      <c r="AG13" s="2">
        <f>K15</f>
        <v>3</v>
      </c>
      <c r="AH13" s="4">
        <f>K16</f>
        <v>0</v>
      </c>
      <c r="AI13" s="3">
        <f>K17</f>
        <v>0</v>
      </c>
      <c r="AJ13" s="3">
        <f>K18</f>
        <v>0</v>
      </c>
      <c r="AK13" s="3">
        <f>K19</f>
        <v>1</v>
      </c>
      <c r="AL13" s="3">
        <f>K20</f>
        <v>0</v>
      </c>
      <c r="AM13" s="3">
        <f>K21</f>
        <v>0</v>
      </c>
      <c r="AN13" s="3">
        <f>K22</f>
        <v>0</v>
      </c>
      <c r="AO13" s="3">
        <f>K23</f>
        <v>0</v>
      </c>
      <c r="AP13" s="3">
        <f>K24</f>
        <v>0</v>
      </c>
      <c r="AQ13" s="2">
        <f>K25</f>
        <v>0</v>
      </c>
      <c r="AR13" s="3">
        <f>K26</f>
        <v>0</v>
      </c>
      <c r="AS13" s="3">
        <f>K27</f>
        <v>0</v>
      </c>
      <c r="AT13" s="3">
        <f>K28</f>
        <v>0</v>
      </c>
      <c r="AV13" s="1">
        <v>4</v>
      </c>
      <c r="AW13" s="27">
        <f t="shared" ref="AW13:BT13" si="30">PRODUCT(W13*100*1/W21)</f>
        <v>0</v>
      </c>
      <c r="AX13" s="27">
        <f t="shared" si="30"/>
        <v>0</v>
      </c>
      <c r="AY13" s="24">
        <f t="shared" si="30"/>
        <v>0</v>
      </c>
      <c r="AZ13" s="24">
        <f t="shared" si="30"/>
        <v>0</v>
      </c>
      <c r="BA13" s="24">
        <f t="shared" si="30"/>
        <v>5.882352941176471</v>
      </c>
      <c r="BB13" s="24">
        <f t="shared" si="30"/>
        <v>0</v>
      </c>
      <c r="BC13" s="24">
        <f t="shared" si="30"/>
        <v>0</v>
      </c>
      <c r="BD13" s="24">
        <f t="shared" si="30"/>
        <v>0</v>
      </c>
      <c r="BE13" s="25">
        <f t="shared" si="30"/>
        <v>6.0606060606060606</v>
      </c>
      <c r="BF13" s="27">
        <f t="shared" si="30"/>
        <v>0</v>
      </c>
      <c r="BG13" s="25">
        <f t="shared" si="30"/>
        <v>8.8235294117647065</v>
      </c>
      <c r="BH13" s="26">
        <f t="shared" si="30"/>
        <v>0</v>
      </c>
      <c r="BI13" s="27">
        <f t="shared" si="30"/>
        <v>0</v>
      </c>
      <c r="BJ13" s="27">
        <f t="shared" si="30"/>
        <v>0</v>
      </c>
      <c r="BK13" s="27">
        <f t="shared" si="30"/>
        <v>2.9411764705882355</v>
      </c>
      <c r="BL13" s="27">
        <f t="shared" si="30"/>
        <v>0</v>
      </c>
      <c r="BM13" s="27">
        <f t="shared" si="30"/>
        <v>0</v>
      </c>
      <c r="BN13" s="27">
        <f t="shared" si="30"/>
        <v>0</v>
      </c>
      <c r="BO13" s="27">
        <f t="shared" si="30"/>
        <v>0</v>
      </c>
      <c r="BP13" s="27">
        <f t="shared" si="30"/>
        <v>0</v>
      </c>
      <c r="BQ13" s="25">
        <f t="shared" si="30"/>
        <v>0</v>
      </c>
      <c r="BR13" s="27">
        <f t="shared" si="30"/>
        <v>0</v>
      </c>
      <c r="BS13" s="27">
        <f t="shared" si="30"/>
        <v>0</v>
      </c>
      <c r="BT13" s="27">
        <f t="shared" si="30"/>
        <v>0</v>
      </c>
      <c r="BV13" s="1">
        <v>4</v>
      </c>
      <c r="BW13" s="27">
        <f t="shared" ref="BW13:CB13" si="31">AW5+AW6+AW7+AW8+AW9+AW10+AW11+AW12+AW13</f>
        <v>64.705882352941188</v>
      </c>
      <c r="BX13" s="27">
        <f t="shared" si="31"/>
        <v>100</v>
      </c>
      <c r="BY13" s="24">
        <f t="shared" si="31"/>
        <v>99.999999999999986</v>
      </c>
      <c r="BZ13" s="24">
        <f t="shared" si="31"/>
        <v>100.00000000000001</v>
      </c>
      <c r="CA13" s="24">
        <f t="shared" si="31"/>
        <v>97.058823529411768</v>
      </c>
      <c r="CB13" s="24">
        <f t="shared" si="31"/>
        <v>100</v>
      </c>
      <c r="CC13" s="24">
        <f t="shared" ref="CC13:CT13" si="32">BC5+BC6+BC7+BC8+BC9+BC10+BC11+BC12+BC13</f>
        <v>100</v>
      </c>
      <c r="CD13" s="24">
        <f t="shared" si="32"/>
        <v>100</v>
      </c>
      <c r="CE13" s="25">
        <f t="shared" si="32"/>
        <v>100</v>
      </c>
      <c r="CF13" s="27">
        <f t="shared" si="32"/>
        <v>100</v>
      </c>
      <c r="CG13" s="25">
        <f t="shared" si="32"/>
        <v>82.352941176470594</v>
      </c>
      <c r="CH13" s="26">
        <f t="shared" si="32"/>
        <v>94.117647058823536</v>
      </c>
      <c r="CI13" s="27">
        <f t="shared" si="32"/>
        <v>94.117647058823536</v>
      </c>
      <c r="CJ13" s="27">
        <f t="shared" si="32"/>
        <v>94.117647058823536</v>
      </c>
      <c r="CK13" s="27">
        <f t="shared" si="32"/>
        <v>99.999999999999986</v>
      </c>
      <c r="CL13" s="27">
        <f t="shared" si="32"/>
        <v>100</v>
      </c>
      <c r="CM13" s="27">
        <f t="shared" si="32"/>
        <v>100</v>
      </c>
      <c r="CN13" s="27">
        <f t="shared" si="32"/>
        <v>100</v>
      </c>
      <c r="CO13" s="27">
        <f t="shared" si="32"/>
        <v>76.470588235294116</v>
      </c>
      <c r="CP13" s="27">
        <f t="shared" si="32"/>
        <v>100</v>
      </c>
      <c r="CQ13" s="25">
        <f t="shared" si="32"/>
        <v>100</v>
      </c>
      <c r="CR13" s="27">
        <f t="shared" si="32"/>
        <v>100</v>
      </c>
      <c r="CS13" s="27">
        <f t="shared" si="32"/>
        <v>100</v>
      </c>
      <c r="CT13" s="27">
        <f t="shared" si="32"/>
        <v>100</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s="1" customFormat="1" x14ac:dyDescent="0.25">
      <c r="B14" s="1" t="s">
        <v>14</v>
      </c>
      <c r="C14" s="2">
        <v>0</v>
      </c>
      <c r="D14" s="2">
        <v>0</v>
      </c>
      <c r="E14" s="2">
        <v>5</v>
      </c>
      <c r="F14" s="2">
        <v>0</v>
      </c>
      <c r="G14" s="2">
        <v>25</v>
      </c>
      <c r="H14" s="2">
        <v>2</v>
      </c>
      <c r="I14" s="2">
        <v>1</v>
      </c>
      <c r="J14" s="3">
        <v>0</v>
      </c>
      <c r="K14" s="3">
        <v>0</v>
      </c>
      <c r="L14" s="3">
        <v>0</v>
      </c>
      <c r="M14" s="3">
        <v>0</v>
      </c>
      <c r="N14" s="3">
        <v>0</v>
      </c>
      <c r="O14" s="3">
        <v>0</v>
      </c>
      <c r="P14" s="3">
        <v>0</v>
      </c>
      <c r="Q14" s="3">
        <v>0</v>
      </c>
      <c r="R14" s="3">
        <v>0</v>
      </c>
      <c r="S14" s="1">
        <v>33</v>
      </c>
      <c r="V14" s="1">
        <v>8</v>
      </c>
      <c r="W14" s="3">
        <f>L5</f>
        <v>12</v>
      </c>
      <c r="X14" s="3">
        <f>L6</f>
        <v>0</v>
      </c>
      <c r="Y14" s="38">
        <f>L7</f>
        <v>0</v>
      </c>
      <c r="Z14" s="38">
        <f>L8</f>
        <v>0</v>
      </c>
      <c r="AA14" s="38">
        <f>L9</f>
        <v>1</v>
      </c>
      <c r="AB14" s="38">
        <f>L10</f>
        <v>0</v>
      </c>
      <c r="AC14" s="38">
        <f>L11</f>
        <v>0</v>
      </c>
      <c r="AD14" s="38">
        <f>L12</f>
        <v>0</v>
      </c>
      <c r="AE14" s="2">
        <f>L13</f>
        <v>0</v>
      </c>
      <c r="AF14" s="3">
        <f>L14</f>
        <v>0</v>
      </c>
      <c r="AG14" s="2">
        <f>L15</f>
        <v>2</v>
      </c>
      <c r="AH14" s="3">
        <f>L16</f>
        <v>0</v>
      </c>
      <c r="AI14" s="3">
        <f>L17</f>
        <v>2</v>
      </c>
      <c r="AJ14" s="3">
        <f>L18</f>
        <v>1</v>
      </c>
      <c r="AK14" s="3">
        <f>L19</f>
        <v>0</v>
      </c>
      <c r="AL14" s="3">
        <f>L20</f>
        <v>0</v>
      </c>
      <c r="AM14" s="3">
        <f>L21</f>
        <v>0</v>
      </c>
      <c r="AN14" s="3">
        <f>L22</f>
        <v>0</v>
      </c>
      <c r="AO14" s="3">
        <f>L23</f>
        <v>0</v>
      </c>
      <c r="AP14" s="3">
        <f>L24</f>
        <v>0</v>
      </c>
      <c r="AQ14" s="3">
        <f>L25</f>
        <v>0</v>
      </c>
      <c r="AR14" s="3">
        <f>L26</f>
        <v>0</v>
      </c>
      <c r="AS14" s="3">
        <f>L27</f>
        <v>0</v>
      </c>
      <c r="AT14" s="3">
        <f>L28</f>
        <v>0</v>
      </c>
      <c r="AV14" s="1">
        <v>8</v>
      </c>
      <c r="AW14" s="27">
        <f t="shared" ref="AW14:BT14" si="33">PRODUCT(W14*100*1/W21)</f>
        <v>35.294117647058826</v>
      </c>
      <c r="AX14" s="27">
        <f t="shared" si="33"/>
        <v>0</v>
      </c>
      <c r="AY14" s="24">
        <f t="shared" si="33"/>
        <v>0</v>
      </c>
      <c r="AZ14" s="24">
        <f t="shared" si="33"/>
        <v>0</v>
      </c>
      <c r="BA14" s="24">
        <f t="shared" si="33"/>
        <v>2.9411764705882355</v>
      </c>
      <c r="BB14" s="24">
        <f t="shared" si="33"/>
        <v>0</v>
      </c>
      <c r="BC14" s="24">
        <f t="shared" si="33"/>
        <v>0</v>
      </c>
      <c r="BD14" s="24">
        <f t="shared" si="33"/>
        <v>0</v>
      </c>
      <c r="BE14" s="25">
        <f t="shared" si="33"/>
        <v>0</v>
      </c>
      <c r="BF14" s="27">
        <f t="shared" si="33"/>
        <v>0</v>
      </c>
      <c r="BG14" s="25">
        <f t="shared" si="33"/>
        <v>5.882352941176471</v>
      </c>
      <c r="BH14" s="27">
        <f t="shared" si="33"/>
        <v>0</v>
      </c>
      <c r="BI14" s="27">
        <f t="shared" si="33"/>
        <v>5.882352941176471</v>
      </c>
      <c r="BJ14" s="27">
        <f t="shared" si="33"/>
        <v>2.9411764705882355</v>
      </c>
      <c r="BK14" s="27">
        <f t="shared" si="33"/>
        <v>0</v>
      </c>
      <c r="BL14" s="27">
        <f t="shared" si="33"/>
        <v>0</v>
      </c>
      <c r="BM14" s="27">
        <f t="shared" si="33"/>
        <v>0</v>
      </c>
      <c r="BN14" s="27">
        <f t="shared" si="33"/>
        <v>0</v>
      </c>
      <c r="BO14" s="27">
        <f t="shared" si="33"/>
        <v>0</v>
      </c>
      <c r="BP14" s="27">
        <f t="shared" si="33"/>
        <v>0</v>
      </c>
      <c r="BQ14" s="27">
        <f t="shared" si="33"/>
        <v>0</v>
      </c>
      <c r="BR14" s="27">
        <f t="shared" si="33"/>
        <v>0</v>
      </c>
      <c r="BS14" s="27">
        <f t="shared" si="33"/>
        <v>0</v>
      </c>
      <c r="BT14" s="27">
        <f t="shared" si="33"/>
        <v>0</v>
      </c>
      <c r="BV14" s="1">
        <v>8</v>
      </c>
      <c r="BW14" s="27">
        <f t="shared" ref="BW14:CB14" si="34">AW5+AW6+AW7+AW8+AW9+AW10+AW11+AW12+AW13+AW14</f>
        <v>100.00000000000001</v>
      </c>
      <c r="BX14" s="27">
        <f t="shared" si="34"/>
        <v>100</v>
      </c>
      <c r="BY14" s="24">
        <f t="shared" si="34"/>
        <v>99.999999999999986</v>
      </c>
      <c r="BZ14" s="24">
        <f t="shared" si="34"/>
        <v>100.00000000000001</v>
      </c>
      <c r="CA14" s="24">
        <f t="shared" si="34"/>
        <v>100</v>
      </c>
      <c r="CB14" s="24">
        <f t="shared" si="34"/>
        <v>100</v>
      </c>
      <c r="CC14" s="24">
        <f t="shared" ref="CC14:CT14" si="35">BC5+BC6+BC7+BC8+BC9+BC10+BC11+BC12+BC13+BC14</f>
        <v>100</v>
      </c>
      <c r="CD14" s="24">
        <f t="shared" si="35"/>
        <v>100</v>
      </c>
      <c r="CE14" s="25">
        <f t="shared" si="35"/>
        <v>100</v>
      </c>
      <c r="CF14" s="27">
        <f t="shared" si="35"/>
        <v>100</v>
      </c>
      <c r="CG14" s="25">
        <f t="shared" si="35"/>
        <v>88.235294117647072</v>
      </c>
      <c r="CH14" s="27">
        <f t="shared" si="35"/>
        <v>94.117647058823536</v>
      </c>
      <c r="CI14" s="27">
        <f t="shared" si="35"/>
        <v>100</v>
      </c>
      <c r="CJ14" s="27">
        <f t="shared" si="35"/>
        <v>97.058823529411768</v>
      </c>
      <c r="CK14" s="27">
        <f t="shared" si="35"/>
        <v>99.999999999999986</v>
      </c>
      <c r="CL14" s="27">
        <f t="shared" si="35"/>
        <v>100</v>
      </c>
      <c r="CM14" s="27">
        <f t="shared" si="35"/>
        <v>100</v>
      </c>
      <c r="CN14" s="27">
        <f t="shared" si="35"/>
        <v>100</v>
      </c>
      <c r="CO14" s="27">
        <f t="shared" si="35"/>
        <v>76.470588235294116</v>
      </c>
      <c r="CP14" s="27">
        <f t="shared" si="35"/>
        <v>100</v>
      </c>
      <c r="CQ14" s="27">
        <f t="shared" si="35"/>
        <v>100</v>
      </c>
      <c r="CR14" s="27">
        <f t="shared" si="35"/>
        <v>100</v>
      </c>
      <c r="CS14" s="27">
        <f t="shared" si="35"/>
        <v>100</v>
      </c>
      <c r="CT14" s="27">
        <f t="shared" si="35"/>
        <v>100</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s="1" customFormat="1" x14ac:dyDescent="0.25">
      <c r="B15" s="1" t="s">
        <v>16</v>
      </c>
      <c r="C15" s="2">
        <v>0</v>
      </c>
      <c r="D15" s="2">
        <v>0</v>
      </c>
      <c r="E15" s="2">
        <v>0</v>
      </c>
      <c r="F15" s="2">
        <v>0</v>
      </c>
      <c r="G15" s="2">
        <v>0</v>
      </c>
      <c r="H15" s="2">
        <v>23</v>
      </c>
      <c r="I15" s="2">
        <v>0</v>
      </c>
      <c r="J15" s="2">
        <v>2</v>
      </c>
      <c r="K15" s="2">
        <v>3</v>
      </c>
      <c r="L15" s="2">
        <v>2</v>
      </c>
      <c r="M15" s="2">
        <v>2</v>
      </c>
      <c r="N15" s="2">
        <v>1</v>
      </c>
      <c r="O15" s="3">
        <v>1</v>
      </c>
      <c r="P15" s="3">
        <v>0</v>
      </c>
      <c r="Q15" s="3">
        <v>0</v>
      </c>
      <c r="R15" s="3">
        <v>0</v>
      </c>
      <c r="S15" s="1">
        <v>34</v>
      </c>
      <c r="V15" s="1">
        <v>16</v>
      </c>
      <c r="W15" s="3">
        <f>M5</f>
        <v>0</v>
      </c>
      <c r="X15" s="3">
        <f>M6</f>
        <v>0</v>
      </c>
      <c r="Y15" s="38">
        <f>M7</f>
        <v>0</v>
      </c>
      <c r="Z15" s="38">
        <f>M8</f>
        <v>0</v>
      </c>
      <c r="AA15" s="38">
        <f>M9</f>
        <v>0</v>
      </c>
      <c r="AB15" s="38">
        <f>M10</f>
        <v>0</v>
      </c>
      <c r="AC15" s="38">
        <f>M11</f>
        <v>0</v>
      </c>
      <c r="AD15" s="38">
        <f>M12</f>
        <v>0</v>
      </c>
      <c r="AE15" s="3">
        <f>M13</f>
        <v>0</v>
      </c>
      <c r="AF15" s="3">
        <f>M14</f>
        <v>0</v>
      </c>
      <c r="AG15" s="2">
        <f>M15</f>
        <v>2</v>
      </c>
      <c r="AH15" s="3">
        <f>M16</f>
        <v>1</v>
      </c>
      <c r="AI15" s="3">
        <f>M17</f>
        <v>0</v>
      </c>
      <c r="AJ15" s="3">
        <f>M18</f>
        <v>1</v>
      </c>
      <c r="AK15" s="3">
        <f>M19</f>
        <v>0</v>
      </c>
      <c r="AL15" s="3">
        <f>M20</f>
        <v>0</v>
      </c>
      <c r="AM15" s="3">
        <f>M21</f>
        <v>0</v>
      </c>
      <c r="AN15" s="3">
        <f>M22</f>
        <v>0</v>
      </c>
      <c r="AO15" s="3">
        <f>M23</f>
        <v>0</v>
      </c>
      <c r="AP15" s="3">
        <f>M24</f>
        <v>0</v>
      </c>
      <c r="AQ15" s="3">
        <f>M25</f>
        <v>0</v>
      </c>
      <c r="AR15" s="3">
        <f>M26</f>
        <v>0</v>
      </c>
      <c r="AS15" s="3">
        <f>M27</f>
        <v>0</v>
      </c>
      <c r="AT15" s="3">
        <f>M28</f>
        <v>0</v>
      </c>
      <c r="AV15" s="1">
        <v>16</v>
      </c>
      <c r="AW15" s="27">
        <f t="shared" ref="AW15:BT15" si="36">PRODUCT(W15*100*1/W21)</f>
        <v>0</v>
      </c>
      <c r="AX15" s="27">
        <f t="shared" si="36"/>
        <v>0</v>
      </c>
      <c r="AY15" s="24">
        <f t="shared" si="36"/>
        <v>0</v>
      </c>
      <c r="AZ15" s="24">
        <f t="shared" si="36"/>
        <v>0</v>
      </c>
      <c r="BA15" s="24">
        <f t="shared" si="36"/>
        <v>0</v>
      </c>
      <c r="BB15" s="24">
        <f t="shared" si="36"/>
        <v>0</v>
      </c>
      <c r="BC15" s="24">
        <f t="shared" si="36"/>
        <v>0</v>
      </c>
      <c r="BD15" s="24">
        <f t="shared" si="36"/>
        <v>0</v>
      </c>
      <c r="BE15" s="27">
        <f t="shared" si="36"/>
        <v>0</v>
      </c>
      <c r="BF15" s="27">
        <f t="shared" si="36"/>
        <v>0</v>
      </c>
      <c r="BG15" s="25">
        <f t="shared" si="36"/>
        <v>5.882352941176471</v>
      </c>
      <c r="BH15" s="27">
        <f t="shared" si="36"/>
        <v>2.9411764705882355</v>
      </c>
      <c r="BI15" s="27">
        <f t="shared" si="36"/>
        <v>0</v>
      </c>
      <c r="BJ15" s="27">
        <f t="shared" si="36"/>
        <v>2.9411764705882355</v>
      </c>
      <c r="BK15" s="27">
        <f t="shared" si="36"/>
        <v>0</v>
      </c>
      <c r="BL15" s="27">
        <f t="shared" si="36"/>
        <v>0</v>
      </c>
      <c r="BM15" s="27">
        <f t="shared" si="36"/>
        <v>0</v>
      </c>
      <c r="BN15" s="27">
        <f t="shared" si="36"/>
        <v>0</v>
      </c>
      <c r="BO15" s="27">
        <f t="shared" si="36"/>
        <v>0</v>
      </c>
      <c r="BP15" s="27">
        <f t="shared" si="36"/>
        <v>0</v>
      </c>
      <c r="BQ15" s="27">
        <f t="shared" si="36"/>
        <v>0</v>
      </c>
      <c r="BR15" s="27">
        <f t="shared" si="36"/>
        <v>0</v>
      </c>
      <c r="BS15" s="27">
        <f t="shared" si="36"/>
        <v>0</v>
      </c>
      <c r="BT15" s="27">
        <f t="shared" si="36"/>
        <v>0</v>
      </c>
      <c r="BV15" s="1">
        <v>16</v>
      </c>
      <c r="BW15" s="27">
        <f t="shared" ref="BW15:CB15" si="37">AW5+AW6+AW7+AW8+AW9+AW10+AW11+AW12+AW13+AW14+AW15</f>
        <v>100.00000000000001</v>
      </c>
      <c r="BX15" s="27">
        <f t="shared" si="37"/>
        <v>100</v>
      </c>
      <c r="BY15" s="24">
        <f t="shared" si="37"/>
        <v>99.999999999999986</v>
      </c>
      <c r="BZ15" s="24">
        <f t="shared" si="37"/>
        <v>100.00000000000001</v>
      </c>
      <c r="CA15" s="24">
        <f t="shared" si="37"/>
        <v>100</v>
      </c>
      <c r="CB15" s="24">
        <f t="shared" si="37"/>
        <v>100</v>
      </c>
      <c r="CC15" s="24">
        <f t="shared" ref="CC15:CT15" si="38">BC5+BC6+BC7+BC8+BC9+BC10+BC11+BC12+BC13+BC14+BC15</f>
        <v>100</v>
      </c>
      <c r="CD15" s="24">
        <f t="shared" si="38"/>
        <v>100</v>
      </c>
      <c r="CE15" s="27">
        <f t="shared" si="38"/>
        <v>100</v>
      </c>
      <c r="CF15" s="27">
        <f t="shared" si="38"/>
        <v>100</v>
      </c>
      <c r="CG15" s="25">
        <f t="shared" si="38"/>
        <v>94.117647058823536</v>
      </c>
      <c r="CH15" s="27">
        <f t="shared" si="38"/>
        <v>97.058823529411768</v>
      </c>
      <c r="CI15" s="27">
        <f t="shared" si="38"/>
        <v>100</v>
      </c>
      <c r="CJ15" s="27">
        <f t="shared" si="38"/>
        <v>100</v>
      </c>
      <c r="CK15" s="27">
        <f t="shared" si="38"/>
        <v>99.999999999999986</v>
      </c>
      <c r="CL15" s="27">
        <f t="shared" si="38"/>
        <v>100</v>
      </c>
      <c r="CM15" s="27">
        <f t="shared" si="38"/>
        <v>100</v>
      </c>
      <c r="CN15" s="27">
        <f t="shared" si="38"/>
        <v>100</v>
      </c>
      <c r="CO15" s="27">
        <f t="shared" si="38"/>
        <v>76.470588235294116</v>
      </c>
      <c r="CP15" s="27">
        <f t="shared" si="38"/>
        <v>100</v>
      </c>
      <c r="CQ15" s="27">
        <f t="shared" si="38"/>
        <v>100</v>
      </c>
      <c r="CR15" s="27">
        <f t="shared" si="38"/>
        <v>100</v>
      </c>
      <c r="CS15" s="27">
        <f t="shared" si="38"/>
        <v>100</v>
      </c>
      <c r="CT15" s="27">
        <f t="shared" si="38"/>
        <v>100</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s="1" customFormat="1" x14ac:dyDescent="0.25">
      <c r="B16" s="1" t="s">
        <v>17</v>
      </c>
      <c r="C16" s="2">
        <v>0</v>
      </c>
      <c r="D16" s="2">
        <v>0</v>
      </c>
      <c r="E16" s="2">
        <v>30</v>
      </c>
      <c r="F16" s="2">
        <v>0</v>
      </c>
      <c r="G16" s="2">
        <v>0</v>
      </c>
      <c r="H16" s="2">
        <v>2</v>
      </c>
      <c r="I16" s="2">
        <v>0</v>
      </c>
      <c r="J16" s="2">
        <v>0</v>
      </c>
      <c r="K16" s="4">
        <v>0</v>
      </c>
      <c r="L16" s="3">
        <v>0</v>
      </c>
      <c r="M16" s="3">
        <v>1</v>
      </c>
      <c r="N16" s="3">
        <v>1</v>
      </c>
      <c r="O16" s="3">
        <v>0</v>
      </c>
      <c r="P16" s="3">
        <v>0</v>
      </c>
      <c r="Q16" s="3">
        <v>0</v>
      </c>
      <c r="R16" s="3">
        <v>0</v>
      </c>
      <c r="S16" s="1">
        <v>34</v>
      </c>
      <c r="V16" s="1">
        <v>32</v>
      </c>
      <c r="W16" s="3">
        <f>N5</f>
        <v>0</v>
      </c>
      <c r="X16" s="3">
        <f>N6</f>
        <v>0</v>
      </c>
      <c r="Y16" s="38">
        <f>N7</f>
        <v>0</v>
      </c>
      <c r="Z16" s="38">
        <f>N8</f>
        <v>0</v>
      </c>
      <c r="AA16" s="38">
        <f>N9</f>
        <v>0</v>
      </c>
      <c r="AB16" s="38">
        <f>N10</f>
        <v>0</v>
      </c>
      <c r="AC16" s="38">
        <f>N11</f>
        <v>0</v>
      </c>
      <c r="AD16" s="38">
        <f>N12</f>
        <v>0</v>
      </c>
      <c r="AE16" s="3">
        <f>N13</f>
        <v>0</v>
      </c>
      <c r="AF16" s="3">
        <f>N14</f>
        <v>0</v>
      </c>
      <c r="AG16" s="2">
        <f>N15</f>
        <v>1</v>
      </c>
      <c r="AH16" s="3">
        <f>N16</f>
        <v>1</v>
      </c>
      <c r="AI16" s="3">
        <f>N17</f>
        <v>0</v>
      </c>
      <c r="AJ16" s="3">
        <f>N18</f>
        <v>0</v>
      </c>
      <c r="AK16" s="3">
        <f>N19</f>
        <v>0</v>
      </c>
      <c r="AL16" s="3">
        <f>N20</f>
        <v>0</v>
      </c>
      <c r="AM16" s="3">
        <f>N21</f>
        <v>0</v>
      </c>
      <c r="AN16" s="3">
        <f>N22</f>
        <v>0</v>
      </c>
      <c r="AO16" s="3">
        <f>N23</f>
        <v>8</v>
      </c>
      <c r="AP16" s="3">
        <f>N24</f>
        <v>0</v>
      </c>
      <c r="AQ16" s="3">
        <f>N25</f>
        <v>0</v>
      </c>
      <c r="AR16" s="3">
        <f>N26</f>
        <v>0</v>
      </c>
      <c r="AS16" s="3">
        <f>N27</f>
        <v>0</v>
      </c>
      <c r="AT16" s="3">
        <f>N28</f>
        <v>0</v>
      </c>
      <c r="AV16" s="1">
        <v>32</v>
      </c>
      <c r="AW16" s="27">
        <f t="shared" ref="AW16:BT16" si="39">PRODUCT(W16*100*1/W21)</f>
        <v>0</v>
      </c>
      <c r="AX16" s="27">
        <f t="shared" si="39"/>
        <v>0</v>
      </c>
      <c r="AY16" s="24">
        <f t="shared" si="39"/>
        <v>0</v>
      </c>
      <c r="AZ16" s="24">
        <f t="shared" si="39"/>
        <v>0</v>
      </c>
      <c r="BA16" s="24">
        <f t="shared" si="39"/>
        <v>0</v>
      </c>
      <c r="BB16" s="24">
        <f t="shared" si="39"/>
        <v>0</v>
      </c>
      <c r="BC16" s="24">
        <f t="shared" si="39"/>
        <v>0</v>
      </c>
      <c r="BD16" s="24">
        <f t="shared" si="39"/>
        <v>0</v>
      </c>
      <c r="BE16" s="27">
        <f t="shared" si="39"/>
        <v>0</v>
      </c>
      <c r="BF16" s="27">
        <f t="shared" si="39"/>
        <v>0</v>
      </c>
      <c r="BG16" s="25">
        <f t="shared" si="39"/>
        <v>2.9411764705882355</v>
      </c>
      <c r="BH16" s="27">
        <f t="shared" si="39"/>
        <v>2.9411764705882355</v>
      </c>
      <c r="BI16" s="27">
        <f t="shared" si="39"/>
        <v>0</v>
      </c>
      <c r="BJ16" s="27">
        <f t="shared" si="39"/>
        <v>0</v>
      </c>
      <c r="BK16" s="27">
        <f t="shared" si="39"/>
        <v>0</v>
      </c>
      <c r="BL16" s="27">
        <f t="shared" si="39"/>
        <v>0</v>
      </c>
      <c r="BM16" s="27">
        <f t="shared" si="39"/>
        <v>0</v>
      </c>
      <c r="BN16" s="27">
        <f t="shared" si="39"/>
        <v>0</v>
      </c>
      <c r="BO16" s="27">
        <f t="shared" si="39"/>
        <v>23.529411764705884</v>
      </c>
      <c r="BP16" s="27">
        <f t="shared" si="39"/>
        <v>0</v>
      </c>
      <c r="BQ16" s="27">
        <f t="shared" si="39"/>
        <v>0</v>
      </c>
      <c r="BR16" s="27">
        <f t="shared" si="39"/>
        <v>0</v>
      </c>
      <c r="BS16" s="27">
        <f t="shared" si="39"/>
        <v>0</v>
      </c>
      <c r="BT16" s="27">
        <f t="shared" si="39"/>
        <v>0</v>
      </c>
      <c r="BV16" s="1">
        <v>32</v>
      </c>
      <c r="BW16" s="27">
        <f t="shared" ref="BW16:CB16" si="40">AW5+AW6+AW7+AW8+AW9+AW10+AW11+AW12+AW13+AW14+AW15+AW16</f>
        <v>100.00000000000001</v>
      </c>
      <c r="BX16" s="27">
        <f t="shared" si="40"/>
        <v>100</v>
      </c>
      <c r="BY16" s="24">
        <f t="shared" si="40"/>
        <v>99.999999999999986</v>
      </c>
      <c r="BZ16" s="24">
        <f t="shared" si="40"/>
        <v>100.00000000000001</v>
      </c>
      <c r="CA16" s="24">
        <f t="shared" si="40"/>
        <v>100</v>
      </c>
      <c r="CB16" s="24">
        <f t="shared" si="40"/>
        <v>100</v>
      </c>
      <c r="CC16" s="24">
        <f t="shared" ref="CC16:CT16" si="41">BC5+BC6+BC7+BC8+BC9+BC10+BC11+BC12+BC13+BC14+BC15+BC16</f>
        <v>100</v>
      </c>
      <c r="CD16" s="24">
        <f t="shared" si="41"/>
        <v>100</v>
      </c>
      <c r="CE16" s="27">
        <f t="shared" si="41"/>
        <v>100</v>
      </c>
      <c r="CF16" s="27">
        <f t="shared" si="41"/>
        <v>100</v>
      </c>
      <c r="CG16" s="25">
        <f t="shared" si="41"/>
        <v>97.058823529411768</v>
      </c>
      <c r="CH16" s="27">
        <f t="shared" si="41"/>
        <v>100</v>
      </c>
      <c r="CI16" s="27">
        <f t="shared" si="41"/>
        <v>100</v>
      </c>
      <c r="CJ16" s="27">
        <f t="shared" si="41"/>
        <v>100</v>
      </c>
      <c r="CK16" s="27">
        <f t="shared" si="41"/>
        <v>99.999999999999986</v>
      </c>
      <c r="CL16" s="27">
        <f t="shared" si="41"/>
        <v>100</v>
      </c>
      <c r="CM16" s="27">
        <f t="shared" si="41"/>
        <v>100</v>
      </c>
      <c r="CN16" s="27">
        <f t="shared" si="41"/>
        <v>100</v>
      </c>
      <c r="CO16" s="27">
        <f t="shared" si="41"/>
        <v>100</v>
      </c>
      <c r="CP16" s="27">
        <f t="shared" si="41"/>
        <v>100</v>
      </c>
      <c r="CQ16" s="27">
        <f t="shared" si="41"/>
        <v>100</v>
      </c>
      <c r="CR16" s="27">
        <f t="shared" si="41"/>
        <v>100</v>
      </c>
      <c r="CS16" s="27">
        <f t="shared" si="41"/>
        <v>100</v>
      </c>
      <c r="CT16" s="27">
        <f t="shared" si="41"/>
        <v>100</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s="1" customFormat="1" x14ac:dyDescent="0.25">
      <c r="B17" s="1" t="s">
        <v>18</v>
      </c>
      <c r="C17" s="4">
        <v>0</v>
      </c>
      <c r="D17" s="4">
        <v>0</v>
      </c>
      <c r="E17" s="4">
        <v>0</v>
      </c>
      <c r="F17" s="4">
        <v>1</v>
      </c>
      <c r="G17" s="4">
        <v>9</v>
      </c>
      <c r="H17" s="4">
        <v>19</v>
      </c>
      <c r="I17" s="4">
        <v>3</v>
      </c>
      <c r="J17" s="3">
        <v>0</v>
      </c>
      <c r="K17" s="3">
        <v>0</v>
      </c>
      <c r="L17" s="3">
        <v>2</v>
      </c>
      <c r="M17" s="3">
        <v>0</v>
      </c>
      <c r="N17" s="3">
        <v>0</v>
      </c>
      <c r="O17" s="3">
        <v>0</v>
      </c>
      <c r="P17" s="3">
        <v>0</v>
      </c>
      <c r="Q17" s="3">
        <v>0</v>
      </c>
      <c r="R17" s="3">
        <v>0</v>
      </c>
      <c r="S17" s="1">
        <v>34</v>
      </c>
      <c r="V17" s="1">
        <v>64</v>
      </c>
      <c r="W17" s="3">
        <f>O5</f>
        <v>0</v>
      </c>
      <c r="X17" s="3">
        <f>O6</f>
        <v>0</v>
      </c>
      <c r="Y17" s="38">
        <f>O7</f>
        <v>0</v>
      </c>
      <c r="Z17" s="38">
        <f>O8</f>
        <v>0</v>
      </c>
      <c r="AA17" s="38">
        <f>O9</f>
        <v>0</v>
      </c>
      <c r="AB17" s="38">
        <f>O10</f>
        <v>0</v>
      </c>
      <c r="AC17" s="38">
        <f>O11</f>
        <v>0</v>
      </c>
      <c r="AD17" s="38">
        <f>O12</f>
        <v>0</v>
      </c>
      <c r="AE17" s="3">
        <f>O13</f>
        <v>0</v>
      </c>
      <c r="AF17" s="3">
        <f>O14</f>
        <v>0</v>
      </c>
      <c r="AG17" s="3">
        <f>O15</f>
        <v>1</v>
      </c>
      <c r="AH17" s="3">
        <f>O16</f>
        <v>0</v>
      </c>
      <c r="AI17" s="3">
        <f>O17</f>
        <v>0</v>
      </c>
      <c r="AJ17" s="3">
        <f>O18</f>
        <v>0</v>
      </c>
      <c r="AK17" s="3">
        <f>O19</f>
        <v>0</v>
      </c>
      <c r="AL17" s="3">
        <f>O20</f>
        <v>0</v>
      </c>
      <c r="AM17" s="3">
        <f>O21</f>
        <v>0</v>
      </c>
      <c r="AN17" s="3">
        <f>O22</f>
        <v>0</v>
      </c>
      <c r="AO17" s="3">
        <f>O23</f>
        <v>0</v>
      </c>
      <c r="AP17" s="3">
        <f>O24</f>
        <v>0</v>
      </c>
      <c r="AQ17" s="3">
        <f>O25</f>
        <v>0</v>
      </c>
      <c r="AR17" s="3">
        <f>O26</f>
        <v>0</v>
      </c>
      <c r="AS17" s="3">
        <f>O27</f>
        <v>0</v>
      </c>
      <c r="AT17" s="3">
        <f>O28</f>
        <v>0</v>
      </c>
      <c r="AV17" s="1">
        <v>64</v>
      </c>
      <c r="AW17" s="27">
        <f t="shared" ref="AW17:BT17" si="42">PRODUCT(W17*100*1/W21)</f>
        <v>0</v>
      </c>
      <c r="AX17" s="27">
        <f t="shared" si="42"/>
        <v>0</v>
      </c>
      <c r="AY17" s="24">
        <f t="shared" si="42"/>
        <v>0</v>
      </c>
      <c r="AZ17" s="24">
        <f t="shared" si="42"/>
        <v>0</v>
      </c>
      <c r="BA17" s="24">
        <f t="shared" si="42"/>
        <v>0</v>
      </c>
      <c r="BB17" s="24">
        <f t="shared" si="42"/>
        <v>0</v>
      </c>
      <c r="BC17" s="24">
        <f t="shared" si="42"/>
        <v>0</v>
      </c>
      <c r="BD17" s="24">
        <f t="shared" si="42"/>
        <v>0</v>
      </c>
      <c r="BE17" s="27">
        <f t="shared" si="42"/>
        <v>0</v>
      </c>
      <c r="BF17" s="27">
        <f t="shared" si="42"/>
        <v>0</v>
      </c>
      <c r="BG17" s="27">
        <f t="shared" si="42"/>
        <v>2.9411764705882355</v>
      </c>
      <c r="BH17" s="27">
        <f t="shared" si="42"/>
        <v>0</v>
      </c>
      <c r="BI17" s="27">
        <f t="shared" si="42"/>
        <v>0</v>
      </c>
      <c r="BJ17" s="27">
        <f t="shared" si="42"/>
        <v>0</v>
      </c>
      <c r="BK17" s="27">
        <f t="shared" si="42"/>
        <v>0</v>
      </c>
      <c r="BL17" s="27">
        <f t="shared" si="42"/>
        <v>0</v>
      </c>
      <c r="BM17" s="27">
        <f t="shared" si="42"/>
        <v>0</v>
      </c>
      <c r="BN17" s="27">
        <f t="shared" si="42"/>
        <v>0</v>
      </c>
      <c r="BO17" s="27">
        <f t="shared" si="42"/>
        <v>0</v>
      </c>
      <c r="BP17" s="27">
        <f t="shared" si="42"/>
        <v>0</v>
      </c>
      <c r="BQ17" s="27">
        <f t="shared" si="42"/>
        <v>0</v>
      </c>
      <c r="BR17" s="27">
        <f t="shared" si="42"/>
        <v>0</v>
      </c>
      <c r="BS17" s="27">
        <f t="shared" si="42"/>
        <v>0</v>
      </c>
      <c r="BT17" s="27">
        <f t="shared" si="42"/>
        <v>0</v>
      </c>
      <c r="BV17" s="1">
        <v>64</v>
      </c>
      <c r="BW17" s="27">
        <f t="shared" ref="BW17:CB17" si="43">AW5+AW6+AW7+AW8+AW9+AW10+AW11+AW12+AW13+AW14+AW15+AW16+AW17</f>
        <v>100.00000000000001</v>
      </c>
      <c r="BX17" s="27">
        <f t="shared" si="43"/>
        <v>100</v>
      </c>
      <c r="BY17" s="24">
        <f t="shared" si="43"/>
        <v>99.999999999999986</v>
      </c>
      <c r="BZ17" s="24">
        <f t="shared" si="43"/>
        <v>100.00000000000001</v>
      </c>
      <c r="CA17" s="24">
        <f t="shared" si="43"/>
        <v>100</v>
      </c>
      <c r="CB17" s="24">
        <f t="shared" si="43"/>
        <v>100</v>
      </c>
      <c r="CC17" s="24">
        <f t="shared" ref="CC17:CT17" si="44">BC5+BC6+BC7+BC8+BC9+BC10+BC11+BC12+BC13+BC14+BC15+BC16+BC17</f>
        <v>100</v>
      </c>
      <c r="CD17" s="24">
        <f t="shared" si="44"/>
        <v>100</v>
      </c>
      <c r="CE17" s="27">
        <f t="shared" si="44"/>
        <v>100</v>
      </c>
      <c r="CF17" s="27">
        <f t="shared" si="44"/>
        <v>100</v>
      </c>
      <c r="CG17" s="27">
        <f t="shared" si="44"/>
        <v>100</v>
      </c>
      <c r="CH17" s="27">
        <f t="shared" si="44"/>
        <v>100</v>
      </c>
      <c r="CI17" s="27">
        <f t="shared" si="44"/>
        <v>100</v>
      </c>
      <c r="CJ17" s="27">
        <f t="shared" si="44"/>
        <v>100</v>
      </c>
      <c r="CK17" s="27">
        <f t="shared" si="44"/>
        <v>99.999999999999986</v>
      </c>
      <c r="CL17" s="27">
        <f t="shared" si="44"/>
        <v>100</v>
      </c>
      <c r="CM17" s="27">
        <f t="shared" si="44"/>
        <v>100</v>
      </c>
      <c r="CN17" s="27">
        <f t="shared" si="44"/>
        <v>100</v>
      </c>
      <c r="CO17" s="27">
        <f t="shared" si="44"/>
        <v>100</v>
      </c>
      <c r="CP17" s="27">
        <f t="shared" si="44"/>
        <v>100</v>
      </c>
      <c r="CQ17" s="27">
        <f t="shared" si="44"/>
        <v>100</v>
      </c>
      <c r="CR17" s="27">
        <f t="shared" si="44"/>
        <v>100</v>
      </c>
      <c r="CS17" s="27">
        <f t="shared" si="44"/>
        <v>100</v>
      </c>
      <c r="CT17" s="27">
        <f t="shared" si="44"/>
        <v>100</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s="1" customFormat="1" x14ac:dyDescent="0.25">
      <c r="B18" s="1" t="s">
        <v>19</v>
      </c>
      <c r="C18" s="4">
        <v>0</v>
      </c>
      <c r="D18" s="4">
        <v>0</v>
      </c>
      <c r="E18" s="4">
        <v>0</v>
      </c>
      <c r="F18" s="4">
        <v>4</v>
      </c>
      <c r="G18" s="4">
        <v>25</v>
      </c>
      <c r="H18" s="4">
        <v>3</v>
      </c>
      <c r="I18" s="4">
        <v>0</v>
      </c>
      <c r="J18" s="3">
        <v>0</v>
      </c>
      <c r="K18" s="3">
        <v>0</v>
      </c>
      <c r="L18" s="3">
        <v>1</v>
      </c>
      <c r="M18" s="3">
        <v>1</v>
      </c>
      <c r="N18" s="3">
        <v>0</v>
      </c>
      <c r="O18" s="3">
        <v>0</v>
      </c>
      <c r="P18" s="3">
        <v>0</v>
      </c>
      <c r="Q18" s="3">
        <v>0</v>
      </c>
      <c r="R18" s="3">
        <v>0</v>
      </c>
      <c r="S18" s="1">
        <v>34</v>
      </c>
      <c r="V18" s="1">
        <v>128</v>
      </c>
      <c r="W18" s="3">
        <f>P5</f>
        <v>0</v>
      </c>
      <c r="X18" s="3">
        <f>P6</f>
        <v>0</v>
      </c>
      <c r="Y18" s="38">
        <f>P7</f>
        <v>0</v>
      </c>
      <c r="Z18" s="38">
        <f>P8</f>
        <v>0</v>
      </c>
      <c r="AA18" s="38">
        <f>P9</f>
        <v>0</v>
      </c>
      <c r="AB18" s="38">
        <f>P10</f>
        <v>0</v>
      </c>
      <c r="AC18" s="38">
        <f>P11</f>
        <v>0</v>
      </c>
      <c r="AD18" s="38">
        <f>P12</f>
        <v>0</v>
      </c>
      <c r="AE18" s="3">
        <f>P13</f>
        <v>0</v>
      </c>
      <c r="AF18" s="3">
        <f>P14</f>
        <v>0</v>
      </c>
      <c r="AG18" s="3">
        <f>P15</f>
        <v>0</v>
      </c>
      <c r="AH18" s="3">
        <f>P16</f>
        <v>0</v>
      </c>
      <c r="AI18" s="3">
        <f>P17</f>
        <v>0</v>
      </c>
      <c r="AJ18" s="3">
        <f>P18</f>
        <v>0</v>
      </c>
      <c r="AK18" s="3">
        <f>P19</f>
        <v>0</v>
      </c>
      <c r="AL18" s="3">
        <f>P20</f>
        <v>0</v>
      </c>
      <c r="AM18" s="3">
        <f>P21</f>
        <v>0</v>
      </c>
      <c r="AN18" s="3">
        <f>P22</f>
        <v>0</v>
      </c>
      <c r="AO18" s="3">
        <f>P23</f>
        <v>0</v>
      </c>
      <c r="AP18" s="3">
        <f>P24</f>
        <v>0</v>
      </c>
      <c r="AQ18" s="3">
        <f>P25</f>
        <v>0</v>
      </c>
      <c r="AR18" s="3">
        <f>P26</f>
        <v>0</v>
      </c>
      <c r="AS18" s="3">
        <f>P27</f>
        <v>0</v>
      </c>
      <c r="AT18" s="3">
        <f>P28</f>
        <v>0</v>
      </c>
      <c r="AV18" s="1">
        <v>128</v>
      </c>
      <c r="AW18" s="27">
        <f t="shared" ref="AW18:BT18" si="45">PRODUCT(W18*100*1/W21)</f>
        <v>0</v>
      </c>
      <c r="AX18" s="27">
        <f t="shared" si="45"/>
        <v>0</v>
      </c>
      <c r="AY18" s="24">
        <f t="shared" si="45"/>
        <v>0</v>
      </c>
      <c r="AZ18" s="24">
        <f t="shared" si="45"/>
        <v>0</v>
      </c>
      <c r="BA18" s="24">
        <f t="shared" si="45"/>
        <v>0</v>
      </c>
      <c r="BB18" s="24">
        <f t="shared" si="45"/>
        <v>0</v>
      </c>
      <c r="BC18" s="24">
        <f t="shared" si="45"/>
        <v>0</v>
      </c>
      <c r="BD18" s="24">
        <f t="shared" si="45"/>
        <v>0</v>
      </c>
      <c r="BE18" s="27">
        <f t="shared" si="45"/>
        <v>0</v>
      </c>
      <c r="BF18" s="27">
        <f t="shared" si="45"/>
        <v>0</v>
      </c>
      <c r="BG18" s="27">
        <f t="shared" si="45"/>
        <v>0</v>
      </c>
      <c r="BH18" s="27">
        <f t="shared" si="45"/>
        <v>0</v>
      </c>
      <c r="BI18" s="27">
        <f t="shared" si="45"/>
        <v>0</v>
      </c>
      <c r="BJ18" s="27">
        <f t="shared" si="45"/>
        <v>0</v>
      </c>
      <c r="BK18" s="27">
        <f t="shared" si="45"/>
        <v>0</v>
      </c>
      <c r="BL18" s="27">
        <f t="shared" si="45"/>
        <v>0</v>
      </c>
      <c r="BM18" s="27">
        <f t="shared" si="45"/>
        <v>0</v>
      </c>
      <c r="BN18" s="27">
        <f t="shared" si="45"/>
        <v>0</v>
      </c>
      <c r="BO18" s="27">
        <f t="shared" si="45"/>
        <v>0</v>
      </c>
      <c r="BP18" s="27">
        <f t="shared" si="45"/>
        <v>0</v>
      </c>
      <c r="BQ18" s="27">
        <f t="shared" si="45"/>
        <v>0</v>
      </c>
      <c r="BR18" s="27">
        <f t="shared" si="45"/>
        <v>0</v>
      </c>
      <c r="BS18" s="27">
        <f t="shared" si="45"/>
        <v>0</v>
      </c>
      <c r="BT18" s="27">
        <f t="shared" si="45"/>
        <v>0</v>
      </c>
      <c r="BV18" s="1">
        <v>128</v>
      </c>
      <c r="BW18" s="27">
        <f t="shared" ref="BW18:CB18" si="46">AW5+AW6+AW7+AW8+AW9+AW10+AW11+AW12+AW13+AW14+AW15+AW16+AW17+AW18</f>
        <v>100.00000000000001</v>
      </c>
      <c r="BX18" s="27">
        <f t="shared" si="46"/>
        <v>100</v>
      </c>
      <c r="BY18" s="24">
        <f t="shared" si="46"/>
        <v>99.999999999999986</v>
      </c>
      <c r="BZ18" s="24">
        <f t="shared" si="46"/>
        <v>100.00000000000001</v>
      </c>
      <c r="CA18" s="24">
        <f t="shared" si="46"/>
        <v>100</v>
      </c>
      <c r="CB18" s="24">
        <f t="shared" si="46"/>
        <v>100</v>
      </c>
      <c r="CC18" s="24">
        <f t="shared" ref="CC18:CT18" si="47">BC5+BC6+BC7+BC8+BC9+BC10+BC11+BC12+BC13+BC14+BC15+BC16+BC17+BC18</f>
        <v>100</v>
      </c>
      <c r="CD18" s="24">
        <f t="shared" si="47"/>
        <v>100</v>
      </c>
      <c r="CE18" s="27">
        <f t="shared" si="47"/>
        <v>100</v>
      </c>
      <c r="CF18" s="27">
        <f t="shared" si="47"/>
        <v>100</v>
      </c>
      <c r="CG18" s="27">
        <f t="shared" si="47"/>
        <v>100</v>
      </c>
      <c r="CH18" s="27">
        <f t="shared" si="47"/>
        <v>100</v>
      </c>
      <c r="CI18" s="27">
        <f t="shared" si="47"/>
        <v>100</v>
      </c>
      <c r="CJ18" s="27">
        <f t="shared" si="47"/>
        <v>100</v>
      </c>
      <c r="CK18" s="27">
        <f t="shared" si="47"/>
        <v>99.999999999999986</v>
      </c>
      <c r="CL18" s="27">
        <f t="shared" si="47"/>
        <v>100</v>
      </c>
      <c r="CM18" s="27">
        <f t="shared" si="47"/>
        <v>100</v>
      </c>
      <c r="CN18" s="27">
        <f t="shared" si="47"/>
        <v>100</v>
      </c>
      <c r="CO18" s="27">
        <f t="shared" si="47"/>
        <v>100</v>
      </c>
      <c r="CP18" s="27">
        <f t="shared" si="47"/>
        <v>100</v>
      </c>
      <c r="CQ18" s="27">
        <f t="shared" si="47"/>
        <v>100</v>
      </c>
      <c r="CR18" s="27">
        <f t="shared" si="47"/>
        <v>100</v>
      </c>
      <c r="CS18" s="27">
        <f t="shared" si="47"/>
        <v>100</v>
      </c>
      <c r="CT18" s="27">
        <f t="shared" si="47"/>
        <v>100</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s="1" customFormat="1" x14ac:dyDescent="0.25">
      <c r="B19" s="1" t="s">
        <v>20</v>
      </c>
      <c r="C19" s="2">
        <v>0</v>
      </c>
      <c r="D19" s="2">
        <v>0</v>
      </c>
      <c r="E19" s="2">
        <v>10</v>
      </c>
      <c r="F19" s="2">
        <v>21</v>
      </c>
      <c r="G19" s="2">
        <v>1</v>
      </c>
      <c r="H19" s="3">
        <v>0</v>
      </c>
      <c r="I19" s="3">
        <v>0</v>
      </c>
      <c r="J19" s="3">
        <v>1</v>
      </c>
      <c r="K19" s="3">
        <v>1</v>
      </c>
      <c r="L19" s="3">
        <v>0</v>
      </c>
      <c r="M19" s="3">
        <v>0</v>
      </c>
      <c r="N19" s="3">
        <v>0</v>
      </c>
      <c r="O19" s="3">
        <v>0</v>
      </c>
      <c r="P19" s="3">
        <v>0</v>
      </c>
      <c r="Q19" s="3">
        <v>0</v>
      </c>
      <c r="R19" s="3">
        <v>0</v>
      </c>
      <c r="S19" s="1">
        <v>34</v>
      </c>
      <c r="V19" s="1">
        <v>256</v>
      </c>
      <c r="W19" s="3">
        <f>Q5</f>
        <v>0</v>
      </c>
      <c r="X19" s="3">
        <f>Q6</f>
        <v>0</v>
      </c>
      <c r="Y19" s="38">
        <f>Q7</f>
        <v>0</v>
      </c>
      <c r="Z19" s="38">
        <f>Q8</f>
        <v>0</v>
      </c>
      <c r="AA19" s="38">
        <f>Q9</f>
        <v>0</v>
      </c>
      <c r="AB19" s="38">
        <f>Q10</f>
        <v>0</v>
      </c>
      <c r="AC19" s="38">
        <f>Q11</f>
        <v>0</v>
      </c>
      <c r="AD19" s="38">
        <f>Q12</f>
        <v>0</v>
      </c>
      <c r="AE19" s="3">
        <f>Q13</f>
        <v>0</v>
      </c>
      <c r="AF19" s="3">
        <f>Q14</f>
        <v>0</v>
      </c>
      <c r="AG19" s="3">
        <f>Q15</f>
        <v>0</v>
      </c>
      <c r="AH19" s="3">
        <f>Q16</f>
        <v>0</v>
      </c>
      <c r="AI19" s="3">
        <f>Q17</f>
        <v>0</v>
      </c>
      <c r="AJ19" s="3">
        <f>Q18</f>
        <v>0</v>
      </c>
      <c r="AK19" s="3">
        <f>Q19</f>
        <v>0</v>
      </c>
      <c r="AL19" s="3">
        <f>Q20</f>
        <v>0</v>
      </c>
      <c r="AM19" s="3">
        <f>Q21</f>
        <v>0</v>
      </c>
      <c r="AN19" s="3">
        <f>Q22</f>
        <v>0</v>
      </c>
      <c r="AO19" s="3">
        <f>Q23</f>
        <v>0</v>
      </c>
      <c r="AP19" s="3">
        <f>Q24</f>
        <v>0</v>
      </c>
      <c r="AQ19" s="3">
        <f>Q25</f>
        <v>0</v>
      </c>
      <c r="AR19" s="3">
        <f>Q26</f>
        <v>0</v>
      </c>
      <c r="AS19" s="3">
        <f>Q27</f>
        <v>0</v>
      </c>
      <c r="AT19" s="3">
        <f>Q28</f>
        <v>0</v>
      </c>
      <c r="AV19" s="1">
        <v>256</v>
      </c>
      <c r="AW19" s="27">
        <f t="shared" ref="AW19:BT19" si="48">PRODUCT(W19*100*1/W21)</f>
        <v>0</v>
      </c>
      <c r="AX19" s="27">
        <f t="shared" si="48"/>
        <v>0</v>
      </c>
      <c r="AY19" s="24">
        <f t="shared" si="48"/>
        <v>0</v>
      </c>
      <c r="AZ19" s="24">
        <f t="shared" si="48"/>
        <v>0</v>
      </c>
      <c r="BA19" s="24">
        <f t="shared" si="48"/>
        <v>0</v>
      </c>
      <c r="BB19" s="24">
        <f t="shared" si="48"/>
        <v>0</v>
      </c>
      <c r="BC19" s="24">
        <f t="shared" si="48"/>
        <v>0</v>
      </c>
      <c r="BD19" s="24">
        <f t="shared" si="48"/>
        <v>0</v>
      </c>
      <c r="BE19" s="27">
        <f t="shared" si="48"/>
        <v>0</v>
      </c>
      <c r="BF19" s="27">
        <f t="shared" si="48"/>
        <v>0</v>
      </c>
      <c r="BG19" s="27">
        <f t="shared" si="48"/>
        <v>0</v>
      </c>
      <c r="BH19" s="27">
        <f t="shared" si="48"/>
        <v>0</v>
      </c>
      <c r="BI19" s="27">
        <f t="shared" si="48"/>
        <v>0</v>
      </c>
      <c r="BJ19" s="27">
        <f t="shared" si="48"/>
        <v>0</v>
      </c>
      <c r="BK19" s="27">
        <f t="shared" si="48"/>
        <v>0</v>
      </c>
      <c r="BL19" s="27">
        <f t="shared" si="48"/>
        <v>0</v>
      </c>
      <c r="BM19" s="27">
        <f t="shared" si="48"/>
        <v>0</v>
      </c>
      <c r="BN19" s="27">
        <f t="shared" si="48"/>
        <v>0</v>
      </c>
      <c r="BO19" s="27">
        <f t="shared" si="48"/>
        <v>0</v>
      </c>
      <c r="BP19" s="27">
        <f t="shared" si="48"/>
        <v>0</v>
      </c>
      <c r="BQ19" s="27">
        <f t="shared" si="48"/>
        <v>0</v>
      </c>
      <c r="BR19" s="27">
        <f t="shared" si="48"/>
        <v>0</v>
      </c>
      <c r="BS19" s="27">
        <f t="shared" si="48"/>
        <v>0</v>
      </c>
      <c r="BT19" s="27">
        <f t="shared" si="48"/>
        <v>0</v>
      </c>
      <c r="BV19" s="1">
        <v>256</v>
      </c>
      <c r="BW19" s="27">
        <f t="shared" ref="BW19:CS19" si="49">AW5+AW6+AW7+AW8+AW9+AW10+AW11+AW12+AW13+AW14+AW15+AW16+AW17+AW18+AW19</f>
        <v>100.00000000000001</v>
      </c>
      <c r="BX19" s="27">
        <f t="shared" si="49"/>
        <v>100</v>
      </c>
      <c r="BY19" s="24">
        <f t="shared" si="49"/>
        <v>99.999999999999986</v>
      </c>
      <c r="BZ19" s="24">
        <f t="shared" si="49"/>
        <v>100.00000000000001</v>
      </c>
      <c r="CA19" s="24">
        <f t="shared" si="49"/>
        <v>100</v>
      </c>
      <c r="CB19" s="24">
        <f t="shared" si="49"/>
        <v>100</v>
      </c>
      <c r="CC19" s="24">
        <f t="shared" si="49"/>
        <v>100</v>
      </c>
      <c r="CD19" s="24">
        <f t="shared" si="49"/>
        <v>100</v>
      </c>
      <c r="CE19" s="27">
        <f t="shared" si="49"/>
        <v>100</v>
      </c>
      <c r="CF19" s="27">
        <f t="shared" si="49"/>
        <v>100</v>
      </c>
      <c r="CG19" s="27">
        <f t="shared" si="49"/>
        <v>100</v>
      </c>
      <c r="CH19" s="27">
        <f t="shared" si="49"/>
        <v>100</v>
      </c>
      <c r="CI19" s="27">
        <f t="shared" si="49"/>
        <v>100</v>
      </c>
      <c r="CJ19" s="27">
        <f t="shared" si="49"/>
        <v>100</v>
      </c>
      <c r="CK19" s="27">
        <f t="shared" si="49"/>
        <v>99.999999999999986</v>
      </c>
      <c r="CL19" s="27">
        <f t="shared" si="49"/>
        <v>100</v>
      </c>
      <c r="CM19" s="27">
        <f t="shared" si="49"/>
        <v>100</v>
      </c>
      <c r="CN19" s="27">
        <f t="shared" si="49"/>
        <v>100</v>
      </c>
      <c r="CO19" s="27">
        <f t="shared" si="49"/>
        <v>100</v>
      </c>
      <c r="CP19" s="27">
        <f t="shared" si="49"/>
        <v>100</v>
      </c>
      <c r="CQ19" s="27">
        <f t="shared" si="49"/>
        <v>100</v>
      </c>
      <c r="CR19" s="27">
        <f t="shared" si="49"/>
        <v>100</v>
      </c>
      <c r="CS19" s="27">
        <f t="shared" si="49"/>
        <v>100</v>
      </c>
      <c r="CT19" s="27">
        <f t="shared" ref="CT19" si="50">BT5+BT6+BT7+BT8+BT9+BT10+BT11+BT12+BT13+BT14+BT15+BT16+BT17+BT18+BT19</f>
        <v>100</v>
      </c>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s="1" customFormat="1" x14ac:dyDescent="0.25">
      <c r="B20" s="1" t="s">
        <v>21</v>
      </c>
      <c r="C20" s="2">
        <v>0</v>
      </c>
      <c r="D20" s="2">
        <v>0</v>
      </c>
      <c r="E20" s="2">
        <v>17</v>
      </c>
      <c r="F20" s="2">
        <v>0</v>
      </c>
      <c r="G20" s="2">
        <v>16</v>
      </c>
      <c r="H20" s="2">
        <v>1</v>
      </c>
      <c r="I20" s="2">
        <v>0</v>
      </c>
      <c r="J20" s="4">
        <v>0</v>
      </c>
      <c r="K20" s="3">
        <v>0</v>
      </c>
      <c r="L20" s="3">
        <v>0</v>
      </c>
      <c r="M20" s="3">
        <v>0</v>
      </c>
      <c r="N20" s="3">
        <v>0</v>
      </c>
      <c r="O20" s="3">
        <v>0</v>
      </c>
      <c r="P20" s="3">
        <v>0</v>
      </c>
      <c r="Q20" s="3">
        <v>0</v>
      </c>
      <c r="R20" s="3">
        <v>0</v>
      </c>
      <c r="S20" s="1">
        <v>34</v>
      </c>
      <c r="V20" s="1">
        <v>512</v>
      </c>
      <c r="W20" s="3">
        <f>R5</f>
        <v>0</v>
      </c>
      <c r="X20" s="3">
        <f>R6</f>
        <v>0</v>
      </c>
      <c r="Y20" s="38">
        <f>R7</f>
        <v>0</v>
      </c>
      <c r="Z20" s="38">
        <f>R8</f>
        <v>0</v>
      </c>
      <c r="AA20" s="38">
        <f>R9</f>
        <v>0</v>
      </c>
      <c r="AB20" s="38">
        <f>R10</f>
        <v>0</v>
      </c>
      <c r="AC20" s="38">
        <f>R11</f>
        <v>0</v>
      </c>
      <c r="AD20" s="38">
        <f>R12</f>
        <v>0</v>
      </c>
      <c r="AE20" s="3">
        <f>R13</f>
        <v>0</v>
      </c>
      <c r="AF20" s="3">
        <f>R14</f>
        <v>0</v>
      </c>
      <c r="AG20" s="3">
        <f>R15</f>
        <v>0</v>
      </c>
      <c r="AH20" s="3">
        <f>R16</f>
        <v>0</v>
      </c>
      <c r="AI20" s="3">
        <f>R17</f>
        <v>0</v>
      </c>
      <c r="AJ20" s="3">
        <f>R18</f>
        <v>0</v>
      </c>
      <c r="AK20" s="3">
        <f>R19</f>
        <v>0</v>
      </c>
      <c r="AL20" s="3">
        <f>R20</f>
        <v>0</v>
      </c>
      <c r="AM20" s="3">
        <f>R21</f>
        <v>0</v>
      </c>
      <c r="AN20" s="3">
        <f>R22</f>
        <v>0</v>
      </c>
      <c r="AO20" s="3">
        <f>R23</f>
        <v>0</v>
      </c>
      <c r="AP20" s="3">
        <f>Q24</f>
        <v>0</v>
      </c>
      <c r="AQ20" s="3">
        <f>R25</f>
        <v>0</v>
      </c>
      <c r="AR20" s="3">
        <f>R26</f>
        <v>0</v>
      </c>
      <c r="AS20" s="3">
        <f>R27</f>
        <v>0</v>
      </c>
      <c r="AT20" s="3">
        <f>R28</f>
        <v>0</v>
      </c>
      <c r="AV20" s="1">
        <v>512</v>
      </c>
      <c r="AW20" s="27">
        <f t="shared" ref="AW20:BT20" si="51">PRODUCT(W20*100*1/W21)</f>
        <v>0</v>
      </c>
      <c r="AX20" s="27">
        <f t="shared" si="51"/>
        <v>0</v>
      </c>
      <c r="AY20" s="24">
        <f t="shared" si="51"/>
        <v>0</v>
      </c>
      <c r="AZ20" s="24">
        <f t="shared" si="51"/>
        <v>0</v>
      </c>
      <c r="BA20" s="24">
        <f t="shared" si="51"/>
        <v>0</v>
      </c>
      <c r="BB20" s="24">
        <f t="shared" si="51"/>
        <v>0</v>
      </c>
      <c r="BC20" s="24">
        <f t="shared" si="51"/>
        <v>0</v>
      </c>
      <c r="BD20" s="24">
        <f t="shared" si="51"/>
        <v>0</v>
      </c>
      <c r="BE20" s="27">
        <f t="shared" si="51"/>
        <v>0</v>
      </c>
      <c r="BF20" s="27">
        <f t="shared" si="51"/>
        <v>0</v>
      </c>
      <c r="BG20" s="27">
        <f t="shared" si="51"/>
        <v>0</v>
      </c>
      <c r="BH20" s="27">
        <f t="shared" si="51"/>
        <v>0</v>
      </c>
      <c r="BI20" s="27">
        <f t="shared" si="51"/>
        <v>0</v>
      </c>
      <c r="BJ20" s="27">
        <f t="shared" si="51"/>
        <v>0</v>
      </c>
      <c r="BK20" s="27">
        <f t="shared" si="51"/>
        <v>0</v>
      </c>
      <c r="BL20" s="27">
        <f t="shared" si="51"/>
        <v>0</v>
      </c>
      <c r="BM20" s="27">
        <f t="shared" si="51"/>
        <v>0</v>
      </c>
      <c r="BN20" s="27">
        <f t="shared" si="51"/>
        <v>0</v>
      </c>
      <c r="BO20" s="27">
        <f t="shared" si="51"/>
        <v>0</v>
      </c>
      <c r="BP20" s="27">
        <f t="shared" si="51"/>
        <v>0</v>
      </c>
      <c r="BQ20" s="27">
        <f t="shared" si="51"/>
        <v>0</v>
      </c>
      <c r="BR20" s="27">
        <f t="shared" si="51"/>
        <v>0</v>
      </c>
      <c r="BS20" s="27">
        <f t="shared" si="51"/>
        <v>0</v>
      </c>
      <c r="BT20" s="27">
        <f t="shared" si="51"/>
        <v>0</v>
      </c>
      <c r="BV20" s="1">
        <v>512</v>
      </c>
      <c r="BW20" s="27">
        <f t="shared" ref="BW20:CS20" si="52">AW5+AW6+AW7+AW8+AW9+AW10+AW11+AW12+AW13+AW14+AW15+AW16+AW17+AW18+AW19+AW20</f>
        <v>100.00000000000001</v>
      </c>
      <c r="BX20" s="27">
        <f t="shared" si="52"/>
        <v>100</v>
      </c>
      <c r="BY20" s="24">
        <f t="shared" si="52"/>
        <v>99.999999999999986</v>
      </c>
      <c r="BZ20" s="24">
        <f t="shared" si="52"/>
        <v>100.00000000000001</v>
      </c>
      <c r="CA20" s="24">
        <f t="shared" si="52"/>
        <v>100</v>
      </c>
      <c r="CB20" s="24">
        <f t="shared" si="52"/>
        <v>100</v>
      </c>
      <c r="CC20" s="24">
        <f t="shared" si="52"/>
        <v>100</v>
      </c>
      <c r="CD20" s="24">
        <f t="shared" si="52"/>
        <v>100</v>
      </c>
      <c r="CE20" s="27">
        <f t="shared" si="52"/>
        <v>100</v>
      </c>
      <c r="CF20" s="27">
        <f t="shared" si="52"/>
        <v>100</v>
      </c>
      <c r="CG20" s="27">
        <f t="shared" si="52"/>
        <v>100</v>
      </c>
      <c r="CH20" s="27">
        <f t="shared" si="52"/>
        <v>100</v>
      </c>
      <c r="CI20" s="27">
        <f t="shared" si="52"/>
        <v>100</v>
      </c>
      <c r="CJ20" s="27">
        <f t="shared" si="52"/>
        <v>100</v>
      </c>
      <c r="CK20" s="27">
        <f t="shared" si="52"/>
        <v>99.999999999999986</v>
      </c>
      <c r="CL20" s="27">
        <f t="shared" si="52"/>
        <v>100</v>
      </c>
      <c r="CM20" s="27">
        <f t="shared" si="52"/>
        <v>100</v>
      </c>
      <c r="CN20" s="27">
        <f t="shared" si="52"/>
        <v>100</v>
      </c>
      <c r="CO20" s="27">
        <f t="shared" si="52"/>
        <v>100</v>
      </c>
      <c r="CP20" s="27">
        <f t="shared" si="52"/>
        <v>100</v>
      </c>
      <c r="CQ20" s="27">
        <f t="shared" si="52"/>
        <v>100</v>
      </c>
      <c r="CR20" s="27">
        <f t="shared" si="52"/>
        <v>100</v>
      </c>
      <c r="CS20" s="27">
        <f t="shared" si="52"/>
        <v>100</v>
      </c>
      <c r="CT20" s="27">
        <f t="shared" ref="CT20" si="53">BT5+BT6+BT7+BT8+BT9+BT10+BT11+BT12+BT13+BT14+BT15+BT16+BT17+BT18+BT19+BT20</f>
        <v>100</v>
      </c>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5" s="1" customFormat="1" x14ac:dyDescent="0.25">
      <c r="B21" s="1" t="s">
        <v>27</v>
      </c>
      <c r="C21" s="2">
        <v>0</v>
      </c>
      <c r="D21" s="2">
        <v>23</v>
      </c>
      <c r="E21" s="2">
        <v>11</v>
      </c>
      <c r="F21" s="4">
        <v>0</v>
      </c>
      <c r="G21" s="4">
        <v>0</v>
      </c>
      <c r="H21" s="4">
        <v>0</v>
      </c>
      <c r="I21" s="3">
        <v>0</v>
      </c>
      <c r="J21" s="3">
        <v>0</v>
      </c>
      <c r="K21" s="3">
        <v>0</v>
      </c>
      <c r="L21" s="3">
        <v>0</v>
      </c>
      <c r="M21" s="3">
        <v>0</v>
      </c>
      <c r="N21" s="3">
        <v>0</v>
      </c>
      <c r="O21" s="3">
        <v>0</v>
      </c>
      <c r="P21" s="3">
        <v>0</v>
      </c>
      <c r="Q21" s="3">
        <v>0</v>
      </c>
      <c r="R21" s="3">
        <v>0</v>
      </c>
      <c r="S21" s="1">
        <v>34</v>
      </c>
      <c r="V21" s="1" t="s">
        <v>1</v>
      </c>
      <c r="W21" s="1">
        <f>S5</f>
        <v>34</v>
      </c>
      <c r="X21" s="1">
        <f>S6</f>
        <v>34</v>
      </c>
      <c r="Y21" s="1">
        <f>S7</f>
        <v>34</v>
      </c>
      <c r="Z21" s="1">
        <f>S8</f>
        <v>34</v>
      </c>
      <c r="AA21" s="1">
        <f>S9</f>
        <v>34</v>
      </c>
      <c r="AB21" s="1">
        <f>S10</f>
        <v>34</v>
      </c>
      <c r="AC21" s="1">
        <f>S11</f>
        <v>34</v>
      </c>
      <c r="AD21" s="1">
        <f>S12</f>
        <v>34</v>
      </c>
      <c r="AE21" s="1">
        <f>S13</f>
        <v>33</v>
      </c>
      <c r="AF21" s="1">
        <f>S14</f>
        <v>33</v>
      </c>
      <c r="AG21" s="1">
        <f>S15</f>
        <v>34</v>
      </c>
      <c r="AH21" s="1">
        <f>S16</f>
        <v>34</v>
      </c>
      <c r="AI21" s="1">
        <f>S17</f>
        <v>34</v>
      </c>
      <c r="AJ21" s="1">
        <f>S18</f>
        <v>34</v>
      </c>
      <c r="AK21" s="1">
        <f>S19</f>
        <v>34</v>
      </c>
      <c r="AL21" s="1">
        <f>S20</f>
        <v>34</v>
      </c>
      <c r="AM21" s="1">
        <f>S21</f>
        <v>34</v>
      </c>
      <c r="AN21" s="1">
        <f>S22</f>
        <v>34</v>
      </c>
      <c r="AO21" s="1">
        <f>S23</f>
        <v>34</v>
      </c>
      <c r="AP21" s="1">
        <f>S24</f>
        <v>34</v>
      </c>
      <c r="AQ21" s="1">
        <f>S25</f>
        <v>34</v>
      </c>
      <c r="AR21" s="1">
        <f>S26</f>
        <v>34</v>
      </c>
      <c r="AS21" s="1">
        <f>S27</f>
        <v>34</v>
      </c>
      <c r="AT21" s="1">
        <f>S28</f>
        <v>34</v>
      </c>
      <c r="AV21" s="1" t="s">
        <v>1</v>
      </c>
      <c r="AW21" s="24">
        <f t="shared" ref="AW21:BT21" si="54">SUM(AW5:AW20)</f>
        <v>100.00000000000001</v>
      </c>
      <c r="AX21" s="24">
        <f t="shared" si="54"/>
        <v>100</v>
      </c>
      <c r="AY21" s="24">
        <f t="shared" si="54"/>
        <v>99.999999999999986</v>
      </c>
      <c r="AZ21" s="24">
        <f t="shared" si="54"/>
        <v>100.00000000000001</v>
      </c>
      <c r="BA21" s="24">
        <f t="shared" si="54"/>
        <v>100</v>
      </c>
      <c r="BB21" s="24">
        <f t="shared" si="54"/>
        <v>100</v>
      </c>
      <c r="BC21" s="24">
        <f t="shared" si="54"/>
        <v>100</v>
      </c>
      <c r="BD21" s="24">
        <f t="shared" si="54"/>
        <v>100</v>
      </c>
      <c r="BE21" s="24">
        <f t="shared" si="54"/>
        <v>100</v>
      </c>
      <c r="BF21" s="24">
        <f t="shared" si="54"/>
        <v>100</v>
      </c>
      <c r="BG21" s="24">
        <f t="shared" si="54"/>
        <v>100</v>
      </c>
      <c r="BH21" s="24">
        <f t="shared" si="54"/>
        <v>100</v>
      </c>
      <c r="BI21" s="24">
        <f t="shared" si="54"/>
        <v>100</v>
      </c>
      <c r="BJ21" s="24">
        <f t="shared" si="54"/>
        <v>100</v>
      </c>
      <c r="BK21" s="24">
        <f t="shared" si="54"/>
        <v>99.999999999999986</v>
      </c>
      <c r="BL21" s="24">
        <f t="shared" si="54"/>
        <v>100</v>
      </c>
      <c r="BM21" s="24">
        <f t="shared" si="54"/>
        <v>100</v>
      </c>
      <c r="BN21" s="24">
        <f t="shared" si="54"/>
        <v>100</v>
      </c>
      <c r="BO21" s="24">
        <f t="shared" si="54"/>
        <v>100</v>
      </c>
      <c r="BP21" s="24">
        <f t="shared" si="54"/>
        <v>100</v>
      </c>
      <c r="BQ21" s="24">
        <f t="shared" si="54"/>
        <v>100</v>
      </c>
      <c r="BR21" s="24">
        <f t="shared" si="54"/>
        <v>100</v>
      </c>
      <c r="BS21" s="24">
        <f t="shared" si="54"/>
        <v>100</v>
      </c>
      <c r="BT21" s="24">
        <f t="shared" si="54"/>
        <v>100</v>
      </c>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W21" s="9"/>
      <c r="CX21" s="9"/>
      <c r="CY21" s="9"/>
      <c r="CZ21" s="9"/>
      <c r="DA21" s="9"/>
      <c r="DB21" s="9"/>
      <c r="DC21" s="9"/>
      <c r="DD21" s="9"/>
      <c r="DE21" s="9"/>
      <c r="DF21" s="9"/>
      <c r="DG21" s="9"/>
      <c r="DH21" s="9"/>
      <c r="DI21" s="9"/>
      <c r="DJ21" s="9"/>
      <c r="DK21" s="9"/>
      <c r="DL21" s="9"/>
      <c r="DM21" s="9"/>
      <c r="DN21" s="9"/>
      <c r="DO21" s="9"/>
      <c r="DP21" s="9"/>
      <c r="DQ21" s="9"/>
      <c r="DR21" s="9"/>
      <c r="DS21" s="9"/>
      <c r="DT21" s="9"/>
      <c r="DU21" s="9"/>
    </row>
    <row r="22" spans="2:125" s="1" customFormat="1" x14ac:dyDescent="0.25">
      <c r="B22" s="1" t="s">
        <v>28</v>
      </c>
      <c r="C22" s="2">
        <v>0</v>
      </c>
      <c r="D22" s="2">
        <v>0</v>
      </c>
      <c r="E22" s="2">
        <v>0</v>
      </c>
      <c r="F22" s="2">
        <v>0</v>
      </c>
      <c r="G22" s="2">
        <v>1</v>
      </c>
      <c r="H22" s="2">
        <v>28</v>
      </c>
      <c r="I22" s="2">
        <v>5</v>
      </c>
      <c r="J22" s="3">
        <v>0</v>
      </c>
      <c r="K22" s="3">
        <v>0</v>
      </c>
      <c r="L22" s="3">
        <v>0</v>
      </c>
      <c r="M22" s="3">
        <v>0</v>
      </c>
      <c r="N22" s="3">
        <v>0</v>
      </c>
      <c r="O22" s="3">
        <v>0</v>
      </c>
      <c r="P22" s="3">
        <v>0</v>
      </c>
      <c r="Q22" s="3">
        <v>0</v>
      </c>
      <c r="R22" s="3">
        <v>0</v>
      </c>
      <c r="S22" s="1">
        <v>34</v>
      </c>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U22" s="9"/>
      <c r="CV22" s="9"/>
      <c r="CW22" s="9"/>
      <c r="CX22" s="9"/>
      <c r="CY22" s="9"/>
      <c r="CZ22" s="9"/>
      <c r="DA22" s="9"/>
      <c r="DB22" s="9"/>
      <c r="DC22" s="9"/>
      <c r="DD22" s="9"/>
      <c r="DE22" s="9"/>
      <c r="DF22" s="9"/>
      <c r="DG22" s="9"/>
      <c r="DH22" s="9"/>
      <c r="DI22" s="9"/>
      <c r="DJ22" s="9"/>
      <c r="DK22" s="9"/>
      <c r="DL22" s="9"/>
      <c r="DM22" s="9"/>
      <c r="DN22" s="9"/>
      <c r="DO22" s="9"/>
      <c r="DP22" s="9"/>
      <c r="DQ22" s="9"/>
      <c r="DR22" s="9"/>
      <c r="DS22" s="9"/>
    </row>
    <row r="23" spans="2:125" s="1" customFormat="1" x14ac:dyDescent="0.25">
      <c r="B23" s="1" t="s">
        <v>29</v>
      </c>
      <c r="C23" s="2">
        <v>0</v>
      </c>
      <c r="D23" s="2">
        <v>0</v>
      </c>
      <c r="E23" s="2">
        <v>0</v>
      </c>
      <c r="F23" s="2">
        <v>0</v>
      </c>
      <c r="G23" s="2">
        <v>1</v>
      </c>
      <c r="H23" s="2">
        <v>24</v>
      </c>
      <c r="I23" s="2">
        <v>1</v>
      </c>
      <c r="J23" s="4">
        <v>0</v>
      </c>
      <c r="K23" s="3">
        <v>0</v>
      </c>
      <c r="L23" s="3">
        <v>0</v>
      </c>
      <c r="M23" s="3">
        <v>0</v>
      </c>
      <c r="N23" s="3">
        <v>8</v>
      </c>
      <c r="O23" s="3">
        <v>0</v>
      </c>
      <c r="P23" s="3">
        <v>0</v>
      </c>
      <c r="Q23" s="3">
        <v>0</v>
      </c>
      <c r="R23" s="3">
        <v>0</v>
      </c>
      <c r="S23" s="1">
        <v>34</v>
      </c>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U23" s="9"/>
      <c r="CV23" s="9"/>
      <c r="CW23" s="9"/>
      <c r="CX23" s="9"/>
      <c r="CY23" s="9"/>
      <c r="CZ23" s="9"/>
      <c r="DA23" s="9"/>
      <c r="DB23" s="9"/>
      <c r="DC23" s="9"/>
      <c r="DD23" s="9"/>
      <c r="DE23" s="9"/>
      <c r="DF23" s="9"/>
      <c r="DG23" s="9"/>
      <c r="DH23" s="9"/>
      <c r="DI23" s="9"/>
      <c r="DJ23" s="9"/>
      <c r="DK23" s="9"/>
      <c r="DL23" s="9"/>
      <c r="DM23" s="9"/>
      <c r="DN23" s="9"/>
      <c r="DO23" s="9"/>
      <c r="DP23" s="9"/>
      <c r="DQ23" s="9"/>
      <c r="DR23" s="9"/>
      <c r="DS23" s="9"/>
    </row>
    <row r="24" spans="2:125" s="1" customFormat="1" x14ac:dyDescent="0.25">
      <c r="B24" s="1" t="s">
        <v>23</v>
      </c>
      <c r="C24" s="2">
        <v>0</v>
      </c>
      <c r="D24" s="2">
        <v>0</v>
      </c>
      <c r="E24" s="2">
        <v>5</v>
      </c>
      <c r="F24" s="2">
        <v>29</v>
      </c>
      <c r="G24" s="2">
        <v>0</v>
      </c>
      <c r="H24" s="4">
        <v>0</v>
      </c>
      <c r="I24" s="3">
        <v>0</v>
      </c>
      <c r="J24" s="3">
        <v>0</v>
      </c>
      <c r="K24" s="3">
        <v>0</v>
      </c>
      <c r="L24" s="3">
        <v>0</v>
      </c>
      <c r="M24" s="3">
        <v>0</v>
      </c>
      <c r="N24" s="3">
        <v>0</v>
      </c>
      <c r="O24" s="3">
        <v>0</v>
      </c>
      <c r="P24" s="3">
        <v>0</v>
      </c>
      <c r="Q24" s="3">
        <v>0</v>
      </c>
      <c r="R24" s="3">
        <v>0</v>
      </c>
      <c r="S24" s="1">
        <v>34</v>
      </c>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U24" s="9"/>
      <c r="CV24" s="9"/>
      <c r="CW24" s="9"/>
      <c r="CX24" s="9"/>
      <c r="CY24" s="9"/>
      <c r="CZ24" s="9"/>
      <c r="DA24" s="9"/>
      <c r="DB24" s="9"/>
      <c r="DC24" s="9"/>
      <c r="DD24" s="9"/>
      <c r="DE24" s="9"/>
      <c r="DF24" s="9"/>
      <c r="DG24" s="9"/>
      <c r="DH24" s="9"/>
      <c r="DI24" s="9"/>
      <c r="DJ24" s="9"/>
      <c r="DK24" s="9"/>
      <c r="DL24" s="9"/>
      <c r="DM24" s="9"/>
      <c r="DN24" s="9"/>
      <c r="DO24" s="9"/>
      <c r="DP24" s="9"/>
      <c r="DQ24" s="9"/>
      <c r="DR24" s="9"/>
      <c r="DS24" s="9"/>
    </row>
    <row r="25" spans="2:125" s="1" customFormat="1" x14ac:dyDescent="0.25">
      <c r="B25" s="1" t="s">
        <v>30</v>
      </c>
      <c r="C25" s="2">
        <v>0</v>
      </c>
      <c r="D25" s="2">
        <v>0</v>
      </c>
      <c r="E25" s="2">
        <v>0</v>
      </c>
      <c r="F25" s="2">
        <v>0</v>
      </c>
      <c r="G25" s="2">
        <v>0</v>
      </c>
      <c r="H25" s="2">
        <v>2</v>
      </c>
      <c r="I25" s="2">
        <v>17</v>
      </c>
      <c r="J25" s="2">
        <v>15</v>
      </c>
      <c r="K25" s="2">
        <v>0</v>
      </c>
      <c r="L25" s="3">
        <v>0</v>
      </c>
      <c r="M25" s="3">
        <v>0</v>
      </c>
      <c r="N25" s="3">
        <v>0</v>
      </c>
      <c r="O25" s="3">
        <v>0</v>
      </c>
      <c r="P25" s="3">
        <v>0</v>
      </c>
      <c r="Q25" s="3">
        <v>0</v>
      </c>
      <c r="R25" s="3">
        <v>0</v>
      </c>
      <c r="S25" s="1">
        <v>34</v>
      </c>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U25" s="9"/>
      <c r="CV25" s="9"/>
      <c r="CW25" s="9"/>
      <c r="CX25" s="9"/>
      <c r="CY25" s="9"/>
      <c r="CZ25" s="9"/>
      <c r="DA25" s="9"/>
      <c r="DB25" s="9"/>
      <c r="DC25" s="9"/>
      <c r="DD25" s="9"/>
      <c r="DE25" s="9"/>
      <c r="DF25" s="9"/>
      <c r="DG25" s="9"/>
      <c r="DH25" s="9"/>
      <c r="DI25" s="9"/>
      <c r="DJ25" s="9"/>
      <c r="DK25" s="9"/>
      <c r="DL25" s="9"/>
      <c r="DM25" s="9"/>
      <c r="DN25" s="9"/>
      <c r="DO25" s="9"/>
      <c r="DP25" s="9"/>
      <c r="DQ25" s="9"/>
      <c r="DR25" s="9"/>
      <c r="DS25" s="9"/>
    </row>
    <row r="26" spans="2:125" s="1" customFormat="1" x14ac:dyDescent="0.25">
      <c r="B26" s="1" t="s">
        <v>31</v>
      </c>
      <c r="C26" s="2">
        <v>0</v>
      </c>
      <c r="D26" s="2">
        <v>0</v>
      </c>
      <c r="E26" s="2">
        <v>0</v>
      </c>
      <c r="F26" s="2">
        <v>0</v>
      </c>
      <c r="G26" s="2">
        <v>0</v>
      </c>
      <c r="H26" s="2">
        <v>11</v>
      </c>
      <c r="I26" s="2">
        <v>22</v>
      </c>
      <c r="J26" s="2">
        <v>1</v>
      </c>
      <c r="K26" s="3">
        <v>0</v>
      </c>
      <c r="L26" s="3">
        <v>0</v>
      </c>
      <c r="M26" s="3">
        <v>0</v>
      </c>
      <c r="N26" s="3">
        <v>0</v>
      </c>
      <c r="O26" s="3">
        <v>0</v>
      </c>
      <c r="P26" s="3">
        <v>0</v>
      </c>
      <c r="Q26" s="3">
        <v>0</v>
      </c>
      <c r="R26" s="3">
        <v>0</v>
      </c>
      <c r="S26" s="1">
        <v>34</v>
      </c>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U26" s="9"/>
      <c r="CV26" s="9"/>
      <c r="CW26" s="9"/>
      <c r="CX26" s="9"/>
      <c r="CY26" s="9"/>
      <c r="CZ26" s="9"/>
      <c r="DA26" s="9"/>
      <c r="DB26" s="9"/>
      <c r="DC26" s="9"/>
      <c r="DD26" s="9"/>
      <c r="DE26" s="9"/>
      <c r="DF26" s="9"/>
      <c r="DG26" s="9"/>
      <c r="DH26" s="9"/>
      <c r="DI26" s="9"/>
      <c r="DJ26" s="9"/>
      <c r="DK26" s="9"/>
      <c r="DL26" s="9"/>
      <c r="DM26" s="9"/>
      <c r="DN26" s="9"/>
      <c r="DO26" s="9"/>
      <c r="DP26" s="9"/>
      <c r="DQ26" s="9"/>
      <c r="DR26" s="9"/>
      <c r="DS26" s="9"/>
    </row>
    <row r="27" spans="2:125" s="1" customFormat="1" x14ac:dyDescent="0.25">
      <c r="B27" s="1" t="s">
        <v>32</v>
      </c>
      <c r="C27" s="2">
        <v>0</v>
      </c>
      <c r="D27" s="2">
        <v>0</v>
      </c>
      <c r="E27" s="2">
        <v>0</v>
      </c>
      <c r="F27" s="2">
        <v>24</v>
      </c>
      <c r="G27" s="2">
        <v>0</v>
      </c>
      <c r="H27" s="2">
        <v>9</v>
      </c>
      <c r="I27" s="2">
        <v>1</v>
      </c>
      <c r="J27" s="2">
        <v>0</v>
      </c>
      <c r="K27" s="3">
        <v>0</v>
      </c>
      <c r="L27" s="3">
        <v>0</v>
      </c>
      <c r="M27" s="3">
        <v>0</v>
      </c>
      <c r="N27" s="3">
        <v>0</v>
      </c>
      <c r="O27" s="3">
        <v>0</v>
      </c>
      <c r="P27" s="3">
        <v>0</v>
      </c>
      <c r="Q27" s="3">
        <v>0</v>
      </c>
      <c r="R27" s="3">
        <v>0</v>
      </c>
      <c r="S27" s="1">
        <v>34</v>
      </c>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U27" s="9"/>
      <c r="CV27" s="9"/>
      <c r="CW27" s="9"/>
      <c r="CX27" s="9"/>
      <c r="CY27" s="9"/>
      <c r="CZ27" s="9"/>
      <c r="DA27" s="9"/>
      <c r="DB27" s="9"/>
      <c r="DC27" s="9"/>
      <c r="DD27" s="9"/>
      <c r="DE27" s="9"/>
      <c r="DF27" s="9"/>
      <c r="DG27" s="9"/>
      <c r="DH27" s="9"/>
      <c r="DI27" s="9"/>
      <c r="DJ27" s="9"/>
      <c r="DK27" s="9"/>
      <c r="DL27" s="9"/>
      <c r="DM27" s="9"/>
      <c r="DN27" s="9"/>
      <c r="DO27" s="9"/>
      <c r="DP27" s="9"/>
      <c r="DQ27" s="9"/>
      <c r="DR27" s="9"/>
      <c r="DS27" s="9"/>
    </row>
    <row r="28" spans="2:125" s="1" customFormat="1" x14ac:dyDescent="0.25">
      <c r="B28" s="1" t="s">
        <v>22</v>
      </c>
      <c r="C28" s="2">
        <v>0</v>
      </c>
      <c r="D28" s="2">
        <v>21</v>
      </c>
      <c r="E28" s="2">
        <v>0</v>
      </c>
      <c r="F28" s="2">
        <v>13</v>
      </c>
      <c r="G28" s="2">
        <v>0</v>
      </c>
      <c r="H28" s="2">
        <v>0</v>
      </c>
      <c r="I28" s="3">
        <v>0</v>
      </c>
      <c r="J28" s="3">
        <v>0</v>
      </c>
      <c r="K28" s="3">
        <v>0</v>
      </c>
      <c r="L28" s="3">
        <v>0</v>
      </c>
      <c r="M28" s="3">
        <v>0</v>
      </c>
      <c r="N28" s="3">
        <v>0</v>
      </c>
      <c r="O28" s="3">
        <v>0</v>
      </c>
      <c r="P28" s="3">
        <v>0</v>
      </c>
      <c r="Q28" s="3">
        <v>0</v>
      </c>
      <c r="R28" s="3">
        <v>0</v>
      </c>
      <c r="S28" s="1">
        <v>34</v>
      </c>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U28" s="9"/>
      <c r="CV28" s="9"/>
      <c r="CW28" s="9"/>
      <c r="CX28" s="9"/>
      <c r="CY28" s="9"/>
      <c r="CZ28" s="9"/>
      <c r="DA28" s="9"/>
      <c r="DB28" s="9"/>
      <c r="DC28" s="9"/>
      <c r="DD28" s="9"/>
      <c r="DE28" s="9"/>
      <c r="DF28" s="9"/>
      <c r="DG28" s="9"/>
      <c r="DH28" s="9"/>
      <c r="DI28" s="9"/>
      <c r="DJ28" s="9"/>
      <c r="DK28" s="9"/>
      <c r="DL28" s="9"/>
      <c r="DM28" s="9"/>
      <c r="DN28" s="9"/>
      <c r="DO28" s="9"/>
      <c r="DP28" s="9"/>
      <c r="DQ28" s="9"/>
      <c r="DR28" s="9"/>
      <c r="DS28" s="9"/>
    </row>
    <row r="29" spans="2:125" s="1" customFormat="1" x14ac:dyDescent="0.25">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U29" s="9"/>
      <c r="CV29" s="9"/>
      <c r="CW29" s="9"/>
      <c r="CX29" s="9"/>
      <c r="CY29" s="9"/>
      <c r="CZ29" s="9"/>
      <c r="DA29" s="9"/>
      <c r="DB29" s="9"/>
      <c r="DC29" s="9"/>
      <c r="DD29" s="9"/>
      <c r="DE29" s="9"/>
      <c r="DF29" s="9"/>
      <c r="DG29" s="9"/>
      <c r="DH29" s="9"/>
      <c r="DI29" s="9"/>
      <c r="DJ29" s="9"/>
      <c r="DK29" s="9"/>
      <c r="DL29" s="9"/>
      <c r="DM29" s="9"/>
      <c r="DN29" s="9"/>
      <c r="DO29" s="9"/>
      <c r="DP29" s="9"/>
      <c r="DQ29" s="9"/>
      <c r="DR29" s="9"/>
      <c r="DS29" s="9"/>
    </row>
    <row r="30" spans="2:125" s="1" customFormat="1" x14ac:dyDescent="0.25">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U30" s="9"/>
      <c r="CV30" s="9"/>
      <c r="CW30" s="9"/>
      <c r="CX30" s="9"/>
      <c r="CY30" s="9"/>
      <c r="CZ30" s="9"/>
      <c r="DA30" s="9"/>
      <c r="DB30" s="9"/>
      <c r="DC30" s="9"/>
      <c r="DD30" s="9"/>
      <c r="DE30" s="9"/>
      <c r="DF30" s="9"/>
      <c r="DG30" s="9"/>
      <c r="DH30" s="9"/>
      <c r="DI30" s="9"/>
      <c r="DJ30" s="9"/>
      <c r="DK30" s="9"/>
      <c r="DL30" s="9"/>
      <c r="DM30" s="9"/>
      <c r="DN30" s="9"/>
      <c r="DO30" s="9"/>
      <c r="DP30" s="9"/>
      <c r="DQ30" s="9"/>
      <c r="DR30" s="9"/>
      <c r="DS30" s="9"/>
    </row>
    <row r="31" spans="2:125" s="1" customFormat="1" x14ac:dyDescent="0.25">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U31" s="9"/>
      <c r="CV31" s="9"/>
      <c r="CW31" s="9"/>
      <c r="CX31" s="9"/>
      <c r="CY31" s="9"/>
      <c r="CZ31" s="9"/>
      <c r="DA31" s="9"/>
      <c r="DB31" s="9"/>
      <c r="DC31" s="9"/>
      <c r="DD31" s="9"/>
      <c r="DE31" s="9"/>
      <c r="DF31" s="9"/>
      <c r="DG31" s="9"/>
      <c r="DH31" s="9"/>
      <c r="DI31" s="9"/>
      <c r="DJ31" s="9"/>
      <c r="DK31" s="9"/>
      <c r="DL31" s="9"/>
      <c r="DM31" s="9"/>
      <c r="DN31" s="9"/>
      <c r="DO31" s="9"/>
      <c r="DP31" s="9"/>
      <c r="DQ31" s="9"/>
      <c r="DR31" s="9"/>
      <c r="DS31" s="9"/>
    </row>
    <row r="32" spans="2:125" s="1" customFormat="1" x14ac:dyDescent="0.25">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U32" s="9"/>
      <c r="CV32" s="9"/>
      <c r="CW32" s="9"/>
      <c r="CX32" s="9"/>
      <c r="CY32" s="9"/>
      <c r="CZ32" s="9"/>
      <c r="DA32" s="9"/>
      <c r="DB32" s="9"/>
      <c r="DC32" s="9"/>
      <c r="DD32" s="9"/>
      <c r="DE32" s="9"/>
      <c r="DF32" s="9"/>
      <c r="DG32" s="9"/>
      <c r="DH32" s="9"/>
      <c r="DI32" s="9"/>
      <c r="DJ32" s="9"/>
      <c r="DK32" s="9"/>
      <c r="DL32" s="9"/>
      <c r="DM32" s="9"/>
      <c r="DN32" s="9"/>
      <c r="DO32" s="9"/>
      <c r="DP32" s="9"/>
      <c r="DQ32" s="9"/>
      <c r="DR32" s="9"/>
      <c r="DS32" s="9"/>
    </row>
    <row r="33" spans="2:123" s="1" customFormat="1" x14ac:dyDescent="0.25">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U33" s="9"/>
      <c r="CV33" s="9"/>
      <c r="CW33" s="9"/>
      <c r="CX33" s="9"/>
      <c r="CY33" s="9"/>
      <c r="CZ33" s="9"/>
      <c r="DA33" s="9"/>
      <c r="DB33" s="9"/>
      <c r="DC33" s="9"/>
      <c r="DD33" s="9"/>
      <c r="DE33" s="9"/>
      <c r="DF33" s="9"/>
      <c r="DG33" s="9"/>
      <c r="DH33" s="9"/>
      <c r="DI33" s="9"/>
      <c r="DJ33" s="9"/>
      <c r="DK33" s="9"/>
      <c r="DL33" s="9"/>
      <c r="DM33" s="9"/>
      <c r="DN33" s="9"/>
      <c r="DO33" s="9"/>
      <c r="DP33" s="9"/>
      <c r="DQ33" s="9"/>
      <c r="DR33" s="9"/>
      <c r="DS33" s="9"/>
    </row>
    <row r="34" spans="2:123" s="1" customFormat="1" x14ac:dyDescent="0.25">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U34" s="9"/>
      <c r="CV34" s="9"/>
      <c r="CW34" s="9"/>
      <c r="CX34" s="9"/>
      <c r="CY34" s="9"/>
      <c r="CZ34" s="9"/>
      <c r="DA34" s="9"/>
      <c r="DB34" s="9"/>
      <c r="DC34" s="9"/>
      <c r="DD34" s="9"/>
      <c r="DE34" s="9"/>
      <c r="DF34" s="9"/>
      <c r="DG34" s="9"/>
      <c r="DH34" s="9"/>
      <c r="DI34" s="9"/>
      <c r="DJ34" s="9"/>
      <c r="DK34" s="9"/>
      <c r="DL34" s="9"/>
      <c r="DM34" s="9"/>
      <c r="DN34" s="9"/>
      <c r="DO34" s="9"/>
      <c r="DP34" s="9"/>
      <c r="DQ34" s="9"/>
      <c r="DR34" s="9"/>
      <c r="DS34" s="9"/>
    </row>
    <row r="35" spans="2:123" s="1" customFormat="1" x14ac:dyDescent="0.25">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U35" s="9"/>
      <c r="CV35" s="9"/>
      <c r="CW35" s="9"/>
      <c r="CX35" s="9"/>
      <c r="CY35" s="9"/>
      <c r="CZ35" s="9"/>
      <c r="DA35" s="9"/>
      <c r="DB35" s="9"/>
      <c r="DC35" s="9"/>
      <c r="DD35" s="9"/>
      <c r="DE35" s="9"/>
      <c r="DF35" s="9"/>
      <c r="DG35" s="9"/>
      <c r="DH35" s="9"/>
      <c r="DI35" s="9"/>
      <c r="DJ35" s="9"/>
      <c r="DK35" s="9"/>
      <c r="DL35" s="9"/>
      <c r="DM35" s="9"/>
      <c r="DN35" s="9"/>
      <c r="DO35" s="9"/>
      <c r="DP35" s="9"/>
      <c r="DQ35" s="9"/>
      <c r="DR35" s="9"/>
      <c r="DS35" s="9"/>
    </row>
    <row r="36" spans="2:123" s="1" customFormat="1" x14ac:dyDescent="0.25">
      <c r="B36"/>
      <c r="C36"/>
      <c r="D36"/>
      <c r="E36"/>
      <c r="F36"/>
      <c r="G36"/>
      <c r="H36"/>
      <c r="I36"/>
      <c r="J36"/>
      <c r="K36"/>
      <c r="L36"/>
      <c r="M36"/>
      <c r="N36"/>
      <c r="O36"/>
      <c r="P36"/>
      <c r="Q36"/>
      <c r="R36"/>
      <c r="S36"/>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7"/>
  <sheetViews>
    <sheetView zoomScale="75" zoomScaleNormal="75" workbookViewId="0">
      <selection activeCell="C5" sqref="C5:S28"/>
    </sheetView>
  </sheetViews>
  <sheetFormatPr baseColWidth="10" defaultRowHeight="15" x14ac:dyDescent="0.25"/>
  <cols>
    <col min="3" max="18" width="8.28515625" customWidth="1"/>
    <col min="23" max="44" width="8.28515625" customWidth="1"/>
    <col min="45" max="46" width="8.85546875" customWidth="1"/>
    <col min="49" max="72" width="8.28515625" customWidth="1"/>
    <col min="75" max="97" width="8.28515625" style="24" customWidth="1"/>
    <col min="98" max="98" width="8.28515625" customWidth="1"/>
    <col min="99" max="100" width="8.28515625" style="34" customWidth="1"/>
    <col min="101" max="101" width="2.7109375" bestFit="1" customWidth="1"/>
    <col min="102" max="124" width="9.7109375" customWidth="1"/>
  </cols>
  <sheetData>
    <row r="3" spans="1:126" s="1" customFormat="1" x14ac:dyDescent="0.25">
      <c r="A3" s="1" t="s">
        <v>33</v>
      </c>
      <c r="W3" s="1" t="str">
        <f>A3</f>
        <v>Enterococcus faecalis</v>
      </c>
      <c r="AT3"/>
      <c r="AW3" s="1" t="str">
        <f>A3</f>
        <v>Enterococcus faecalis</v>
      </c>
      <c r="BT3"/>
      <c r="BW3" s="24" t="str">
        <f>A3</f>
        <v>Enterococcus faecalis</v>
      </c>
      <c r="BX3" s="24"/>
      <c r="BY3" s="24"/>
      <c r="BZ3" s="24"/>
      <c r="CA3" s="24"/>
      <c r="CB3" s="24"/>
      <c r="CC3" s="24"/>
      <c r="CD3" s="24"/>
      <c r="CE3" s="24"/>
      <c r="CF3" s="24"/>
      <c r="CG3" s="24"/>
      <c r="CH3" s="24"/>
      <c r="CI3" s="24"/>
      <c r="CJ3" s="24"/>
      <c r="CK3" s="24"/>
      <c r="CL3" s="24"/>
      <c r="CM3" s="24"/>
      <c r="CN3" s="24"/>
      <c r="CO3" s="24"/>
      <c r="CP3" s="24"/>
      <c r="CQ3" s="24"/>
      <c r="CR3" s="24"/>
      <c r="CS3" s="24"/>
      <c r="CT3"/>
      <c r="CU3" s="34"/>
      <c r="CV3" s="34"/>
      <c r="CX3" s="9"/>
      <c r="CY3" s="9"/>
      <c r="CZ3" s="9"/>
      <c r="DA3" s="9"/>
      <c r="DB3" s="9"/>
      <c r="DC3" s="9"/>
      <c r="DD3" s="9"/>
      <c r="DE3" s="9"/>
      <c r="DF3" s="9"/>
      <c r="DG3" s="9"/>
      <c r="DH3" s="9"/>
      <c r="DI3" s="9"/>
      <c r="DJ3" s="9"/>
      <c r="DK3" s="9"/>
      <c r="DL3" s="9"/>
      <c r="DM3" s="9"/>
      <c r="DN3" s="9"/>
      <c r="DO3" s="9"/>
      <c r="DP3" s="9"/>
      <c r="DQ3" s="9"/>
      <c r="DR3" s="9"/>
      <c r="DS3" s="9"/>
      <c r="DT3" s="9"/>
      <c r="DU3" s="9"/>
      <c r="DV3" s="9"/>
    </row>
    <row r="4" spans="1:126"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Penicillin G</v>
      </c>
      <c r="X4" s="1" t="str">
        <f>B6</f>
        <v>Oxacillin</v>
      </c>
      <c r="Y4" s="1" t="str">
        <f>B7</f>
        <v>Ampicillin/ Sulbactam</v>
      </c>
      <c r="Z4" s="1" t="str">
        <f>B8</f>
        <v>Piperacillin/ Tazobactam</v>
      </c>
      <c r="AA4" s="1" t="str">
        <f>B9</f>
        <v>Cefotaxim</v>
      </c>
      <c r="AB4" s="1" t="str">
        <f>B10</f>
        <v>Cefuroxim</v>
      </c>
      <c r="AC4" s="1" t="str">
        <f>B11</f>
        <v>Imipenem</v>
      </c>
      <c r="AD4" s="1" t="str">
        <f>B12</f>
        <v>Meropenem</v>
      </c>
      <c r="AE4" s="1" t="str">
        <f>B13</f>
        <v>Amikacin</v>
      </c>
      <c r="AF4" s="1" t="str">
        <f>B14</f>
        <v>Gentamicin</v>
      </c>
      <c r="AG4" s="1" t="str">
        <f>B15</f>
        <v>Fosfomycin</v>
      </c>
      <c r="AH4" s="1" t="str">
        <f>B16</f>
        <v>Cotrimoxazol</v>
      </c>
      <c r="AI4" s="1" t="str">
        <f>B17</f>
        <v>Ciprofloxacin</v>
      </c>
      <c r="AJ4" s="1" t="str">
        <f>B18</f>
        <v>Levofloxacin</v>
      </c>
      <c r="AK4" s="1" t="str">
        <f>B19</f>
        <v>Moxifloxacin</v>
      </c>
      <c r="AL4" s="1" t="str">
        <f>B20</f>
        <v>Doxycyclin</v>
      </c>
      <c r="AM4" s="1" t="str">
        <f>B21</f>
        <v>Rifampicin</v>
      </c>
      <c r="AN4" s="1" t="str">
        <f>B22</f>
        <v>Daptomycin</v>
      </c>
      <c r="AO4" s="1" t="str">
        <f>B23</f>
        <v>Roxythromycin</v>
      </c>
      <c r="AP4" s="1" t="str">
        <f>B24</f>
        <v>Clindamycin</v>
      </c>
      <c r="AQ4" s="1" t="str">
        <f>B25</f>
        <v>Linezolid</v>
      </c>
      <c r="AR4" s="1" t="str">
        <f>B26</f>
        <v>Vancomycin</v>
      </c>
      <c r="AS4" s="1" t="s">
        <v>32</v>
      </c>
      <c r="AT4" t="s">
        <v>22</v>
      </c>
      <c r="AW4" s="1" t="str">
        <f t="shared" ref="AW4:BS4" si="0">W4</f>
        <v>Penicillin G</v>
      </c>
      <c r="AX4" s="1" t="str">
        <f t="shared" si="0"/>
        <v>Oxacillin</v>
      </c>
      <c r="AY4" s="1" t="str">
        <f t="shared" si="0"/>
        <v>Ampicillin/ Sulbactam</v>
      </c>
      <c r="AZ4" s="1" t="str">
        <f t="shared" si="0"/>
        <v>Piperacillin/ Tazobactam</v>
      </c>
      <c r="BA4" s="1" t="str">
        <f t="shared" si="0"/>
        <v>Cefotaxim</v>
      </c>
      <c r="BB4" s="1" t="str">
        <f t="shared" si="0"/>
        <v>Cefuroxim</v>
      </c>
      <c r="BC4" s="1" t="str">
        <f t="shared" si="0"/>
        <v>Imipenem</v>
      </c>
      <c r="BD4" s="1" t="str">
        <f t="shared" si="0"/>
        <v>Meropenem</v>
      </c>
      <c r="BE4" s="1" t="str">
        <f t="shared" si="0"/>
        <v>Amikacin</v>
      </c>
      <c r="BF4" s="1" t="str">
        <f t="shared" si="0"/>
        <v>Gentamicin</v>
      </c>
      <c r="BG4" s="1" t="str">
        <f t="shared" si="0"/>
        <v>Fosfomycin</v>
      </c>
      <c r="BH4" s="1" t="str">
        <f t="shared" si="0"/>
        <v>Cotrimoxazol</v>
      </c>
      <c r="BI4" s="1" t="str">
        <f t="shared" si="0"/>
        <v>Ciprofloxacin</v>
      </c>
      <c r="BJ4" s="1" t="str">
        <f t="shared" si="0"/>
        <v>Levofloxacin</v>
      </c>
      <c r="BK4" s="1" t="str">
        <f t="shared" si="0"/>
        <v>Moxifloxacin</v>
      </c>
      <c r="BL4" s="1" t="str">
        <f t="shared" si="0"/>
        <v>Doxycyclin</v>
      </c>
      <c r="BM4" s="1" t="str">
        <f t="shared" si="0"/>
        <v>Rifampicin</v>
      </c>
      <c r="BN4" s="1" t="str">
        <f t="shared" si="0"/>
        <v>Daptomycin</v>
      </c>
      <c r="BO4" s="1" t="str">
        <f t="shared" si="0"/>
        <v>Roxythromycin</v>
      </c>
      <c r="BP4" s="1" t="str">
        <f t="shared" si="0"/>
        <v>Clindamycin</v>
      </c>
      <c r="BQ4" s="1" t="str">
        <f t="shared" si="0"/>
        <v>Linezolid</v>
      </c>
      <c r="BR4" s="1" t="str">
        <f t="shared" si="0"/>
        <v>Vancomycin</v>
      </c>
      <c r="BS4" s="1" t="str">
        <f t="shared" si="0"/>
        <v>Teicoplanin</v>
      </c>
      <c r="BT4" t="s">
        <v>22</v>
      </c>
      <c r="BW4" s="24" t="str">
        <f t="shared" ref="BW4:CS4" si="1">W4</f>
        <v>Penicillin G</v>
      </c>
      <c r="BX4" s="24" t="str">
        <f t="shared" si="1"/>
        <v>Oxacillin</v>
      </c>
      <c r="BY4" s="24" t="str">
        <f t="shared" si="1"/>
        <v>Ampicillin/ Sulbactam</v>
      </c>
      <c r="BZ4" s="24" t="str">
        <f t="shared" si="1"/>
        <v>Piperacillin/ Tazobactam</v>
      </c>
      <c r="CA4" s="24" t="str">
        <f t="shared" si="1"/>
        <v>Cefotaxim</v>
      </c>
      <c r="CB4" s="24" t="str">
        <f t="shared" si="1"/>
        <v>Cefuroxim</v>
      </c>
      <c r="CC4" s="24" t="str">
        <f t="shared" si="1"/>
        <v>Imipenem</v>
      </c>
      <c r="CD4" s="24" t="str">
        <f t="shared" si="1"/>
        <v>Meropenem</v>
      </c>
      <c r="CE4" s="24" t="str">
        <f t="shared" si="1"/>
        <v>Amikacin</v>
      </c>
      <c r="CF4" s="24" t="str">
        <f t="shared" si="1"/>
        <v>Gentamicin</v>
      </c>
      <c r="CG4" s="24" t="str">
        <f t="shared" si="1"/>
        <v>Fosfomycin</v>
      </c>
      <c r="CH4" s="24" t="str">
        <f t="shared" si="1"/>
        <v>Cotrimoxazol</v>
      </c>
      <c r="CI4" s="24" t="str">
        <f t="shared" si="1"/>
        <v>Ciprofloxacin</v>
      </c>
      <c r="CJ4" s="24" t="str">
        <f t="shared" si="1"/>
        <v>Levofloxacin</v>
      </c>
      <c r="CK4" s="24" t="str">
        <f t="shared" si="1"/>
        <v>Moxifloxacin</v>
      </c>
      <c r="CL4" s="24" t="str">
        <f t="shared" si="1"/>
        <v>Doxycyclin</v>
      </c>
      <c r="CM4" s="24" t="str">
        <f t="shared" si="1"/>
        <v>Rifampicin</v>
      </c>
      <c r="CN4" s="24" t="str">
        <f t="shared" si="1"/>
        <v>Daptomycin</v>
      </c>
      <c r="CO4" s="24" t="str">
        <f t="shared" si="1"/>
        <v>Roxythromycin</v>
      </c>
      <c r="CP4" s="24" t="str">
        <f t="shared" si="1"/>
        <v>Clindamycin</v>
      </c>
      <c r="CQ4" s="24" t="str">
        <f t="shared" si="1"/>
        <v>Linezolid</v>
      </c>
      <c r="CR4" s="24" t="str">
        <f t="shared" si="1"/>
        <v>Vancomycin</v>
      </c>
      <c r="CS4" s="24" t="str">
        <f t="shared" si="1"/>
        <v>Teicoplanin</v>
      </c>
      <c r="CT4" t="s">
        <v>22</v>
      </c>
      <c r="CU4" s="34"/>
      <c r="CV4" s="34"/>
      <c r="CW4" s="33"/>
      <c r="CX4" s="18" t="s">
        <v>64</v>
      </c>
      <c r="CY4" s="18" t="s">
        <v>65</v>
      </c>
      <c r="CZ4" s="18" t="s">
        <v>44</v>
      </c>
      <c r="DA4" s="18" t="s">
        <v>46</v>
      </c>
      <c r="DB4" s="18" t="s">
        <v>48</v>
      </c>
      <c r="DC4" s="18" t="s">
        <v>66</v>
      </c>
      <c r="DD4" s="18" t="s">
        <v>50</v>
      </c>
      <c r="DE4" s="18" t="s">
        <v>51</v>
      </c>
      <c r="DF4" s="18" t="s">
        <v>53</v>
      </c>
      <c r="DG4" s="18" t="s">
        <v>54</v>
      </c>
      <c r="DH4" s="18" t="s">
        <v>56</v>
      </c>
      <c r="DI4" s="18" t="s">
        <v>57</v>
      </c>
      <c r="DJ4" s="18" t="s">
        <v>58</v>
      </c>
      <c r="DK4" s="18" t="s">
        <v>59</v>
      </c>
      <c r="DL4" s="18" t="s">
        <v>60</v>
      </c>
      <c r="DM4" s="18" t="s">
        <v>61</v>
      </c>
      <c r="DN4" s="18" t="s">
        <v>67</v>
      </c>
      <c r="DO4" s="18" t="s">
        <v>68</v>
      </c>
      <c r="DP4" s="18" t="s">
        <v>69</v>
      </c>
      <c r="DQ4" s="18" t="s">
        <v>70</v>
      </c>
      <c r="DR4" s="18" t="s">
        <v>71</v>
      </c>
      <c r="DS4" s="18" t="s">
        <v>72</v>
      </c>
      <c r="DT4" s="18" t="s">
        <v>73</v>
      </c>
      <c r="DU4" s="18" t="s">
        <v>76</v>
      </c>
      <c r="DV4" s="9"/>
    </row>
    <row r="5" spans="1:126" s="1" customFormat="1" ht="18.75" x14ac:dyDescent="0.25">
      <c r="B5" s="1" t="s">
        <v>25</v>
      </c>
      <c r="C5" s="38">
        <v>0</v>
      </c>
      <c r="D5" s="38">
        <v>0</v>
      </c>
      <c r="E5" s="38">
        <v>0</v>
      </c>
      <c r="F5" s="38">
        <v>0</v>
      </c>
      <c r="G5" s="38">
        <v>0</v>
      </c>
      <c r="H5" s="38">
        <v>0</v>
      </c>
      <c r="I5" s="38">
        <v>1</v>
      </c>
      <c r="J5" s="38">
        <v>44</v>
      </c>
      <c r="K5" s="38">
        <v>8</v>
      </c>
      <c r="L5" s="38">
        <v>8</v>
      </c>
      <c r="M5" s="38">
        <v>0</v>
      </c>
      <c r="N5" s="38">
        <v>0</v>
      </c>
      <c r="O5" s="38">
        <v>0</v>
      </c>
      <c r="P5" s="38">
        <v>0</v>
      </c>
      <c r="Q5" s="38">
        <v>0</v>
      </c>
      <c r="R5" s="38">
        <v>0</v>
      </c>
      <c r="S5" s="22">
        <v>61</v>
      </c>
      <c r="V5" s="1">
        <v>1.5625E-2</v>
      </c>
      <c r="W5" s="6">
        <f>C5</f>
        <v>0</v>
      </c>
      <c r="X5" s="1">
        <f>C6</f>
        <v>0</v>
      </c>
      <c r="Y5" s="2">
        <f>C7</f>
        <v>0</v>
      </c>
      <c r="Z5" s="1">
        <f>C8</f>
        <v>0</v>
      </c>
      <c r="AA5" s="1">
        <f>C9</f>
        <v>0</v>
      </c>
      <c r="AB5" s="1">
        <f>C10</f>
        <v>0</v>
      </c>
      <c r="AC5" s="4">
        <f>C11</f>
        <v>0</v>
      </c>
      <c r="AD5" s="1">
        <f>C12</f>
        <v>0</v>
      </c>
      <c r="AE5" s="1">
        <f>C13</f>
        <v>0</v>
      </c>
      <c r="AF5" s="1">
        <f>C14</f>
        <v>0</v>
      </c>
      <c r="AG5" s="1">
        <f>C15</f>
        <v>0</v>
      </c>
      <c r="AH5" s="38">
        <f>C16</f>
        <v>0</v>
      </c>
      <c r="AI5" s="1">
        <f>C17</f>
        <v>0</v>
      </c>
      <c r="AJ5" s="1">
        <f>C18</f>
        <v>0</v>
      </c>
      <c r="AK5" s="1">
        <f>C19</f>
        <v>0</v>
      </c>
      <c r="AL5" s="1">
        <f>C20</f>
        <v>0</v>
      </c>
      <c r="AM5" s="1">
        <f>C21</f>
        <v>0</v>
      </c>
      <c r="AN5" s="1">
        <f>C22</f>
        <v>0</v>
      </c>
      <c r="AO5" s="1">
        <f>C23</f>
        <v>0</v>
      </c>
      <c r="AP5" s="1">
        <f>C24</f>
        <v>0</v>
      </c>
      <c r="AQ5" s="2">
        <f>C25</f>
        <v>0</v>
      </c>
      <c r="AR5" s="2">
        <f>C26</f>
        <v>0</v>
      </c>
      <c r="AS5" s="2">
        <f>C27</f>
        <v>0</v>
      </c>
      <c r="AT5" s="2">
        <f>C28</f>
        <v>0</v>
      </c>
      <c r="AU5" s="5"/>
      <c r="AV5" s="1">
        <v>1.5625E-2</v>
      </c>
      <c r="AW5" s="31">
        <f t="shared" ref="AW5:BT5" si="2">PRODUCT(W5*100*1/W21)</f>
        <v>0</v>
      </c>
      <c r="AX5" s="24">
        <f t="shared" si="2"/>
        <v>0</v>
      </c>
      <c r="AY5" s="25">
        <f t="shared" si="2"/>
        <v>0</v>
      </c>
      <c r="AZ5" s="24">
        <f t="shared" si="2"/>
        <v>0</v>
      </c>
      <c r="BA5" s="24">
        <f t="shared" si="2"/>
        <v>0</v>
      </c>
      <c r="BB5" s="24">
        <f t="shared" si="2"/>
        <v>0</v>
      </c>
      <c r="BC5" s="26">
        <f t="shared" si="2"/>
        <v>0</v>
      </c>
      <c r="BD5" s="24">
        <f t="shared" si="2"/>
        <v>0</v>
      </c>
      <c r="BE5" s="24">
        <f t="shared" si="2"/>
        <v>0</v>
      </c>
      <c r="BF5" s="24">
        <f t="shared" si="2"/>
        <v>0</v>
      </c>
      <c r="BG5" s="24">
        <f t="shared" si="2"/>
        <v>0</v>
      </c>
      <c r="BH5" s="38">
        <f t="shared" si="2"/>
        <v>0</v>
      </c>
      <c r="BI5" s="24">
        <f t="shared" si="2"/>
        <v>0</v>
      </c>
      <c r="BJ5" s="24">
        <f t="shared" si="2"/>
        <v>0</v>
      </c>
      <c r="BK5" s="24">
        <f t="shared" si="2"/>
        <v>0</v>
      </c>
      <c r="BL5" s="24">
        <f t="shared" si="2"/>
        <v>0</v>
      </c>
      <c r="BM5" s="24">
        <f t="shared" si="2"/>
        <v>0</v>
      </c>
      <c r="BN5" s="24">
        <f t="shared" si="2"/>
        <v>0</v>
      </c>
      <c r="BO5" s="24">
        <f t="shared" si="2"/>
        <v>0</v>
      </c>
      <c r="BP5" s="24">
        <f t="shared" si="2"/>
        <v>0</v>
      </c>
      <c r="BQ5" s="25">
        <f t="shared" si="2"/>
        <v>0</v>
      </c>
      <c r="BR5" s="25">
        <f t="shared" si="2"/>
        <v>0</v>
      </c>
      <c r="BS5" s="25">
        <f t="shared" si="2"/>
        <v>0</v>
      </c>
      <c r="BT5" s="25">
        <f t="shared" si="2"/>
        <v>0</v>
      </c>
      <c r="BV5" s="1">
        <v>1.5625E-2</v>
      </c>
      <c r="BW5" s="31">
        <f t="shared" ref="BW5:CB5" si="3">AW5</f>
        <v>0</v>
      </c>
      <c r="BX5" s="24">
        <f t="shared" si="3"/>
        <v>0</v>
      </c>
      <c r="BY5" s="25">
        <f t="shared" si="3"/>
        <v>0</v>
      </c>
      <c r="BZ5" s="24">
        <f t="shared" si="3"/>
        <v>0</v>
      </c>
      <c r="CA5" s="24">
        <f t="shared" si="3"/>
        <v>0</v>
      </c>
      <c r="CB5" s="24">
        <f t="shared" si="3"/>
        <v>0</v>
      </c>
      <c r="CC5" s="26">
        <f t="shared" ref="CC5:CT5" si="4">BC5</f>
        <v>0</v>
      </c>
      <c r="CD5" s="24">
        <f t="shared" si="4"/>
        <v>0</v>
      </c>
      <c r="CE5" s="24">
        <f t="shared" si="4"/>
        <v>0</v>
      </c>
      <c r="CF5" s="24">
        <f t="shared" si="4"/>
        <v>0</v>
      </c>
      <c r="CG5" s="24">
        <f t="shared" si="4"/>
        <v>0</v>
      </c>
      <c r="CH5" s="38">
        <f t="shared" si="4"/>
        <v>0</v>
      </c>
      <c r="CI5" s="24">
        <f t="shared" si="4"/>
        <v>0</v>
      </c>
      <c r="CJ5" s="24">
        <f t="shared" si="4"/>
        <v>0</v>
      </c>
      <c r="CK5" s="24">
        <f t="shared" si="4"/>
        <v>0</v>
      </c>
      <c r="CL5" s="24">
        <f t="shared" si="4"/>
        <v>0</v>
      </c>
      <c r="CM5" s="24">
        <f t="shared" si="4"/>
        <v>0</v>
      </c>
      <c r="CN5" s="24">
        <f t="shared" si="4"/>
        <v>0</v>
      </c>
      <c r="CO5" s="24">
        <f t="shared" si="4"/>
        <v>0</v>
      </c>
      <c r="CP5" s="24">
        <f t="shared" si="4"/>
        <v>0</v>
      </c>
      <c r="CQ5" s="25">
        <f t="shared" si="4"/>
        <v>0</v>
      </c>
      <c r="CR5" s="25">
        <f t="shared" si="4"/>
        <v>0</v>
      </c>
      <c r="CS5" s="25">
        <f t="shared" si="4"/>
        <v>0</v>
      </c>
      <c r="CT5" s="25">
        <f t="shared" si="4"/>
        <v>0</v>
      </c>
      <c r="CU5" s="29"/>
      <c r="CV5" s="29"/>
      <c r="CW5" s="19" t="s">
        <v>40</v>
      </c>
      <c r="CX5" s="20">
        <f t="shared" ref="CX5:DU5" si="5">W21</f>
        <v>61</v>
      </c>
      <c r="CY5" s="20">
        <f t="shared" si="5"/>
        <v>61</v>
      </c>
      <c r="CZ5" s="20">
        <f t="shared" si="5"/>
        <v>61</v>
      </c>
      <c r="DA5" s="20">
        <f t="shared" si="5"/>
        <v>61</v>
      </c>
      <c r="DB5" s="20">
        <f t="shared" si="5"/>
        <v>61</v>
      </c>
      <c r="DC5" s="20">
        <f t="shared" si="5"/>
        <v>61</v>
      </c>
      <c r="DD5" s="20">
        <f t="shared" si="5"/>
        <v>61</v>
      </c>
      <c r="DE5" s="21">
        <f t="shared" si="5"/>
        <v>61</v>
      </c>
      <c r="DF5" s="21">
        <f t="shared" si="5"/>
        <v>61</v>
      </c>
      <c r="DG5" s="21">
        <f t="shared" si="5"/>
        <v>61</v>
      </c>
      <c r="DH5" s="21">
        <f t="shared" si="5"/>
        <v>60</v>
      </c>
      <c r="DI5" s="21">
        <f t="shared" si="5"/>
        <v>61</v>
      </c>
      <c r="DJ5" s="21">
        <f t="shared" si="5"/>
        <v>61</v>
      </c>
      <c r="DK5" s="21">
        <f t="shared" si="5"/>
        <v>61</v>
      </c>
      <c r="DL5" s="21">
        <f t="shared" si="5"/>
        <v>61</v>
      </c>
      <c r="DM5" s="21">
        <f t="shared" si="5"/>
        <v>61</v>
      </c>
      <c r="DN5" s="21">
        <f t="shared" si="5"/>
        <v>61</v>
      </c>
      <c r="DO5" s="21">
        <f t="shared" si="5"/>
        <v>61</v>
      </c>
      <c r="DP5" s="21">
        <f t="shared" si="5"/>
        <v>61</v>
      </c>
      <c r="DQ5" s="21">
        <f t="shared" si="5"/>
        <v>61</v>
      </c>
      <c r="DR5" s="21">
        <f t="shared" si="5"/>
        <v>61</v>
      </c>
      <c r="DS5" s="21">
        <f t="shared" si="5"/>
        <v>61</v>
      </c>
      <c r="DT5" s="21">
        <f t="shared" si="5"/>
        <v>61</v>
      </c>
      <c r="DU5" s="21">
        <f t="shared" si="5"/>
        <v>61</v>
      </c>
    </row>
    <row r="6" spans="1:126" s="1" customFormat="1" ht="18.75" x14ac:dyDescent="0.25">
      <c r="B6" s="1" t="s">
        <v>26</v>
      </c>
      <c r="C6" s="38">
        <v>0</v>
      </c>
      <c r="D6" s="38">
        <v>0</v>
      </c>
      <c r="E6" s="38">
        <v>0</v>
      </c>
      <c r="F6" s="38">
        <v>0</v>
      </c>
      <c r="G6" s="38">
        <v>0</v>
      </c>
      <c r="H6" s="38">
        <v>0</v>
      </c>
      <c r="I6" s="38">
        <v>0</v>
      </c>
      <c r="J6" s="38">
        <v>0</v>
      </c>
      <c r="K6" s="38">
        <v>0</v>
      </c>
      <c r="L6" s="38">
        <v>1</v>
      </c>
      <c r="M6" s="38">
        <v>60</v>
      </c>
      <c r="N6" s="38">
        <v>0</v>
      </c>
      <c r="O6" s="38">
        <v>0</v>
      </c>
      <c r="P6" s="38">
        <v>0</v>
      </c>
      <c r="Q6" s="38">
        <v>0</v>
      </c>
      <c r="R6" s="38">
        <v>0</v>
      </c>
      <c r="S6" s="1">
        <v>61</v>
      </c>
      <c r="V6" s="1">
        <v>3.125E-2</v>
      </c>
      <c r="W6" s="6">
        <f>D5</f>
        <v>0</v>
      </c>
      <c r="X6" s="1">
        <f>D6</f>
        <v>0</v>
      </c>
      <c r="Y6" s="2">
        <f>D7</f>
        <v>0</v>
      </c>
      <c r="Z6" s="1">
        <f>D8</f>
        <v>0</v>
      </c>
      <c r="AA6" s="1">
        <f>D9</f>
        <v>0</v>
      </c>
      <c r="AB6" s="1">
        <f>D10</f>
        <v>0</v>
      </c>
      <c r="AC6" s="4">
        <f>D11</f>
        <v>0</v>
      </c>
      <c r="AD6" s="1">
        <f>D12</f>
        <v>0</v>
      </c>
      <c r="AE6" s="1">
        <f>D13</f>
        <v>0</v>
      </c>
      <c r="AF6" s="1">
        <f>D14</f>
        <v>0</v>
      </c>
      <c r="AG6" s="1">
        <f>D15</f>
        <v>0</v>
      </c>
      <c r="AH6" s="38">
        <f>D16</f>
        <v>0</v>
      </c>
      <c r="AI6" s="1">
        <f>D17</f>
        <v>0</v>
      </c>
      <c r="AJ6" s="1">
        <f>D18</f>
        <v>0</v>
      </c>
      <c r="AK6" s="1">
        <f>D19</f>
        <v>0</v>
      </c>
      <c r="AL6" s="1">
        <f>D20</f>
        <v>0</v>
      </c>
      <c r="AM6" s="1">
        <f>D21</f>
        <v>0</v>
      </c>
      <c r="AN6" s="1">
        <f>D22</f>
        <v>0</v>
      </c>
      <c r="AO6" s="1">
        <f>D23</f>
        <v>0</v>
      </c>
      <c r="AP6" s="1">
        <f>D24</f>
        <v>0</v>
      </c>
      <c r="AQ6" s="2">
        <f>D25</f>
        <v>0</v>
      </c>
      <c r="AR6" s="2">
        <f>D26</f>
        <v>0</v>
      </c>
      <c r="AS6" s="2">
        <f>D27</f>
        <v>0</v>
      </c>
      <c r="AT6" s="2">
        <f>D28</f>
        <v>30</v>
      </c>
      <c r="AU6" s="5"/>
      <c r="AV6" s="1">
        <v>3.125E-2</v>
      </c>
      <c r="AW6" s="31">
        <f t="shared" ref="AW6:BT6" si="6">PRODUCT(W6*100*1/W21)</f>
        <v>0</v>
      </c>
      <c r="AX6" s="24">
        <f t="shared" si="6"/>
        <v>0</v>
      </c>
      <c r="AY6" s="25">
        <f t="shared" si="6"/>
        <v>0</v>
      </c>
      <c r="AZ6" s="24">
        <f t="shared" si="6"/>
        <v>0</v>
      </c>
      <c r="BA6" s="24">
        <f t="shared" si="6"/>
        <v>0</v>
      </c>
      <c r="BB6" s="24">
        <f t="shared" si="6"/>
        <v>0</v>
      </c>
      <c r="BC6" s="26">
        <f t="shared" si="6"/>
        <v>0</v>
      </c>
      <c r="BD6" s="24">
        <f t="shared" si="6"/>
        <v>0</v>
      </c>
      <c r="BE6" s="24">
        <f t="shared" si="6"/>
        <v>0</v>
      </c>
      <c r="BF6" s="24">
        <f t="shared" si="6"/>
        <v>0</v>
      </c>
      <c r="BG6" s="24">
        <f t="shared" si="6"/>
        <v>0</v>
      </c>
      <c r="BH6" s="38">
        <f t="shared" si="6"/>
        <v>0</v>
      </c>
      <c r="BI6" s="24">
        <f t="shared" si="6"/>
        <v>0</v>
      </c>
      <c r="BJ6" s="24">
        <f t="shared" si="6"/>
        <v>0</v>
      </c>
      <c r="BK6" s="24">
        <f t="shared" si="6"/>
        <v>0</v>
      </c>
      <c r="BL6" s="24">
        <f t="shared" si="6"/>
        <v>0</v>
      </c>
      <c r="BM6" s="24">
        <f t="shared" si="6"/>
        <v>0</v>
      </c>
      <c r="BN6" s="24">
        <f t="shared" si="6"/>
        <v>0</v>
      </c>
      <c r="BO6" s="24">
        <f t="shared" si="6"/>
        <v>0</v>
      </c>
      <c r="BP6" s="24">
        <f t="shared" si="6"/>
        <v>0</v>
      </c>
      <c r="BQ6" s="25">
        <f t="shared" si="6"/>
        <v>0</v>
      </c>
      <c r="BR6" s="25">
        <f t="shared" si="6"/>
        <v>0</v>
      </c>
      <c r="BS6" s="25">
        <f t="shared" si="6"/>
        <v>0</v>
      </c>
      <c r="BT6" s="25">
        <f t="shared" si="6"/>
        <v>49.180327868852459</v>
      </c>
      <c r="BV6" s="1">
        <v>3.125E-2</v>
      </c>
      <c r="BW6" s="31">
        <f t="shared" ref="BW6:CB6" si="7">AW5+AW6</f>
        <v>0</v>
      </c>
      <c r="BX6" s="24">
        <f t="shared" si="7"/>
        <v>0</v>
      </c>
      <c r="BY6" s="25">
        <f t="shared" si="7"/>
        <v>0</v>
      </c>
      <c r="BZ6" s="24">
        <f t="shared" si="7"/>
        <v>0</v>
      </c>
      <c r="CA6" s="24">
        <f t="shared" si="7"/>
        <v>0</v>
      </c>
      <c r="CB6" s="24">
        <f t="shared" si="7"/>
        <v>0</v>
      </c>
      <c r="CC6" s="26">
        <f t="shared" ref="CC6:CT6" si="8">BC5+BC6</f>
        <v>0</v>
      </c>
      <c r="CD6" s="24">
        <f t="shared" si="8"/>
        <v>0</v>
      </c>
      <c r="CE6" s="24">
        <f t="shared" si="8"/>
        <v>0</v>
      </c>
      <c r="CF6" s="24">
        <f t="shared" si="8"/>
        <v>0</v>
      </c>
      <c r="CG6" s="24">
        <f t="shared" si="8"/>
        <v>0</v>
      </c>
      <c r="CH6" s="38">
        <f t="shared" si="8"/>
        <v>0</v>
      </c>
      <c r="CI6" s="24">
        <f t="shared" si="8"/>
        <v>0</v>
      </c>
      <c r="CJ6" s="24">
        <f t="shared" si="8"/>
        <v>0</v>
      </c>
      <c r="CK6" s="24">
        <f t="shared" si="8"/>
        <v>0</v>
      </c>
      <c r="CL6" s="24">
        <f t="shared" si="8"/>
        <v>0</v>
      </c>
      <c r="CM6" s="24">
        <f t="shared" si="8"/>
        <v>0</v>
      </c>
      <c r="CN6" s="24">
        <f t="shared" si="8"/>
        <v>0</v>
      </c>
      <c r="CO6" s="24">
        <f t="shared" si="8"/>
        <v>0</v>
      </c>
      <c r="CP6" s="24">
        <f t="shared" si="8"/>
        <v>0</v>
      </c>
      <c r="CQ6" s="25">
        <f t="shared" si="8"/>
        <v>0</v>
      </c>
      <c r="CR6" s="25">
        <f t="shared" si="8"/>
        <v>0</v>
      </c>
      <c r="CS6" s="25">
        <f t="shared" si="8"/>
        <v>0</v>
      </c>
      <c r="CT6" s="25">
        <f t="shared" si="8"/>
        <v>49.180327868852459</v>
      </c>
      <c r="CU6" s="29"/>
      <c r="CV6" s="29"/>
      <c r="CW6" s="19" t="s">
        <v>41</v>
      </c>
      <c r="CX6" s="17"/>
      <c r="CY6" s="17"/>
      <c r="CZ6" s="17">
        <f>BY13</f>
        <v>100.00000000000001</v>
      </c>
      <c r="DA6" s="17"/>
      <c r="DB6" s="17"/>
      <c r="DC6" s="17"/>
      <c r="DD6" s="17"/>
      <c r="DE6" s="16"/>
      <c r="DF6" s="16"/>
      <c r="DG6" s="16"/>
      <c r="DH6" s="16"/>
      <c r="DI6" s="16"/>
      <c r="DJ6" s="12"/>
      <c r="DK6" s="16"/>
      <c r="DL6" s="16"/>
      <c r="DM6" s="16"/>
      <c r="DN6" s="16"/>
      <c r="DO6" s="16"/>
      <c r="DP6" s="16"/>
      <c r="DQ6" s="16"/>
      <c r="DR6" s="16">
        <f>CQ13</f>
        <v>100</v>
      </c>
      <c r="DS6" s="16">
        <f>CR13</f>
        <v>100</v>
      </c>
      <c r="DT6" s="16">
        <f>CS12</f>
        <v>100</v>
      </c>
      <c r="DU6" s="16">
        <f>CT9</f>
        <v>100</v>
      </c>
    </row>
    <row r="7" spans="1:126" s="1" customFormat="1" ht="18.75" x14ac:dyDescent="0.25">
      <c r="B7" s="1" t="s">
        <v>3</v>
      </c>
      <c r="C7" s="2">
        <v>0</v>
      </c>
      <c r="D7" s="2">
        <v>0</v>
      </c>
      <c r="E7" s="2">
        <v>0</v>
      </c>
      <c r="F7" s="2">
        <v>1</v>
      </c>
      <c r="G7" s="2">
        <v>0</v>
      </c>
      <c r="H7" s="2">
        <v>11</v>
      </c>
      <c r="I7" s="2">
        <v>39</v>
      </c>
      <c r="J7" s="2">
        <v>4</v>
      </c>
      <c r="K7" s="2">
        <v>6</v>
      </c>
      <c r="L7" s="4">
        <v>0</v>
      </c>
      <c r="M7" s="3">
        <v>0</v>
      </c>
      <c r="N7" s="3">
        <v>0</v>
      </c>
      <c r="O7" s="3">
        <v>0</v>
      </c>
      <c r="P7" s="3">
        <v>0</v>
      </c>
      <c r="Q7" s="3">
        <v>0</v>
      </c>
      <c r="R7" s="3">
        <v>0</v>
      </c>
      <c r="S7" s="1">
        <v>61</v>
      </c>
      <c r="V7" s="1">
        <v>6.25E-2</v>
      </c>
      <c r="W7" s="6">
        <f>E5</f>
        <v>0</v>
      </c>
      <c r="X7" s="1">
        <f>E6</f>
        <v>0</v>
      </c>
      <c r="Y7" s="2">
        <f>E7</f>
        <v>0</v>
      </c>
      <c r="Z7" s="1">
        <f>E8</f>
        <v>0</v>
      </c>
      <c r="AA7" s="1">
        <f>E9</f>
        <v>0</v>
      </c>
      <c r="AB7" s="1">
        <f>E10</f>
        <v>0</v>
      </c>
      <c r="AC7" s="4">
        <f>E11</f>
        <v>2</v>
      </c>
      <c r="AD7" s="1">
        <f>E12</f>
        <v>1</v>
      </c>
      <c r="AE7" s="1">
        <f>E13</f>
        <v>0</v>
      </c>
      <c r="AF7" s="1">
        <f>E14</f>
        <v>1</v>
      </c>
      <c r="AG7" s="1">
        <f>E15</f>
        <v>0</v>
      </c>
      <c r="AH7" s="38">
        <f>E16</f>
        <v>51</v>
      </c>
      <c r="AI7" s="1">
        <f>E17</f>
        <v>0</v>
      </c>
      <c r="AJ7" s="1">
        <f>E18</f>
        <v>0</v>
      </c>
      <c r="AK7" s="1">
        <f>E19</f>
        <v>0</v>
      </c>
      <c r="AL7" s="1">
        <f>E20</f>
        <v>0</v>
      </c>
      <c r="AM7" s="1">
        <f>E21</f>
        <v>0</v>
      </c>
      <c r="AN7" s="1">
        <f>E22</f>
        <v>0</v>
      </c>
      <c r="AO7" s="1">
        <f>E23</f>
        <v>0</v>
      </c>
      <c r="AP7" s="1">
        <f>E24</f>
        <v>0</v>
      </c>
      <c r="AQ7" s="2">
        <f>E25</f>
        <v>0</v>
      </c>
      <c r="AR7" s="2">
        <f>E26</f>
        <v>0</v>
      </c>
      <c r="AS7" s="2">
        <f>E27</f>
        <v>0</v>
      </c>
      <c r="AT7" s="2">
        <f>E28</f>
        <v>0</v>
      </c>
      <c r="AU7" s="5"/>
      <c r="AV7" s="1">
        <v>6.25E-2</v>
      </c>
      <c r="AW7" s="31">
        <f t="shared" ref="AW7:BT7" si="9">PRODUCT(W7*100*1/W21)</f>
        <v>0</v>
      </c>
      <c r="AX7" s="24">
        <f t="shared" si="9"/>
        <v>0</v>
      </c>
      <c r="AY7" s="25">
        <f t="shared" si="9"/>
        <v>0</v>
      </c>
      <c r="AZ7" s="24">
        <f t="shared" si="9"/>
        <v>0</v>
      </c>
      <c r="BA7" s="24">
        <f t="shared" si="9"/>
        <v>0</v>
      </c>
      <c r="BB7" s="24">
        <f t="shared" si="9"/>
        <v>0</v>
      </c>
      <c r="BC7" s="26">
        <f t="shared" si="9"/>
        <v>3.278688524590164</v>
      </c>
      <c r="BD7" s="24">
        <f t="shared" si="9"/>
        <v>1.639344262295082</v>
      </c>
      <c r="BE7" s="24">
        <f t="shared" si="9"/>
        <v>0</v>
      </c>
      <c r="BF7" s="24">
        <f t="shared" si="9"/>
        <v>1.639344262295082</v>
      </c>
      <c r="BG7" s="24">
        <f t="shared" si="9"/>
        <v>0</v>
      </c>
      <c r="BH7" s="38">
        <f t="shared" si="9"/>
        <v>83.606557377049185</v>
      </c>
      <c r="BI7" s="24">
        <f t="shared" si="9"/>
        <v>0</v>
      </c>
      <c r="BJ7" s="24">
        <f t="shared" si="9"/>
        <v>0</v>
      </c>
      <c r="BK7" s="24">
        <f t="shared" si="9"/>
        <v>0</v>
      </c>
      <c r="BL7" s="24">
        <f t="shared" si="9"/>
        <v>0</v>
      </c>
      <c r="BM7" s="24">
        <f t="shared" si="9"/>
        <v>0</v>
      </c>
      <c r="BN7" s="24">
        <f t="shared" si="9"/>
        <v>0</v>
      </c>
      <c r="BO7" s="24">
        <f t="shared" si="9"/>
        <v>0</v>
      </c>
      <c r="BP7" s="24">
        <f t="shared" si="9"/>
        <v>0</v>
      </c>
      <c r="BQ7" s="25">
        <f t="shared" si="9"/>
        <v>0</v>
      </c>
      <c r="BR7" s="25">
        <f t="shared" si="9"/>
        <v>0</v>
      </c>
      <c r="BS7" s="25">
        <f t="shared" si="9"/>
        <v>0</v>
      </c>
      <c r="BT7" s="25">
        <f t="shared" si="9"/>
        <v>0</v>
      </c>
      <c r="BV7" s="1">
        <v>6.25E-2</v>
      </c>
      <c r="BW7" s="31">
        <f t="shared" ref="BW7:CB7" si="10">AW5+AW6+AW7</f>
        <v>0</v>
      </c>
      <c r="BX7" s="24">
        <f t="shared" si="10"/>
        <v>0</v>
      </c>
      <c r="BY7" s="25">
        <f t="shared" si="10"/>
        <v>0</v>
      </c>
      <c r="BZ7" s="24">
        <f t="shared" si="10"/>
        <v>0</v>
      </c>
      <c r="CA7" s="24">
        <f t="shared" si="10"/>
        <v>0</v>
      </c>
      <c r="CB7" s="24">
        <f t="shared" si="10"/>
        <v>0</v>
      </c>
      <c r="CC7" s="26">
        <f t="shared" ref="CC7:CN8" si="11">BC5+BC6+BC7</f>
        <v>3.278688524590164</v>
      </c>
      <c r="CD7" s="24">
        <f t="shared" si="11"/>
        <v>1.639344262295082</v>
      </c>
      <c r="CE7" s="24">
        <f t="shared" si="11"/>
        <v>0</v>
      </c>
      <c r="CF7" s="24">
        <f t="shared" si="11"/>
        <v>1.639344262295082</v>
      </c>
      <c r="CG7" s="24">
        <f t="shared" si="11"/>
        <v>0</v>
      </c>
      <c r="CH7" s="38">
        <f t="shared" si="11"/>
        <v>83.606557377049185</v>
      </c>
      <c r="CI7" s="24">
        <f t="shared" si="11"/>
        <v>0</v>
      </c>
      <c r="CJ7" s="24">
        <f t="shared" si="11"/>
        <v>0</v>
      </c>
      <c r="CK7" s="24">
        <f t="shared" si="11"/>
        <v>0</v>
      </c>
      <c r="CL7" s="24">
        <f t="shared" si="11"/>
        <v>0</v>
      </c>
      <c r="CM7" s="24">
        <f t="shared" si="11"/>
        <v>0</v>
      </c>
      <c r="CN7" s="24">
        <f t="shared" si="11"/>
        <v>0</v>
      </c>
      <c r="CO7" s="24">
        <f t="shared" ref="CO7:CT7" si="12">BO5+BO6+BO7</f>
        <v>0</v>
      </c>
      <c r="CP7" s="24">
        <f t="shared" si="12"/>
        <v>0</v>
      </c>
      <c r="CQ7" s="25">
        <f t="shared" si="12"/>
        <v>0</v>
      </c>
      <c r="CR7" s="25">
        <f t="shared" si="12"/>
        <v>0</v>
      </c>
      <c r="CS7" s="25">
        <f t="shared" si="12"/>
        <v>0</v>
      </c>
      <c r="CT7" s="25">
        <f t="shared" si="12"/>
        <v>49.180327868852459</v>
      </c>
      <c r="CU7" s="29"/>
      <c r="CV7" s="29"/>
      <c r="CW7" s="19" t="s">
        <v>42</v>
      </c>
      <c r="CX7" s="17"/>
      <c r="CY7" s="17"/>
      <c r="CZ7" s="17">
        <f>BY14-BY13</f>
        <v>0</v>
      </c>
      <c r="DA7" s="17"/>
      <c r="DB7" s="17"/>
      <c r="DC7" s="17"/>
      <c r="DD7" s="17">
        <f>CC13</f>
        <v>100</v>
      </c>
      <c r="DE7" s="16"/>
      <c r="DF7" s="16"/>
      <c r="DG7" s="16"/>
      <c r="DH7" s="16"/>
      <c r="DI7" s="16"/>
      <c r="DJ7" s="16"/>
      <c r="DK7" s="16"/>
      <c r="DL7" s="16"/>
      <c r="DM7" s="16"/>
      <c r="DN7" s="16"/>
      <c r="DO7" s="16"/>
      <c r="DP7" s="16"/>
      <c r="DQ7" s="16"/>
      <c r="DR7" s="16"/>
      <c r="DS7" s="16"/>
      <c r="DT7" s="16"/>
      <c r="DU7" s="16"/>
    </row>
    <row r="8" spans="1:126" s="1" customFormat="1" ht="18.75" x14ac:dyDescent="0.25">
      <c r="B8" s="1" t="s">
        <v>5</v>
      </c>
      <c r="C8" s="38">
        <v>0</v>
      </c>
      <c r="D8" s="38">
        <v>0</v>
      </c>
      <c r="E8" s="38">
        <v>0</v>
      </c>
      <c r="F8" s="38">
        <v>0</v>
      </c>
      <c r="G8" s="38">
        <v>1</v>
      </c>
      <c r="H8" s="38">
        <v>0</v>
      </c>
      <c r="I8" s="38">
        <v>0</v>
      </c>
      <c r="J8" s="38">
        <v>25</v>
      </c>
      <c r="K8" s="38">
        <v>25</v>
      </c>
      <c r="L8" s="38">
        <v>2</v>
      </c>
      <c r="M8" s="38">
        <v>6</v>
      </c>
      <c r="N8" s="38">
        <v>2</v>
      </c>
      <c r="O8" s="38">
        <v>0</v>
      </c>
      <c r="P8" s="38">
        <v>0</v>
      </c>
      <c r="Q8" s="38">
        <v>0</v>
      </c>
      <c r="R8" s="38">
        <v>0</v>
      </c>
      <c r="S8" s="1">
        <v>61</v>
      </c>
      <c r="V8" s="1">
        <v>0.125</v>
      </c>
      <c r="W8" s="6">
        <f>F5</f>
        <v>0</v>
      </c>
      <c r="X8" s="1">
        <f>F6</f>
        <v>0</v>
      </c>
      <c r="Y8" s="2">
        <f>F7</f>
        <v>1</v>
      </c>
      <c r="Z8" s="1">
        <f>F8</f>
        <v>0</v>
      </c>
      <c r="AA8" s="1">
        <f>F9</f>
        <v>0</v>
      </c>
      <c r="AB8" s="1">
        <f>F10</f>
        <v>0</v>
      </c>
      <c r="AC8" s="4">
        <f>F11</f>
        <v>1</v>
      </c>
      <c r="AD8" s="1">
        <f>F12</f>
        <v>0</v>
      </c>
      <c r="AE8" s="1">
        <f>F13</f>
        <v>0</v>
      </c>
      <c r="AF8" s="1">
        <f>F14</f>
        <v>0</v>
      </c>
      <c r="AG8" s="1">
        <f>F15</f>
        <v>0</v>
      </c>
      <c r="AH8" s="38">
        <f>F16</f>
        <v>0</v>
      </c>
      <c r="AI8" s="1">
        <f>F17</f>
        <v>0</v>
      </c>
      <c r="AJ8" s="1">
        <f>F18</f>
        <v>0</v>
      </c>
      <c r="AK8" s="1">
        <f>F19</f>
        <v>2</v>
      </c>
      <c r="AL8" s="1">
        <f>F20</f>
        <v>0</v>
      </c>
      <c r="AM8" s="1">
        <f>F21</f>
        <v>0</v>
      </c>
      <c r="AN8" s="1">
        <f>F22</f>
        <v>0</v>
      </c>
      <c r="AO8" s="1">
        <f>F23</f>
        <v>0</v>
      </c>
      <c r="AP8" s="1">
        <f>F24</f>
        <v>0</v>
      </c>
      <c r="AQ8" s="2">
        <f>F25</f>
        <v>0</v>
      </c>
      <c r="AR8" s="2">
        <f>F25</f>
        <v>0</v>
      </c>
      <c r="AS8" s="2">
        <f>F27</f>
        <v>57</v>
      </c>
      <c r="AT8" s="2">
        <f>F28</f>
        <v>25</v>
      </c>
      <c r="AU8" s="5"/>
      <c r="AV8" s="1">
        <v>0.125</v>
      </c>
      <c r="AW8" s="31">
        <f t="shared" ref="AW8:BT8" si="13">PRODUCT(W8*100*1/W21)</f>
        <v>0</v>
      </c>
      <c r="AX8" s="24">
        <f t="shared" si="13"/>
        <v>0</v>
      </c>
      <c r="AY8" s="25">
        <f t="shared" si="13"/>
        <v>1.639344262295082</v>
      </c>
      <c r="AZ8" s="24">
        <f t="shared" si="13"/>
        <v>0</v>
      </c>
      <c r="BA8" s="24">
        <f t="shared" si="13"/>
        <v>0</v>
      </c>
      <c r="BB8" s="24">
        <f t="shared" si="13"/>
        <v>0</v>
      </c>
      <c r="BC8" s="26">
        <f t="shared" si="13"/>
        <v>1.639344262295082</v>
      </c>
      <c r="BD8" s="24">
        <f t="shared" si="13"/>
        <v>0</v>
      </c>
      <c r="BE8" s="24">
        <f t="shared" si="13"/>
        <v>0</v>
      </c>
      <c r="BF8" s="24">
        <f t="shared" si="13"/>
        <v>0</v>
      </c>
      <c r="BG8" s="24">
        <f t="shared" si="13"/>
        <v>0</v>
      </c>
      <c r="BH8" s="38">
        <f t="shared" si="13"/>
        <v>0</v>
      </c>
      <c r="BI8" s="24">
        <f t="shared" si="13"/>
        <v>0</v>
      </c>
      <c r="BJ8" s="24">
        <f t="shared" si="13"/>
        <v>0</v>
      </c>
      <c r="BK8" s="24">
        <f t="shared" si="13"/>
        <v>3.278688524590164</v>
      </c>
      <c r="BL8" s="24">
        <f t="shared" si="13"/>
        <v>0</v>
      </c>
      <c r="BM8" s="24">
        <f t="shared" si="13"/>
        <v>0</v>
      </c>
      <c r="BN8" s="24">
        <f t="shared" si="13"/>
        <v>0</v>
      </c>
      <c r="BO8" s="24">
        <f t="shared" si="13"/>
        <v>0</v>
      </c>
      <c r="BP8" s="24">
        <f t="shared" si="13"/>
        <v>0</v>
      </c>
      <c r="BQ8" s="25">
        <f t="shared" si="13"/>
        <v>0</v>
      </c>
      <c r="BR8" s="25">
        <f t="shared" si="13"/>
        <v>0</v>
      </c>
      <c r="BS8" s="25">
        <f t="shared" si="13"/>
        <v>93.442622950819668</v>
      </c>
      <c r="BT8" s="25">
        <f t="shared" si="13"/>
        <v>40.983606557377051</v>
      </c>
      <c r="BV8" s="1">
        <v>0.125</v>
      </c>
      <c r="BW8" s="31">
        <f t="shared" ref="BW8:CB8" si="14">AW5+AW6+AW7+AW8</f>
        <v>0</v>
      </c>
      <c r="BX8" s="24">
        <f t="shared" si="14"/>
        <v>0</v>
      </c>
      <c r="BY8" s="25">
        <f t="shared" si="14"/>
        <v>1.639344262295082</v>
      </c>
      <c r="BZ8" s="24">
        <f t="shared" si="14"/>
        <v>0</v>
      </c>
      <c r="CA8" s="24">
        <f t="shared" si="14"/>
        <v>0</v>
      </c>
      <c r="CB8" s="24">
        <f t="shared" si="14"/>
        <v>0</v>
      </c>
      <c r="CC8" s="26">
        <f t="shared" ref="CC8:CM8" si="15">BC5+BC6+BC7+BC8</f>
        <v>4.918032786885246</v>
      </c>
      <c r="CD8" s="24">
        <f t="shared" si="15"/>
        <v>1.639344262295082</v>
      </c>
      <c r="CE8" s="24">
        <f t="shared" si="15"/>
        <v>0</v>
      </c>
      <c r="CF8" s="24">
        <f t="shared" si="15"/>
        <v>1.639344262295082</v>
      </c>
      <c r="CG8" s="24">
        <f t="shared" si="15"/>
        <v>0</v>
      </c>
      <c r="CH8" s="38">
        <f t="shared" si="15"/>
        <v>83.606557377049185</v>
      </c>
      <c r="CI8" s="24">
        <f t="shared" si="15"/>
        <v>0</v>
      </c>
      <c r="CJ8" s="24">
        <f t="shared" si="15"/>
        <v>0</v>
      </c>
      <c r="CK8" s="24">
        <f t="shared" si="15"/>
        <v>3.278688524590164</v>
      </c>
      <c r="CL8" s="24">
        <f t="shared" si="15"/>
        <v>0</v>
      </c>
      <c r="CM8" s="24">
        <f t="shared" si="15"/>
        <v>0</v>
      </c>
      <c r="CN8" s="24">
        <f t="shared" si="11"/>
        <v>0</v>
      </c>
      <c r="CO8" s="24">
        <f t="shared" ref="CO8:CT8" si="16">BO5+BO6+BO7+BO8</f>
        <v>0</v>
      </c>
      <c r="CP8" s="24">
        <f t="shared" si="16"/>
        <v>0</v>
      </c>
      <c r="CQ8" s="25">
        <f t="shared" si="16"/>
        <v>0</v>
      </c>
      <c r="CR8" s="25">
        <f t="shared" si="16"/>
        <v>0</v>
      </c>
      <c r="CS8" s="25">
        <f t="shared" si="16"/>
        <v>93.442622950819668</v>
      </c>
      <c r="CT8" s="25">
        <f t="shared" si="16"/>
        <v>90.163934426229503</v>
      </c>
      <c r="CU8" s="29"/>
      <c r="CV8" s="29"/>
      <c r="CW8" s="19" t="s">
        <v>43</v>
      </c>
      <c r="CX8" s="17"/>
      <c r="CY8" s="17"/>
      <c r="CZ8" s="17">
        <f>BY20-BY14</f>
        <v>0</v>
      </c>
      <c r="DA8" s="17"/>
      <c r="DB8" s="17"/>
      <c r="DC8" s="17"/>
      <c r="DD8" s="17">
        <f>CC20-CC13</f>
        <v>0</v>
      </c>
      <c r="DE8" s="16"/>
      <c r="DF8" s="16"/>
      <c r="DG8" s="16"/>
      <c r="DH8" s="16"/>
      <c r="DI8" s="16"/>
      <c r="DJ8" s="16"/>
      <c r="DK8" s="16"/>
      <c r="DL8" s="16"/>
      <c r="DM8" s="16"/>
      <c r="DN8" s="16"/>
      <c r="DO8" s="16"/>
      <c r="DP8" s="16"/>
      <c r="DQ8" s="16"/>
      <c r="DR8" s="16">
        <f>CQ20-CQ13</f>
        <v>0</v>
      </c>
      <c r="DS8" s="16">
        <f>CR20-CR13</f>
        <v>0</v>
      </c>
      <c r="DT8" s="16">
        <f>CS20-CS12</f>
        <v>0</v>
      </c>
      <c r="DU8" s="16">
        <f>CT20-CT9</f>
        <v>0</v>
      </c>
    </row>
    <row r="9" spans="1:126" s="1" customFormat="1" x14ac:dyDescent="0.25">
      <c r="B9" s="1" t="s">
        <v>7</v>
      </c>
      <c r="C9" s="38">
        <v>0</v>
      </c>
      <c r="D9" s="38">
        <v>0</v>
      </c>
      <c r="E9" s="38">
        <v>0</v>
      </c>
      <c r="F9" s="38">
        <v>0</v>
      </c>
      <c r="G9" s="38">
        <v>0</v>
      </c>
      <c r="H9" s="38">
        <v>0</v>
      </c>
      <c r="I9" s="38">
        <v>0</v>
      </c>
      <c r="J9" s="38">
        <v>0</v>
      </c>
      <c r="K9" s="38">
        <v>0</v>
      </c>
      <c r="L9" s="38">
        <v>1</v>
      </c>
      <c r="M9" s="38">
        <v>60</v>
      </c>
      <c r="N9" s="38">
        <v>0</v>
      </c>
      <c r="O9" s="38">
        <v>0</v>
      </c>
      <c r="P9" s="38">
        <v>0</v>
      </c>
      <c r="Q9" s="38">
        <v>0</v>
      </c>
      <c r="R9" s="38">
        <v>0</v>
      </c>
      <c r="S9" s="1">
        <v>61</v>
      </c>
      <c r="V9" s="1">
        <v>0.25</v>
      </c>
      <c r="W9" s="8">
        <f>G5</f>
        <v>0</v>
      </c>
      <c r="X9" s="1">
        <f>G6</f>
        <v>0</v>
      </c>
      <c r="Y9" s="2">
        <f>G7</f>
        <v>0</v>
      </c>
      <c r="Z9" s="1">
        <f>G8</f>
        <v>1</v>
      </c>
      <c r="AA9" s="1">
        <f>G9</f>
        <v>0</v>
      </c>
      <c r="AB9" s="1">
        <f>G10</f>
        <v>0</v>
      </c>
      <c r="AC9" s="4">
        <f>G11</f>
        <v>0</v>
      </c>
      <c r="AD9" s="1">
        <f>G12</f>
        <v>1</v>
      </c>
      <c r="AE9" s="1">
        <f>G13</f>
        <v>1</v>
      </c>
      <c r="AF9" s="1">
        <f>G14</f>
        <v>0</v>
      </c>
      <c r="AG9" s="1">
        <f>G15</f>
        <v>0</v>
      </c>
      <c r="AH9" s="38">
        <f>G16</f>
        <v>5</v>
      </c>
      <c r="AI9" s="1">
        <f>G17</f>
        <v>0</v>
      </c>
      <c r="AJ9" s="1">
        <f>G18</f>
        <v>2</v>
      </c>
      <c r="AK9" s="1">
        <f>G19</f>
        <v>34</v>
      </c>
      <c r="AL9" s="1">
        <f>G20</f>
        <v>8</v>
      </c>
      <c r="AM9" s="1">
        <f>G21</f>
        <v>1</v>
      </c>
      <c r="AN9" s="1">
        <f>G22</f>
        <v>0</v>
      </c>
      <c r="AO9" s="1">
        <f>G23</f>
        <v>1</v>
      </c>
      <c r="AP9" s="1">
        <f>G24</f>
        <v>1</v>
      </c>
      <c r="AQ9" s="2">
        <f>G25</f>
        <v>2</v>
      </c>
      <c r="AR9" s="2">
        <f>G26</f>
        <v>1</v>
      </c>
      <c r="AS9" s="2">
        <f>G27</f>
        <v>0</v>
      </c>
      <c r="AT9" s="2">
        <f>G28</f>
        <v>6</v>
      </c>
      <c r="AU9" s="5"/>
      <c r="AV9" s="1">
        <v>0.25</v>
      </c>
      <c r="AW9" s="32">
        <f t="shared" ref="AW9:BT9" si="17">PRODUCT(W9*100*1/W21)</f>
        <v>0</v>
      </c>
      <c r="AX9" s="24">
        <f t="shared" si="17"/>
        <v>0</v>
      </c>
      <c r="AY9" s="25">
        <f t="shared" si="17"/>
        <v>0</v>
      </c>
      <c r="AZ9" s="24">
        <f t="shared" si="17"/>
        <v>1.639344262295082</v>
      </c>
      <c r="BA9" s="24">
        <f t="shared" si="17"/>
        <v>0</v>
      </c>
      <c r="BB9" s="24">
        <f t="shared" si="17"/>
        <v>0</v>
      </c>
      <c r="BC9" s="26">
        <f t="shared" si="17"/>
        <v>0</v>
      </c>
      <c r="BD9" s="24">
        <f t="shared" si="17"/>
        <v>1.639344262295082</v>
      </c>
      <c r="BE9" s="24">
        <f t="shared" si="17"/>
        <v>1.639344262295082</v>
      </c>
      <c r="BF9" s="24">
        <f t="shared" si="17"/>
        <v>0</v>
      </c>
      <c r="BG9" s="24">
        <f t="shared" si="17"/>
        <v>0</v>
      </c>
      <c r="BH9" s="38">
        <f t="shared" si="17"/>
        <v>8.1967213114754092</v>
      </c>
      <c r="BI9" s="24">
        <f t="shared" si="17"/>
        <v>0</v>
      </c>
      <c r="BJ9" s="24">
        <f t="shared" si="17"/>
        <v>3.278688524590164</v>
      </c>
      <c r="BK9" s="24">
        <f t="shared" si="17"/>
        <v>55.73770491803279</v>
      </c>
      <c r="BL9" s="24">
        <f t="shared" si="17"/>
        <v>13.114754098360656</v>
      </c>
      <c r="BM9" s="24">
        <f t="shared" si="17"/>
        <v>1.639344262295082</v>
      </c>
      <c r="BN9" s="24">
        <f t="shared" si="17"/>
        <v>0</v>
      </c>
      <c r="BO9" s="24">
        <f t="shared" si="17"/>
        <v>1.639344262295082</v>
      </c>
      <c r="BP9" s="24">
        <f t="shared" si="17"/>
        <v>1.639344262295082</v>
      </c>
      <c r="BQ9" s="25">
        <f t="shared" si="17"/>
        <v>3.278688524590164</v>
      </c>
      <c r="BR9" s="25">
        <f t="shared" si="17"/>
        <v>1.639344262295082</v>
      </c>
      <c r="BS9" s="25">
        <f t="shared" si="17"/>
        <v>0</v>
      </c>
      <c r="BT9" s="25">
        <f t="shared" si="17"/>
        <v>9.8360655737704921</v>
      </c>
      <c r="BV9" s="1">
        <v>0.25</v>
      </c>
      <c r="BW9" s="32">
        <f t="shared" ref="BW9:CB9" si="18">AW5+AW6+AW7+AW8+AW9</f>
        <v>0</v>
      </c>
      <c r="BX9" s="24">
        <f t="shared" si="18"/>
        <v>0</v>
      </c>
      <c r="BY9" s="25">
        <f t="shared" si="18"/>
        <v>1.639344262295082</v>
      </c>
      <c r="BZ9" s="24">
        <f t="shared" si="18"/>
        <v>1.639344262295082</v>
      </c>
      <c r="CA9" s="24">
        <f t="shared" si="18"/>
        <v>0</v>
      </c>
      <c r="CB9" s="24">
        <f t="shared" si="18"/>
        <v>0</v>
      </c>
      <c r="CC9" s="26">
        <f t="shared" ref="CC9:CT9" si="19">BC5+BC6+BC7+BC8+BC9</f>
        <v>4.918032786885246</v>
      </c>
      <c r="CD9" s="24">
        <f t="shared" si="19"/>
        <v>3.278688524590164</v>
      </c>
      <c r="CE9" s="24">
        <f t="shared" si="19"/>
        <v>1.639344262295082</v>
      </c>
      <c r="CF9" s="24">
        <f t="shared" si="19"/>
        <v>1.639344262295082</v>
      </c>
      <c r="CG9" s="24">
        <f t="shared" si="19"/>
        <v>0</v>
      </c>
      <c r="CH9" s="38">
        <f t="shared" si="19"/>
        <v>91.8032786885246</v>
      </c>
      <c r="CI9" s="24">
        <f t="shared" si="19"/>
        <v>0</v>
      </c>
      <c r="CJ9" s="24">
        <f t="shared" si="19"/>
        <v>3.278688524590164</v>
      </c>
      <c r="CK9" s="24">
        <f t="shared" si="19"/>
        <v>59.016393442622956</v>
      </c>
      <c r="CL9" s="24">
        <f t="shared" si="19"/>
        <v>13.114754098360656</v>
      </c>
      <c r="CM9" s="24">
        <f t="shared" si="19"/>
        <v>1.639344262295082</v>
      </c>
      <c r="CN9" s="24">
        <f t="shared" si="19"/>
        <v>0</v>
      </c>
      <c r="CO9" s="24">
        <f t="shared" si="19"/>
        <v>1.639344262295082</v>
      </c>
      <c r="CP9" s="24">
        <f t="shared" si="19"/>
        <v>1.639344262295082</v>
      </c>
      <c r="CQ9" s="25">
        <f t="shared" si="19"/>
        <v>3.278688524590164</v>
      </c>
      <c r="CR9" s="25">
        <f t="shared" si="19"/>
        <v>1.639344262295082</v>
      </c>
      <c r="CS9" s="25">
        <f t="shared" si="19"/>
        <v>93.442622950819668</v>
      </c>
      <c r="CT9" s="25">
        <f t="shared" si="19"/>
        <v>100</v>
      </c>
      <c r="CU9" s="29"/>
      <c r="CV9" s="29"/>
      <c r="CW9" s="23"/>
      <c r="CX9" s="23"/>
      <c r="CY9" s="23"/>
      <c r="CZ9" s="23"/>
      <c r="DA9" s="23"/>
      <c r="DB9" s="23"/>
      <c r="DC9" s="23"/>
      <c r="DD9" s="23"/>
      <c r="DE9" s="23"/>
      <c r="DF9" s="23"/>
      <c r="DG9" s="23"/>
      <c r="DH9" s="23"/>
      <c r="DI9" s="23"/>
      <c r="DJ9" s="23"/>
      <c r="DK9" s="23"/>
      <c r="DL9" s="23"/>
      <c r="DM9" s="23"/>
      <c r="DN9" s="23"/>
      <c r="DO9" s="23"/>
      <c r="DP9" s="23"/>
      <c r="DQ9" s="23"/>
      <c r="DR9" s="23"/>
      <c r="DS9" s="23"/>
      <c r="DT9" s="23"/>
      <c r="DU9" s="9"/>
    </row>
    <row r="10" spans="1:126" s="1" customFormat="1" x14ac:dyDescent="0.25">
      <c r="B10" s="1" t="s">
        <v>9</v>
      </c>
      <c r="C10" s="38">
        <v>0</v>
      </c>
      <c r="D10" s="38">
        <v>0</v>
      </c>
      <c r="E10" s="38">
        <v>0</v>
      </c>
      <c r="F10" s="38">
        <v>0</v>
      </c>
      <c r="G10" s="38">
        <v>0</v>
      </c>
      <c r="H10" s="38">
        <v>0</v>
      </c>
      <c r="I10" s="38">
        <v>0</v>
      </c>
      <c r="J10" s="38">
        <v>0</v>
      </c>
      <c r="K10" s="38">
        <v>0</v>
      </c>
      <c r="L10" s="38">
        <v>0</v>
      </c>
      <c r="M10" s="38">
        <v>0</v>
      </c>
      <c r="N10" s="38">
        <v>1</v>
      </c>
      <c r="O10" s="38">
        <v>60</v>
      </c>
      <c r="P10" s="38">
        <v>0</v>
      </c>
      <c r="Q10" s="38">
        <v>0</v>
      </c>
      <c r="R10" s="38">
        <v>0</v>
      </c>
      <c r="S10" s="1">
        <v>61</v>
      </c>
      <c r="V10" s="1">
        <v>0.5</v>
      </c>
      <c r="W10" s="8">
        <f>H5</f>
        <v>0</v>
      </c>
      <c r="X10" s="1">
        <f>H6</f>
        <v>0</v>
      </c>
      <c r="Y10" s="2">
        <f>H7</f>
        <v>11</v>
      </c>
      <c r="Z10" s="1">
        <f>H8</f>
        <v>0</v>
      </c>
      <c r="AA10" s="1">
        <f>H9</f>
        <v>0</v>
      </c>
      <c r="AB10" s="1">
        <f>H10</f>
        <v>0</v>
      </c>
      <c r="AC10" s="4">
        <f>H11</f>
        <v>15</v>
      </c>
      <c r="AD10" s="1">
        <f>H12</f>
        <v>4</v>
      </c>
      <c r="AE10" s="1">
        <f>H13</f>
        <v>0</v>
      </c>
      <c r="AF10" s="1">
        <f>H14</f>
        <v>1</v>
      </c>
      <c r="AG10" s="1">
        <f>H15</f>
        <v>0</v>
      </c>
      <c r="AH10" s="38">
        <f>H16</f>
        <v>0</v>
      </c>
      <c r="AI10" s="1">
        <f>H17</f>
        <v>18</v>
      </c>
      <c r="AJ10" s="1">
        <f>H18</f>
        <v>15</v>
      </c>
      <c r="AK10" s="1">
        <f>H19</f>
        <v>8</v>
      </c>
      <c r="AL10" s="1">
        <f>H20</f>
        <v>3</v>
      </c>
      <c r="AM10" s="1">
        <f>H21</f>
        <v>5</v>
      </c>
      <c r="AN10" s="1">
        <f>H22</f>
        <v>0</v>
      </c>
      <c r="AO10" s="1">
        <f>H23</f>
        <v>1</v>
      </c>
      <c r="AP10" s="1">
        <f>H24</f>
        <v>0</v>
      </c>
      <c r="AQ10" s="2">
        <f>H25</f>
        <v>1</v>
      </c>
      <c r="AR10" s="2">
        <f>H26</f>
        <v>1</v>
      </c>
      <c r="AS10" s="2">
        <f>H27</f>
        <v>3</v>
      </c>
      <c r="AT10" s="3">
        <f>H28</f>
        <v>0</v>
      </c>
      <c r="AU10" s="5"/>
      <c r="AV10" s="1">
        <v>0.5</v>
      </c>
      <c r="AW10" s="32">
        <f t="shared" ref="AW10:BT10" si="20">PRODUCT(W10*100*1/W21)</f>
        <v>0</v>
      </c>
      <c r="AX10" s="24">
        <f t="shared" si="20"/>
        <v>0</v>
      </c>
      <c r="AY10" s="25">
        <f t="shared" si="20"/>
        <v>18.032786885245901</v>
      </c>
      <c r="AZ10" s="24">
        <f t="shared" si="20"/>
        <v>0</v>
      </c>
      <c r="BA10" s="24">
        <f t="shared" si="20"/>
        <v>0</v>
      </c>
      <c r="BB10" s="24">
        <f t="shared" si="20"/>
        <v>0</v>
      </c>
      <c r="BC10" s="26">
        <f t="shared" si="20"/>
        <v>24.590163934426229</v>
      </c>
      <c r="BD10" s="24">
        <f t="shared" si="20"/>
        <v>6.557377049180328</v>
      </c>
      <c r="BE10" s="24">
        <f t="shared" si="20"/>
        <v>0</v>
      </c>
      <c r="BF10" s="24">
        <f t="shared" si="20"/>
        <v>1.639344262295082</v>
      </c>
      <c r="BG10" s="24">
        <f t="shared" si="20"/>
        <v>0</v>
      </c>
      <c r="BH10" s="38">
        <f t="shared" si="20"/>
        <v>0</v>
      </c>
      <c r="BI10" s="24">
        <f t="shared" si="20"/>
        <v>29.508196721311474</v>
      </c>
      <c r="BJ10" s="24">
        <f t="shared" si="20"/>
        <v>24.590163934426229</v>
      </c>
      <c r="BK10" s="24">
        <f t="shared" si="20"/>
        <v>13.114754098360656</v>
      </c>
      <c r="BL10" s="24">
        <f t="shared" si="20"/>
        <v>4.918032786885246</v>
      </c>
      <c r="BM10" s="24">
        <f t="shared" si="20"/>
        <v>8.1967213114754092</v>
      </c>
      <c r="BN10" s="24">
        <f t="shared" si="20"/>
        <v>0</v>
      </c>
      <c r="BO10" s="24">
        <f t="shared" si="20"/>
        <v>1.639344262295082</v>
      </c>
      <c r="BP10" s="24">
        <f t="shared" si="20"/>
        <v>0</v>
      </c>
      <c r="BQ10" s="25">
        <f t="shared" si="20"/>
        <v>1.639344262295082</v>
      </c>
      <c r="BR10" s="25">
        <f t="shared" si="20"/>
        <v>1.639344262295082</v>
      </c>
      <c r="BS10" s="25">
        <f t="shared" si="20"/>
        <v>4.918032786885246</v>
      </c>
      <c r="BT10" s="27">
        <f t="shared" si="20"/>
        <v>0</v>
      </c>
      <c r="BV10" s="1">
        <v>0.5</v>
      </c>
      <c r="BW10" s="32">
        <f t="shared" ref="BW10:CB10" si="21">AW5+AW6+AW7+AW8+AW9+AW10</f>
        <v>0</v>
      </c>
      <c r="BX10" s="24">
        <f t="shared" si="21"/>
        <v>0</v>
      </c>
      <c r="BY10" s="25">
        <f t="shared" si="21"/>
        <v>19.672131147540984</v>
      </c>
      <c r="BZ10" s="24">
        <f t="shared" si="21"/>
        <v>1.639344262295082</v>
      </c>
      <c r="CA10" s="24">
        <f t="shared" si="21"/>
        <v>0</v>
      </c>
      <c r="CB10" s="24">
        <f t="shared" si="21"/>
        <v>0</v>
      </c>
      <c r="CC10" s="26">
        <f t="shared" ref="CC10:CT10" si="22">BC5+BC6+BC7+BC8+BC9+BC10</f>
        <v>29.508196721311474</v>
      </c>
      <c r="CD10" s="24">
        <f t="shared" si="22"/>
        <v>9.8360655737704921</v>
      </c>
      <c r="CE10" s="24">
        <f t="shared" si="22"/>
        <v>1.639344262295082</v>
      </c>
      <c r="CF10" s="24">
        <f t="shared" si="22"/>
        <v>3.278688524590164</v>
      </c>
      <c r="CG10" s="24">
        <f t="shared" si="22"/>
        <v>0</v>
      </c>
      <c r="CH10" s="38">
        <f t="shared" si="22"/>
        <v>91.8032786885246</v>
      </c>
      <c r="CI10" s="24">
        <f t="shared" si="22"/>
        <v>29.508196721311474</v>
      </c>
      <c r="CJ10" s="24">
        <f t="shared" si="22"/>
        <v>27.868852459016395</v>
      </c>
      <c r="CK10" s="24">
        <f t="shared" si="22"/>
        <v>72.131147540983619</v>
      </c>
      <c r="CL10" s="24">
        <f t="shared" si="22"/>
        <v>18.032786885245901</v>
      </c>
      <c r="CM10" s="24">
        <f t="shared" si="22"/>
        <v>9.8360655737704903</v>
      </c>
      <c r="CN10" s="24">
        <f t="shared" si="22"/>
        <v>0</v>
      </c>
      <c r="CO10" s="24">
        <f t="shared" si="22"/>
        <v>3.278688524590164</v>
      </c>
      <c r="CP10" s="24">
        <f t="shared" si="22"/>
        <v>1.639344262295082</v>
      </c>
      <c r="CQ10" s="25">
        <f t="shared" si="22"/>
        <v>4.918032786885246</v>
      </c>
      <c r="CR10" s="25">
        <f t="shared" si="22"/>
        <v>3.278688524590164</v>
      </c>
      <c r="CS10" s="25">
        <f t="shared" si="22"/>
        <v>98.360655737704917</v>
      </c>
      <c r="CT10" s="27">
        <f t="shared" si="22"/>
        <v>100</v>
      </c>
      <c r="CU10" s="29"/>
      <c r="CV10" s="29"/>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s="1" customFormat="1" x14ac:dyDescent="0.25">
      <c r="B11" s="1" t="s">
        <v>10</v>
      </c>
      <c r="C11" s="4">
        <v>0</v>
      </c>
      <c r="D11" s="4">
        <v>0</v>
      </c>
      <c r="E11" s="4">
        <v>2</v>
      </c>
      <c r="F11" s="4">
        <v>1</v>
      </c>
      <c r="G11" s="4">
        <v>0</v>
      </c>
      <c r="H11" s="4">
        <v>15</v>
      </c>
      <c r="I11" s="4">
        <v>26</v>
      </c>
      <c r="J11" s="4">
        <v>12</v>
      </c>
      <c r="K11" s="4">
        <v>5</v>
      </c>
      <c r="L11" s="3">
        <v>0</v>
      </c>
      <c r="M11" s="3">
        <v>0</v>
      </c>
      <c r="N11" s="3">
        <v>0</v>
      </c>
      <c r="O11" s="3">
        <v>0</v>
      </c>
      <c r="P11" s="3">
        <v>0</v>
      </c>
      <c r="Q11" s="3">
        <v>0</v>
      </c>
      <c r="R11" s="3">
        <v>0</v>
      </c>
      <c r="S11" s="1">
        <v>61</v>
      </c>
      <c r="V11" s="1">
        <v>1</v>
      </c>
      <c r="W11" s="8">
        <f>I5</f>
        <v>1</v>
      </c>
      <c r="X11" s="1">
        <f>I6</f>
        <v>0</v>
      </c>
      <c r="Y11" s="2">
        <f>I7</f>
        <v>39</v>
      </c>
      <c r="Z11" s="1">
        <f>I8</f>
        <v>0</v>
      </c>
      <c r="AA11" s="1">
        <f>I9</f>
        <v>0</v>
      </c>
      <c r="AB11" s="1">
        <f>I10</f>
        <v>0</v>
      </c>
      <c r="AC11" s="4">
        <f>I11</f>
        <v>26</v>
      </c>
      <c r="AD11" s="1">
        <f>I12</f>
        <v>1</v>
      </c>
      <c r="AE11" s="1">
        <f>I13</f>
        <v>1</v>
      </c>
      <c r="AF11" s="1">
        <f>I14</f>
        <v>1</v>
      </c>
      <c r="AG11" s="1">
        <f>I15</f>
        <v>0</v>
      </c>
      <c r="AH11" s="38">
        <f>I16</f>
        <v>0</v>
      </c>
      <c r="AI11" s="1">
        <f>I17</f>
        <v>24</v>
      </c>
      <c r="AJ11" s="1">
        <f>I18</f>
        <v>25</v>
      </c>
      <c r="AK11" s="1">
        <f>I19</f>
        <v>1</v>
      </c>
      <c r="AL11" s="1">
        <f>I20</f>
        <v>0</v>
      </c>
      <c r="AM11" s="1">
        <f>I21</f>
        <v>16</v>
      </c>
      <c r="AN11" s="1">
        <f>I22</f>
        <v>8</v>
      </c>
      <c r="AO11" s="1">
        <f>I23</f>
        <v>0</v>
      </c>
      <c r="AP11" s="1">
        <f>I24</f>
        <v>1</v>
      </c>
      <c r="AQ11" s="2">
        <f>I25</f>
        <v>9</v>
      </c>
      <c r="AR11" s="2">
        <f>I26</f>
        <v>42</v>
      </c>
      <c r="AS11" s="2">
        <f>I27</f>
        <v>1</v>
      </c>
      <c r="AT11" s="3">
        <f>I28</f>
        <v>0</v>
      </c>
      <c r="AU11" s="5"/>
      <c r="AV11" s="1">
        <v>1</v>
      </c>
      <c r="AW11" s="32">
        <f t="shared" ref="AW11:BT11" si="23">PRODUCT(W11*100*1/W21)</f>
        <v>1.639344262295082</v>
      </c>
      <c r="AX11" s="24">
        <f t="shared" si="23"/>
        <v>0</v>
      </c>
      <c r="AY11" s="25">
        <f t="shared" si="23"/>
        <v>63.934426229508198</v>
      </c>
      <c r="AZ11" s="24">
        <f t="shared" si="23"/>
        <v>0</v>
      </c>
      <c r="BA11" s="24">
        <f t="shared" si="23"/>
        <v>0</v>
      </c>
      <c r="BB11" s="24">
        <f t="shared" si="23"/>
        <v>0</v>
      </c>
      <c r="BC11" s="26">
        <f t="shared" si="23"/>
        <v>42.622950819672134</v>
      </c>
      <c r="BD11" s="24">
        <f t="shared" si="23"/>
        <v>1.639344262295082</v>
      </c>
      <c r="BE11" s="24">
        <f t="shared" si="23"/>
        <v>1.639344262295082</v>
      </c>
      <c r="BF11" s="24">
        <f t="shared" si="23"/>
        <v>1.639344262295082</v>
      </c>
      <c r="BG11" s="24">
        <f t="shared" si="23"/>
        <v>0</v>
      </c>
      <c r="BH11" s="38">
        <f t="shared" si="23"/>
        <v>0</v>
      </c>
      <c r="BI11" s="24">
        <f t="shared" si="23"/>
        <v>39.344262295081968</v>
      </c>
      <c r="BJ11" s="24">
        <f t="shared" si="23"/>
        <v>40.983606557377051</v>
      </c>
      <c r="BK11" s="24">
        <f t="shared" si="23"/>
        <v>1.639344262295082</v>
      </c>
      <c r="BL11" s="24">
        <f t="shared" si="23"/>
        <v>0</v>
      </c>
      <c r="BM11" s="24">
        <f t="shared" si="23"/>
        <v>26.229508196721312</v>
      </c>
      <c r="BN11" s="24">
        <f t="shared" si="23"/>
        <v>13.114754098360656</v>
      </c>
      <c r="BO11" s="24">
        <f t="shared" si="23"/>
        <v>0</v>
      </c>
      <c r="BP11" s="24">
        <f t="shared" si="23"/>
        <v>1.639344262295082</v>
      </c>
      <c r="BQ11" s="25">
        <f t="shared" si="23"/>
        <v>14.754098360655737</v>
      </c>
      <c r="BR11" s="25">
        <f t="shared" si="23"/>
        <v>68.852459016393439</v>
      </c>
      <c r="BS11" s="25">
        <f t="shared" si="23"/>
        <v>1.639344262295082</v>
      </c>
      <c r="BT11" s="27">
        <f t="shared" si="23"/>
        <v>0</v>
      </c>
      <c r="BV11" s="1">
        <v>1</v>
      </c>
      <c r="BW11" s="32">
        <f t="shared" ref="BW11:CB11" si="24">AW5+AW6+AW7+AW8+AW9+AW10+AW11</f>
        <v>1.639344262295082</v>
      </c>
      <c r="BX11" s="24">
        <f t="shared" si="24"/>
        <v>0</v>
      </c>
      <c r="BY11" s="25">
        <f t="shared" si="24"/>
        <v>83.606557377049185</v>
      </c>
      <c r="BZ11" s="24">
        <f t="shared" si="24"/>
        <v>1.639344262295082</v>
      </c>
      <c r="CA11" s="24">
        <f t="shared" si="24"/>
        <v>0</v>
      </c>
      <c r="CB11" s="24">
        <f t="shared" si="24"/>
        <v>0</v>
      </c>
      <c r="CC11" s="26">
        <f t="shared" ref="CC11:CT11" si="25">BC5+BC6+BC7+BC8+BC9+BC10+BC11</f>
        <v>72.131147540983605</v>
      </c>
      <c r="CD11" s="24">
        <f t="shared" si="25"/>
        <v>11.475409836065573</v>
      </c>
      <c r="CE11" s="24">
        <f t="shared" si="25"/>
        <v>3.278688524590164</v>
      </c>
      <c r="CF11" s="24">
        <f t="shared" si="25"/>
        <v>4.918032786885246</v>
      </c>
      <c r="CG11" s="24">
        <f t="shared" si="25"/>
        <v>0</v>
      </c>
      <c r="CH11" s="38">
        <f t="shared" si="25"/>
        <v>91.8032786885246</v>
      </c>
      <c r="CI11" s="24">
        <f t="shared" si="25"/>
        <v>68.852459016393439</v>
      </c>
      <c r="CJ11" s="24">
        <f t="shared" si="25"/>
        <v>68.852459016393453</v>
      </c>
      <c r="CK11" s="24">
        <f t="shared" si="25"/>
        <v>73.770491803278702</v>
      </c>
      <c r="CL11" s="24">
        <f t="shared" si="25"/>
        <v>18.032786885245901</v>
      </c>
      <c r="CM11" s="24">
        <f t="shared" si="25"/>
        <v>36.065573770491802</v>
      </c>
      <c r="CN11" s="24">
        <f t="shared" si="25"/>
        <v>13.114754098360656</v>
      </c>
      <c r="CO11" s="24">
        <f t="shared" si="25"/>
        <v>3.278688524590164</v>
      </c>
      <c r="CP11" s="24">
        <f t="shared" si="25"/>
        <v>3.278688524590164</v>
      </c>
      <c r="CQ11" s="25">
        <f t="shared" si="25"/>
        <v>19.672131147540984</v>
      </c>
      <c r="CR11" s="25">
        <f t="shared" si="25"/>
        <v>72.131147540983605</v>
      </c>
      <c r="CS11" s="25">
        <f t="shared" si="25"/>
        <v>100</v>
      </c>
      <c r="CT11" s="27">
        <f t="shared" si="25"/>
        <v>100</v>
      </c>
      <c r="CU11" s="29"/>
      <c r="CV11" s="29"/>
      <c r="CW11" s="9"/>
      <c r="CX11" s="9"/>
      <c r="CY11" s="9" t="str">
        <f>A3</f>
        <v>Enterococcus faecalis</v>
      </c>
      <c r="CZ11" s="9"/>
      <c r="DA11" s="9"/>
      <c r="DB11" s="9"/>
      <c r="DC11" s="9"/>
      <c r="DD11" s="9"/>
      <c r="DE11" s="9"/>
      <c r="DF11" s="9"/>
      <c r="DG11" s="9"/>
      <c r="DH11" s="9"/>
      <c r="DI11" s="9"/>
      <c r="DJ11" s="9"/>
      <c r="DK11" s="9"/>
      <c r="DL11" s="9"/>
      <c r="DM11" s="9"/>
      <c r="DN11" s="9"/>
      <c r="DO11" s="9"/>
      <c r="DP11" s="9"/>
      <c r="DQ11" s="9"/>
      <c r="DR11" s="9"/>
      <c r="DS11" s="9"/>
      <c r="DT11" s="9"/>
      <c r="DU11" s="9"/>
    </row>
    <row r="12" spans="1:126" s="1" customFormat="1" x14ac:dyDescent="0.25">
      <c r="B12" s="1" t="s">
        <v>11</v>
      </c>
      <c r="C12" s="38">
        <v>0</v>
      </c>
      <c r="D12" s="38">
        <v>0</v>
      </c>
      <c r="E12" s="38">
        <v>1</v>
      </c>
      <c r="F12" s="38">
        <v>0</v>
      </c>
      <c r="G12" s="38">
        <v>1</v>
      </c>
      <c r="H12" s="38">
        <v>4</v>
      </c>
      <c r="I12" s="38">
        <v>1</v>
      </c>
      <c r="J12" s="38">
        <v>15</v>
      </c>
      <c r="K12" s="38">
        <v>27</v>
      </c>
      <c r="L12" s="38">
        <v>10</v>
      </c>
      <c r="M12" s="38">
        <v>2</v>
      </c>
      <c r="N12" s="38">
        <v>0</v>
      </c>
      <c r="O12" s="38">
        <v>0</v>
      </c>
      <c r="P12" s="38">
        <v>0</v>
      </c>
      <c r="Q12" s="38">
        <v>0</v>
      </c>
      <c r="R12" s="38">
        <v>0</v>
      </c>
      <c r="S12" s="1">
        <v>61</v>
      </c>
      <c r="V12" s="1">
        <v>2</v>
      </c>
      <c r="W12" s="8">
        <f>J5</f>
        <v>44</v>
      </c>
      <c r="X12" s="1">
        <f>J6</f>
        <v>0</v>
      </c>
      <c r="Y12" s="2">
        <f>J7</f>
        <v>4</v>
      </c>
      <c r="Z12" s="1">
        <f>J8</f>
        <v>25</v>
      </c>
      <c r="AA12" s="1">
        <f>J9</f>
        <v>0</v>
      </c>
      <c r="AB12" s="1">
        <f>J10</f>
        <v>0</v>
      </c>
      <c r="AC12" s="4">
        <f>J11</f>
        <v>12</v>
      </c>
      <c r="AD12" s="1">
        <f>J12</f>
        <v>15</v>
      </c>
      <c r="AE12" s="1">
        <f>J13</f>
        <v>0</v>
      </c>
      <c r="AF12" s="1">
        <f>J14</f>
        <v>2</v>
      </c>
      <c r="AG12" s="1">
        <f>J15</f>
        <v>1</v>
      </c>
      <c r="AH12" s="38">
        <f>J16</f>
        <v>1</v>
      </c>
      <c r="AI12" s="1">
        <f>J17</f>
        <v>1</v>
      </c>
      <c r="AJ12" s="1">
        <f>J18</f>
        <v>2</v>
      </c>
      <c r="AK12" s="1">
        <f>J19</f>
        <v>0</v>
      </c>
      <c r="AL12" s="1">
        <f>J20</f>
        <v>1</v>
      </c>
      <c r="AM12" s="1">
        <f>J21</f>
        <v>21</v>
      </c>
      <c r="AN12" s="1">
        <f>J22</f>
        <v>38</v>
      </c>
      <c r="AO12" s="1">
        <f>J23</f>
        <v>1</v>
      </c>
      <c r="AP12" s="1">
        <f>J24</f>
        <v>0</v>
      </c>
      <c r="AQ12" s="2">
        <f>J25</f>
        <v>48</v>
      </c>
      <c r="AR12" s="2">
        <f>J26</f>
        <v>17</v>
      </c>
      <c r="AS12" s="2">
        <f>J27</f>
        <v>0</v>
      </c>
      <c r="AT12" s="3">
        <f>J28</f>
        <v>0</v>
      </c>
      <c r="AU12" s="5"/>
      <c r="AV12" s="1">
        <v>2</v>
      </c>
      <c r="AW12" s="32">
        <f t="shared" ref="AW12:BT12" si="26">PRODUCT(W12*100*1/W21)</f>
        <v>72.131147540983605</v>
      </c>
      <c r="AX12" s="24">
        <f t="shared" si="26"/>
        <v>0</v>
      </c>
      <c r="AY12" s="25">
        <f t="shared" si="26"/>
        <v>6.557377049180328</v>
      </c>
      <c r="AZ12" s="24">
        <f t="shared" si="26"/>
        <v>40.983606557377051</v>
      </c>
      <c r="BA12" s="24">
        <f t="shared" si="26"/>
        <v>0</v>
      </c>
      <c r="BB12" s="24">
        <f t="shared" si="26"/>
        <v>0</v>
      </c>
      <c r="BC12" s="26">
        <f t="shared" si="26"/>
        <v>19.672131147540984</v>
      </c>
      <c r="BD12" s="24">
        <f t="shared" si="26"/>
        <v>24.590163934426229</v>
      </c>
      <c r="BE12" s="24">
        <f t="shared" si="26"/>
        <v>0</v>
      </c>
      <c r="BF12" s="24">
        <f t="shared" si="26"/>
        <v>3.278688524590164</v>
      </c>
      <c r="BG12" s="24">
        <f t="shared" si="26"/>
        <v>1.6666666666666667</v>
      </c>
      <c r="BH12" s="38">
        <f t="shared" si="26"/>
        <v>1.639344262295082</v>
      </c>
      <c r="BI12" s="24">
        <f t="shared" si="26"/>
        <v>1.639344262295082</v>
      </c>
      <c r="BJ12" s="24">
        <f t="shared" si="26"/>
        <v>3.278688524590164</v>
      </c>
      <c r="BK12" s="24">
        <f t="shared" si="26"/>
        <v>0</v>
      </c>
      <c r="BL12" s="24">
        <f t="shared" si="26"/>
        <v>1.639344262295082</v>
      </c>
      <c r="BM12" s="24">
        <f t="shared" si="26"/>
        <v>34.42622950819672</v>
      </c>
      <c r="BN12" s="24">
        <f t="shared" si="26"/>
        <v>62.295081967213115</v>
      </c>
      <c r="BO12" s="24">
        <f t="shared" si="26"/>
        <v>1.639344262295082</v>
      </c>
      <c r="BP12" s="24">
        <f t="shared" si="26"/>
        <v>0</v>
      </c>
      <c r="BQ12" s="25">
        <f t="shared" si="26"/>
        <v>78.688524590163937</v>
      </c>
      <c r="BR12" s="25">
        <f t="shared" si="26"/>
        <v>27.868852459016395</v>
      </c>
      <c r="BS12" s="25">
        <f t="shared" si="26"/>
        <v>0</v>
      </c>
      <c r="BT12" s="27">
        <f t="shared" si="26"/>
        <v>0</v>
      </c>
      <c r="BV12" s="1">
        <v>2</v>
      </c>
      <c r="BW12" s="32">
        <f t="shared" ref="BW12:CB12" si="27">AW5+AW6+AW7+AW8+AW9+AW10+AW11+AW12</f>
        <v>73.770491803278688</v>
      </c>
      <c r="BX12" s="24">
        <f t="shared" si="27"/>
        <v>0</v>
      </c>
      <c r="BY12" s="25">
        <f t="shared" si="27"/>
        <v>90.163934426229517</v>
      </c>
      <c r="BZ12" s="24">
        <f t="shared" si="27"/>
        <v>42.622950819672134</v>
      </c>
      <c r="CA12" s="24">
        <f t="shared" si="27"/>
        <v>0</v>
      </c>
      <c r="CB12" s="24">
        <f t="shared" si="27"/>
        <v>0</v>
      </c>
      <c r="CC12" s="26">
        <f t="shared" ref="CC12:CT12" si="28">BC5+BC6+BC7+BC8+BC9+BC10+BC11+BC12</f>
        <v>91.803278688524586</v>
      </c>
      <c r="CD12" s="24">
        <f t="shared" si="28"/>
        <v>36.065573770491802</v>
      </c>
      <c r="CE12" s="24">
        <f t="shared" si="28"/>
        <v>3.278688524590164</v>
      </c>
      <c r="CF12" s="24">
        <f t="shared" si="28"/>
        <v>8.1967213114754109</v>
      </c>
      <c r="CG12" s="24">
        <f t="shared" si="28"/>
        <v>1.6666666666666667</v>
      </c>
      <c r="CH12" s="38">
        <f t="shared" si="28"/>
        <v>93.442622950819683</v>
      </c>
      <c r="CI12" s="24">
        <f t="shared" si="28"/>
        <v>70.491803278688522</v>
      </c>
      <c r="CJ12" s="24">
        <f t="shared" si="28"/>
        <v>72.131147540983619</v>
      </c>
      <c r="CK12" s="24">
        <f t="shared" si="28"/>
        <v>73.770491803278702</v>
      </c>
      <c r="CL12" s="24">
        <f t="shared" si="28"/>
        <v>19.672131147540984</v>
      </c>
      <c r="CM12" s="24">
        <f t="shared" si="28"/>
        <v>70.491803278688522</v>
      </c>
      <c r="CN12" s="24">
        <f t="shared" si="28"/>
        <v>75.409836065573771</v>
      </c>
      <c r="CO12" s="24">
        <f t="shared" si="28"/>
        <v>4.918032786885246</v>
      </c>
      <c r="CP12" s="24">
        <f t="shared" si="28"/>
        <v>3.278688524590164</v>
      </c>
      <c r="CQ12" s="25">
        <f t="shared" si="28"/>
        <v>98.360655737704917</v>
      </c>
      <c r="CR12" s="25">
        <f t="shared" si="28"/>
        <v>100</v>
      </c>
      <c r="CS12" s="25">
        <f t="shared" si="28"/>
        <v>100</v>
      </c>
      <c r="CT12" s="27">
        <f t="shared" si="28"/>
        <v>100</v>
      </c>
      <c r="CU12" s="29"/>
      <c r="CV12" s="29"/>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s="1" customFormat="1" x14ac:dyDescent="0.25">
      <c r="B13" s="1" t="s">
        <v>13</v>
      </c>
      <c r="C13" s="38">
        <v>0</v>
      </c>
      <c r="D13" s="38">
        <v>0</v>
      </c>
      <c r="E13" s="38">
        <v>0</v>
      </c>
      <c r="F13" s="38">
        <v>0</v>
      </c>
      <c r="G13" s="38">
        <v>1</v>
      </c>
      <c r="H13" s="38">
        <v>0</v>
      </c>
      <c r="I13" s="38">
        <v>1</v>
      </c>
      <c r="J13" s="38">
        <v>0</v>
      </c>
      <c r="K13" s="38">
        <v>0</v>
      </c>
      <c r="L13" s="38">
        <v>0</v>
      </c>
      <c r="M13" s="38">
        <v>2</v>
      </c>
      <c r="N13" s="38">
        <v>2</v>
      </c>
      <c r="O13" s="38">
        <v>15</v>
      </c>
      <c r="P13" s="38">
        <v>40</v>
      </c>
      <c r="Q13" s="38">
        <v>0</v>
      </c>
      <c r="R13" s="38">
        <v>0</v>
      </c>
      <c r="S13" s="1">
        <v>61</v>
      </c>
      <c r="V13" s="1">
        <v>4</v>
      </c>
      <c r="W13" s="8">
        <f>K5</f>
        <v>8</v>
      </c>
      <c r="X13" s="1">
        <f>K6</f>
        <v>0</v>
      </c>
      <c r="Y13" s="2">
        <f>K7</f>
        <v>6</v>
      </c>
      <c r="Z13" s="1">
        <f>K8</f>
        <v>25</v>
      </c>
      <c r="AA13" s="1">
        <f>K9</f>
        <v>0</v>
      </c>
      <c r="AB13" s="1">
        <f>K10</f>
        <v>0</v>
      </c>
      <c r="AC13" s="4">
        <f>K11</f>
        <v>5</v>
      </c>
      <c r="AD13" s="1">
        <f>K12</f>
        <v>27</v>
      </c>
      <c r="AE13" s="1">
        <f>K13</f>
        <v>0</v>
      </c>
      <c r="AF13" s="1">
        <f>K14</f>
        <v>20</v>
      </c>
      <c r="AG13" s="1">
        <f>K15</f>
        <v>0</v>
      </c>
      <c r="AH13" s="38">
        <f>K16</f>
        <v>0</v>
      </c>
      <c r="AI13" s="1">
        <f>K17</f>
        <v>1</v>
      </c>
      <c r="AJ13" s="1">
        <f>K18</f>
        <v>1</v>
      </c>
      <c r="AK13" s="1">
        <f>K19</f>
        <v>1</v>
      </c>
      <c r="AL13" s="1">
        <f>K20</f>
        <v>5</v>
      </c>
      <c r="AM13" s="1">
        <f>K21</f>
        <v>13</v>
      </c>
      <c r="AN13" s="1">
        <f>K22</f>
        <v>13</v>
      </c>
      <c r="AO13" s="1">
        <f>K23</f>
        <v>13</v>
      </c>
      <c r="AP13" s="1">
        <f>K24</f>
        <v>1</v>
      </c>
      <c r="AQ13" s="2">
        <f>K25</f>
        <v>1</v>
      </c>
      <c r="AR13" s="2">
        <f>K26</f>
        <v>0</v>
      </c>
      <c r="AS13" s="3">
        <f>K27</f>
        <v>0</v>
      </c>
      <c r="AT13" s="3">
        <f>K28</f>
        <v>0</v>
      </c>
      <c r="AU13" s="5"/>
      <c r="AV13" s="1">
        <v>4</v>
      </c>
      <c r="AW13" s="32">
        <f t="shared" ref="AW13:BT13" si="29">PRODUCT(W13*100*1/W21)</f>
        <v>13.114754098360656</v>
      </c>
      <c r="AX13" s="24">
        <f t="shared" si="29"/>
        <v>0</v>
      </c>
      <c r="AY13" s="25">
        <f t="shared" si="29"/>
        <v>9.8360655737704921</v>
      </c>
      <c r="AZ13" s="24">
        <f t="shared" si="29"/>
        <v>40.983606557377051</v>
      </c>
      <c r="BA13" s="24">
        <f t="shared" si="29"/>
        <v>0</v>
      </c>
      <c r="BB13" s="24">
        <f t="shared" si="29"/>
        <v>0</v>
      </c>
      <c r="BC13" s="26">
        <f t="shared" si="29"/>
        <v>8.1967213114754092</v>
      </c>
      <c r="BD13" s="24">
        <f t="shared" si="29"/>
        <v>44.26229508196721</v>
      </c>
      <c r="BE13" s="24">
        <f t="shared" si="29"/>
        <v>0</v>
      </c>
      <c r="BF13" s="24">
        <f t="shared" si="29"/>
        <v>32.786885245901637</v>
      </c>
      <c r="BG13" s="24">
        <f t="shared" si="29"/>
        <v>0</v>
      </c>
      <c r="BH13" s="38">
        <f t="shared" si="29"/>
        <v>0</v>
      </c>
      <c r="BI13" s="24">
        <f t="shared" si="29"/>
        <v>1.639344262295082</v>
      </c>
      <c r="BJ13" s="24">
        <f t="shared" si="29"/>
        <v>1.639344262295082</v>
      </c>
      <c r="BK13" s="24">
        <f t="shared" si="29"/>
        <v>1.639344262295082</v>
      </c>
      <c r="BL13" s="24">
        <f t="shared" si="29"/>
        <v>8.1967213114754092</v>
      </c>
      <c r="BM13" s="24">
        <f t="shared" si="29"/>
        <v>21.311475409836067</v>
      </c>
      <c r="BN13" s="24">
        <f t="shared" si="29"/>
        <v>21.311475409836067</v>
      </c>
      <c r="BO13" s="24">
        <f t="shared" si="29"/>
        <v>21.311475409836067</v>
      </c>
      <c r="BP13" s="24">
        <f t="shared" si="29"/>
        <v>1.639344262295082</v>
      </c>
      <c r="BQ13" s="25">
        <f t="shared" si="29"/>
        <v>1.639344262295082</v>
      </c>
      <c r="BR13" s="25">
        <f t="shared" si="29"/>
        <v>0</v>
      </c>
      <c r="BS13" s="27">
        <f t="shared" si="29"/>
        <v>0</v>
      </c>
      <c r="BT13" s="27">
        <f t="shared" si="29"/>
        <v>0</v>
      </c>
      <c r="BV13" s="1">
        <v>4</v>
      </c>
      <c r="BW13" s="32">
        <f t="shared" ref="BW13:CB13" si="30">AW5+AW6+AW7+AW8+AW9+AW10+AW11+AW12+AW13</f>
        <v>86.885245901639337</v>
      </c>
      <c r="BX13" s="24">
        <f t="shared" si="30"/>
        <v>0</v>
      </c>
      <c r="BY13" s="25">
        <f t="shared" si="30"/>
        <v>100.00000000000001</v>
      </c>
      <c r="BZ13" s="24">
        <f t="shared" si="30"/>
        <v>83.606557377049185</v>
      </c>
      <c r="CA13" s="24">
        <f t="shared" si="30"/>
        <v>0</v>
      </c>
      <c r="CB13" s="24">
        <f t="shared" si="30"/>
        <v>0</v>
      </c>
      <c r="CC13" s="26">
        <f t="shared" ref="CC13:CT13" si="31">BC5+BC6+BC7+BC8+BC9+BC10+BC11+BC12+BC13</f>
        <v>100</v>
      </c>
      <c r="CD13" s="24">
        <f t="shared" si="31"/>
        <v>80.327868852459005</v>
      </c>
      <c r="CE13" s="24">
        <f t="shared" si="31"/>
        <v>3.278688524590164</v>
      </c>
      <c r="CF13" s="24">
        <f t="shared" si="31"/>
        <v>40.983606557377044</v>
      </c>
      <c r="CG13" s="24">
        <f t="shared" si="31"/>
        <v>1.6666666666666667</v>
      </c>
      <c r="CH13" s="38">
        <f t="shared" si="31"/>
        <v>93.442622950819683</v>
      </c>
      <c r="CI13" s="24">
        <f t="shared" si="31"/>
        <v>72.131147540983605</v>
      </c>
      <c r="CJ13" s="24">
        <f t="shared" si="31"/>
        <v>73.770491803278702</v>
      </c>
      <c r="CK13" s="24">
        <f t="shared" si="31"/>
        <v>75.409836065573785</v>
      </c>
      <c r="CL13" s="24">
        <f t="shared" si="31"/>
        <v>27.868852459016395</v>
      </c>
      <c r="CM13" s="24">
        <f t="shared" si="31"/>
        <v>91.803278688524586</v>
      </c>
      <c r="CN13" s="24">
        <f t="shared" si="31"/>
        <v>96.721311475409834</v>
      </c>
      <c r="CO13" s="24">
        <f t="shared" si="31"/>
        <v>26.229508196721312</v>
      </c>
      <c r="CP13" s="24">
        <f t="shared" si="31"/>
        <v>4.918032786885246</v>
      </c>
      <c r="CQ13" s="25">
        <f t="shared" si="31"/>
        <v>100</v>
      </c>
      <c r="CR13" s="25">
        <f t="shared" si="31"/>
        <v>100</v>
      </c>
      <c r="CS13" s="27">
        <f t="shared" si="31"/>
        <v>100</v>
      </c>
      <c r="CT13" s="27">
        <f t="shared" si="31"/>
        <v>100</v>
      </c>
      <c r="CU13" s="30"/>
      <c r="CV13" s="30"/>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s="1" customFormat="1" x14ac:dyDescent="0.25">
      <c r="B14" s="1" t="s">
        <v>14</v>
      </c>
      <c r="C14" s="38">
        <v>0</v>
      </c>
      <c r="D14" s="38">
        <v>0</v>
      </c>
      <c r="E14" s="38">
        <v>1</v>
      </c>
      <c r="F14" s="38">
        <v>0</v>
      </c>
      <c r="G14" s="38">
        <v>0</v>
      </c>
      <c r="H14" s="38">
        <v>1</v>
      </c>
      <c r="I14" s="38">
        <v>1</v>
      </c>
      <c r="J14" s="38">
        <v>2</v>
      </c>
      <c r="K14" s="38">
        <v>20</v>
      </c>
      <c r="L14" s="38">
        <v>12</v>
      </c>
      <c r="M14" s="38">
        <v>24</v>
      </c>
      <c r="N14" s="38">
        <v>0</v>
      </c>
      <c r="O14" s="38">
        <v>0</v>
      </c>
      <c r="P14" s="38">
        <v>0</v>
      </c>
      <c r="Q14" s="38">
        <v>0</v>
      </c>
      <c r="R14" s="38">
        <v>0</v>
      </c>
      <c r="S14" s="1">
        <v>61</v>
      </c>
      <c r="V14" s="1">
        <v>8</v>
      </c>
      <c r="W14" s="8">
        <f>L5</f>
        <v>8</v>
      </c>
      <c r="X14" s="1">
        <f>L6</f>
        <v>1</v>
      </c>
      <c r="Y14" s="4">
        <f>L7</f>
        <v>0</v>
      </c>
      <c r="Z14" s="1">
        <f>L8</f>
        <v>2</v>
      </c>
      <c r="AA14" s="1">
        <f>L9</f>
        <v>1</v>
      </c>
      <c r="AB14" s="1">
        <f>L10</f>
        <v>0</v>
      </c>
      <c r="AC14" s="3">
        <f>L11</f>
        <v>0</v>
      </c>
      <c r="AD14" s="1">
        <f>L12</f>
        <v>10</v>
      </c>
      <c r="AE14" s="1">
        <f>L13</f>
        <v>0</v>
      </c>
      <c r="AF14" s="1">
        <f>L14</f>
        <v>12</v>
      </c>
      <c r="AG14" s="1">
        <f>L15</f>
        <v>0</v>
      </c>
      <c r="AH14" s="38">
        <f>L16</f>
        <v>1</v>
      </c>
      <c r="AI14" s="1">
        <f>L17</f>
        <v>17</v>
      </c>
      <c r="AJ14" s="1">
        <f>L18</f>
        <v>1</v>
      </c>
      <c r="AK14" s="1">
        <f>L19</f>
        <v>15</v>
      </c>
      <c r="AL14" s="1">
        <f>L20</f>
        <v>33</v>
      </c>
      <c r="AM14" s="1">
        <f>L21</f>
        <v>5</v>
      </c>
      <c r="AN14" s="1">
        <f>L22</f>
        <v>2</v>
      </c>
      <c r="AO14" s="1">
        <f>L23</f>
        <v>16</v>
      </c>
      <c r="AP14" s="1">
        <f>L24</f>
        <v>58</v>
      </c>
      <c r="AQ14" s="3">
        <f>L25</f>
        <v>0</v>
      </c>
      <c r="AR14" s="3">
        <f>L26</f>
        <v>0</v>
      </c>
      <c r="AS14" s="3">
        <f>L27</f>
        <v>0</v>
      </c>
      <c r="AT14" s="3">
        <f>L28</f>
        <v>0</v>
      </c>
      <c r="AU14" s="7"/>
      <c r="AV14" s="1">
        <v>8</v>
      </c>
      <c r="AW14" s="32">
        <f t="shared" ref="AW14:BT14" si="32">PRODUCT(W14*100*1/W21)</f>
        <v>13.114754098360656</v>
      </c>
      <c r="AX14" s="24">
        <f t="shared" si="32"/>
        <v>1.639344262295082</v>
      </c>
      <c r="AY14" s="26">
        <f t="shared" si="32"/>
        <v>0</v>
      </c>
      <c r="AZ14" s="24">
        <f t="shared" si="32"/>
        <v>3.278688524590164</v>
      </c>
      <c r="BA14" s="24">
        <f t="shared" si="32"/>
        <v>1.639344262295082</v>
      </c>
      <c r="BB14" s="24">
        <f t="shared" si="32"/>
        <v>0</v>
      </c>
      <c r="BC14" s="27">
        <f t="shared" si="32"/>
        <v>0</v>
      </c>
      <c r="BD14" s="24">
        <f t="shared" si="32"/>
        <v>16.393442622950818</v>
      </c>
      <c r="BE14" s="24">
        <f t="shared" si="32"/>
        <v>0</v>
      </c>
      <c r="BF14" s="24">
        <f t="shared" si="32"/>
        <v>19.672131147540984</v>
      </c>
      <c r="BG14" s="24">
        <f t="shared" si="32"/>
        <v>0</v>
      </c>
      <c r="BH14" s="38">
        <f t="shared" si="32"/>
        <v>1.639344262295082</v>
      </c>
      <c r="BI14" s="24">
        <f t="shared" si="32"/>
        <v>27.868852459016395</v>
      </c>
      <c r="BJ14" s="24">
        <f t="shared" si="32"/>
        <v>1.639344262295082</v>
      </c>
      <c r="BK14" s="24">
        <f t="shared" si="32"/>
        <v>24.590163934426229</v>
      </c>
      <c r="BL14" s="24">
        <f t="shared" si="32"/>
        <v>54.098360655737707</v>
      </c>
      <c r="BM14" s="24">
        <f t="shared" si="32"/>
        <v>8.1967213114754092</v>
      </c>
      <c r="BN14" s="24">
        <f t="shared" si="32"/>
        <v>3.278688524590164</v>
      </c>
      <c r="BO14" s="24">
        <f t="shared" si="32"/>
        <v>26.229508196721312</v>
      </c>
      <c r="BP14" s="24">
        <f t="shared" si="32"/>
        <v>95.081967213114751</v>
      </c>
      <c r="BQ14" s="27">
        <f t="shared" si="32"/>
        <v>0</v>
      </c>
      <c r="BR14" s="27">
        <f t="shared" si="32"/>
        <v>0</v>
      </c>
      <c r="BS14" s="27">
        <f t="shared" si="32"/>
        <v>0</v>
      </c>
      <c r="BT14" s="27">
        <f t="shared" si="32"/>
        <v>0</v>
      </c>
      <c r="BV14" s="1">
        <v>8</v>
      </c>
      <c r="BW14" s="32">
        <f t="shared" ref="BW14:CB14" si="33">AW5+AW6+AW7+AW8+AW9+AW10+AW11+AW12+AW13+AW14</f>
        <v>100</v>
      </c>
      <c r="BX14" s="24">
        <f t="shared" si="33"/>
        <v>1.639344262295082</v>
      </c>
      <c r="BY14" s="26">
        <f t="shared" si="33"/>
        <v>100.00000000000001</v>
      </c>
      <c r="BZ14" s="24">
        <f t="shared" si="33"/>
        <v>86.885245901639351</v>
      </c>
      <c r="CA14" s="24">
        <f t="shared" si="33"/>
        <v>1.639344262295082</v>
      </c>
      <c r="CB14" s="24">
        <f t="shared" si="33"/>
        <v>0</v>
      </c>
      <c r="CC14" s="27">
        <f t="shared" ref="CC14:CT14" si="34">BC5+BC6+BC7+BC8+BC9+BC10+BC11+BC12+BC13+BC14</f>
        <v>100</v>
      </c>
      <c r="CD14" s="24">
        <f t="shared" si="34"/>
        <v>96.72131147540982</v>
      </c>
      <c r="CE14" s="24">
        <f t="shared" si="34"/>
        <v>3.278688524590164</v>
      </c>
      <c r="CF14" s="24">
        <f t="shared" si="34"/>
        <v>60.655737704918025</v>
      </c>
      <c r="CG14" s="24">
        <f t="shared" si="34"/>
        <v>1.6666666666666667</v>
      </c>
      <c r="CH14" s="38">
        <f t="shared" si="34"/>
        <v>95.081967213114766</v>
      </c>
      <c r="CI14" s="24">
        <f t="shared" si="34"/>
        <v>100</v>
      </c>
      <c r="CJ14" s="24">
        <f t="shared" si="34"/>
        <v>75.409836065573785</v>
      </c>
      <c r="CK14" s="24">
        <f t="shared" si="34"/>
        <v>100.00000000000001</v>
      </c>
      <c r="CL14" s="24">
        <f t="shared" si="34"/>
        <v>81.967213114754102</v>
      </c>
      <c r="CM14" s="24">
        <f t="shared" si="34"/>
        <v>100</v>
      </c>
      <c r="CN14" s="24">
        <f t="shared" si="34"/>
        <v>100</v>
      </c>
      <c r="CO14" s="24">
        <f t="shared" si="34"/>
        <v>52.459016393442624</v>
      </c>
      <c r="CP14" s="24">
        <f t="shared" si="34"/>
        <v>100</v>
      </c>
      <c r="CQ14" s="27">
        <f t="shared" si="34"/>
        <v>100</v>
      </c>
      <c r="CR14" s="27">
        <f t="shared" si="34"/>
        <v>100</v>
      </c>
      <c r="CS14" s="27">
        <f t="shared" si="34"/>
        <v>100</v>
      </c>
      <c r="CT14" s="27">
        <f t="shared" si="34"/>
        <v>100</v>
      </c>
      <c r="CU14" s="30"/>
      <c r="CV14" s="30"/>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s="1" customFormat="1" x14ac:dyDescent="0.25">
      <c r="B15" s="1" t="s">
        <v>16</v>
      </c>
      <c r="C15" s="38">
        <v>0</v>
      </c>
      <c r="D15" s="38">
        <v>0</v>
      </c>
      <c r="E15" s="38">
        <v>0</v>
      </c>
      <c r="F15" s="38">
        <v>0</v>
      </c>
      <c r="G15" s="38">
        <v>0</v>
      </c>
      <c r="H15" s="38">
        <v>0</v>
      </c>
      <c r="I15" s="38">
        <v>0</v>
      </c>
      <c r="J15" s="38">
        <v>1</v>
      </c>
      <c r="K15" s="38">
        <v>0</v>
      </c>
      <c r="L15" s="38">
        <v>0</v>
      </c>
      <c r="M15" s="38">
        <v>5</v>
      </c>
      <c r="N15" s="38">
        <v>34</v>
      </c>
      <c r="O15" s="38">
        <v>18</v>
      </c>
      <c r="P15" s="38">
        <v>2</v>
      </c>
      <c r="Q15" s="38">
        <v>0</v>
      </c>
      <c r="R15" s="38">
        <v>0</v>
      </c>
      <c r="S15" s="1">
        <v>60</v>
      </c>
      <c r="V15" s="1">
        <v>16</v>
      </c>
      <c r="W15" s="8">
        <f>M5</f>
        <v>0</v>
      </c>
      <c r="X15" s="1">
        <f>M6</f>
        <v>60</v>
      </c>
      <c r="Y15" s="3">
        <f>M7</f>
        <v>0</v>
      </c>
      <c r="Z15" s="1">
        <f>M8</f>
        <v>6</v>
      </c>
      <c r="AA15" s="1">
        <f>M9</f>
        <v>60</v>
      </c>
      <c r="AB15" s="1">
        <f>M10</f>
        <v>0</v>
      </c>
      <c r="AC15" s="3">
        <f>M11</f>
        <v>0</v>
      </c>
      <c r="AD15" s="1">
        <f>M12</f>
        <v>2</v>
      </c>
      <c r="AE15" s="1">
        <f>M13</f>
        <v>2</v>
      </c>
      <c r="AF15" s="1">
        <f>M14</f>
        <v>24</v>
      </c>
      <c r="AG15" s="1">
        <f>M15</f>
        <v>5</v>
      </c>
      <c r="AH15" s="38">
        <f>M16</f>
        <v>0</v>
      </c>
      <c r="AI15" s="1">
        <f>M17</f>
        <v>0</v>
      </c>
      <c r="AJ15" s="1">
        <f>M18</f>
        <v>15</v>
      </c>
      <c r="AK15" s="1">
        <f>M19</f>
        <v>0</v>
      </c>
      <c r="AL15" s="1">
        <f>M20</f>
        <v>11</v>
      </c>
      <c r="AM15" s="1">
        <f>M21</f>
        <v>0</v>
      </c>
      <c r="AN15" s="1">
        <f>M22</f>
        <v>0</v>
      </c>
      <c r="AO15" s="1">
        <f>M23</f>
        <v>1</v>
      </c>
      <c r="AP15" s="1">
        <f>M24</f>
        <v>0</v>
      </c>
      <c r="AQ15" s="3">
        <f>M25</f>
        <v>0</v>
      </c>
      <c r="AR15" s="3">
        <f>M26</f>
        <v>0</v>
      </c>
      <c r="AS15" s="3">
        <f>M27</f>
        <v>0</v>
      </c>
      <c r="AT15" s="3">
        <f>M28</f>
        <v>0</v>
      </c>
      <c r="AU15" s="7"/>
      <c r="AV15" s="1">
        <v>16</v>
      </c>
      <c r="AW15" s="32">
        <f t="shared" ref="AW15:BT15" si="35">PRODUCT(W15*100*1/W21)</f>
        <v>0</v>
      </c>
      <c r="AX15" s="24">
        <f t="shared" si="35"/>
        <v>98.360655737704917</v>
      </c>
      <c r="AY15" s="27">
        <f t="shared" si="35"/>
        <v>0</v>
      </c>
      <c r="AZ15" s="24">
        <f t="shared" si="35"/>
        <v>9.8360655737704921</v>
      </c>
      <c r="BA15" s="24">
        <f t="shared" si="35"/>
        <v>98.360655737704917</v>
      </c>
      <c r="BB15" s="24">
        <f t="shared" si="35"/>
        <v>0</v>
      </c>
      <c r="BC15" s="27">
        <f t="shared" si="35"/>
        <v>0</v>
      </c>
      <c r="BD15" s="24">
        <f t="shared" si="35"/>
        <v>3.278688524590164</v>
      </c>
      <c r="BE15" s="24">
        <f t="shared" si="35"/>
        <v>3.278688524590164</v>
      </c>
      <c r="BF15" s="24">
        <f t="shared" si="35"/>
        <v>39.344262295081968</v>
      </c>
      <c r="BG15" s="24">
        <f t="shared" si="35"/>
        <v>8.3333333333333339</v>
      </c>
      <c r="BH15" s="38">
        <f t="shared" si="35"/>
        <v>0</v>
      </c>
      <c r="BI15" s="24">
        <f t="shared" si="35"/>
        <v>0</v>
      </c>
      <c r="BJ15" s="24">
        <f t="shared" si="35"/>
        <v>24.590163934426229</v>
      </c>
      <c r="BK15" s="24">
        <f t="shared" si="35"/>
        <v>0</v>
      </c>
      <c r="BL15" s="24">
        <f t="shared" si="35"/>
        <v>18.032786885245901</v>
      </c>
      <c r="BM15" s="24">
        <f t="shared" si="35"/>
        <v>0</v>
      </c>
      <c r="BN15" s="24">
        <f t="shared" si="35"/>
        <v>0</v>
      </c>
      <c r="BO15" s="24">
        <f t="shared" si="35"/>
        <v>1.639344262295082</v>
      </c>
      <c r="BP15" s="24">
        <f t="shared" si="35"/>
        <v>0</v>
      </c>
      <c r="BQ15" s="27">
        <f t="shared" si="35"/>
        <v>0</v>
      </c>
      <c r="BR15" s="27">
        <f t="shared" si="35"/>
        <v>0</v>
      </c>
      <c r="BS15" s="27">
        <f t="shared" si="35"/>
        <v>0</v>
      </c>
      <c r="BT15" s="27">
        <f t="shared" si="35"/>
        <v>0</v>
      </c>
      <c r="BV15" s="1">
        <v>16</v>
      </c>
      <c r="BW15" s="32">
        <f t="shared" ref="BW15:CB15" si="36">AW5+AW6+AW7+AW8+AW9+AW10+AW11+AW12+AW13+AW14+AW15</f>
        <v>100</v>
      </c>
      <c r="BX15" s="24">
        <f t="shared" si="36"/>
        <v>100</v>
      </c>
      <c r="BY15" s="27">
        <f t="shared" si="36"/>
        <v>100.00000000000001</v>
      </c>
      <c r="BZ15" s="24">
        <f t="shared" si="36"/>
        <v>96.721311475409848</v>
      </c>
      <c r="CA15" s="24">
        <f t="shared" si="36"/>
        <v>100</v>
      </c>
      <c r="CB15" s="24">
        <f t="shared" si="36"/>
        <v>0</v>
      </c>
      <c r="CC15" s="27">
        <f t="shared" ref="CC15:CT15" si="37">BC5+BC6+BC7+BC8+BC9+BC10+BC11+BC12+BC13+BC14+BC15</f>
        <v>100</v>
      </c>
      <c r="CD15" s="24">
        <f t="shared" si="37"/>
        <v>99.999999999999986</v>
      </c>
      <c r="CE15" s="24">
        <f t="shared" si="37"/>
        <v>6.557377049180328</v>
      </c>
      <c r="CF15" s="24">
        <f t="shared" si="37"/>
        <v>100</v>
      </c>
      <c r="CG15" s="24">
        <f t="shared" si="37"/>
        <v>10</v>
      </c>
      <c r="CH15" s="38">
        <f t="shared" si="37"/>
        <v>95.081967213114766</v>
      </c>
      <c r="CI15" s="24">
        <f t="shared" si="37"/>
        <v>100</v>
      </c>
      <c r="CJ15" s="24">
        <f t="shared" si="37"/>
        <v>100.00000000000001</v>
      </c>
      <c r="CK15" s="24">
        <f t="shared" si="37"/>
        <v>100.00000000000001</v>
      </c>
      <c r="CL15" s="24">
        <f t="shared" si="37"/>
        <v>100</v>
      </c>
      <c r="CM15" s="24">
        <f t="shared" si="37"/>
        <v>100</v>
      </c>
      <c r="CN15" s="24">
        <f t="shared" si="37"/>
        <v>100</v>
      </c>
      <c r="CO15" s="24">
        <f t="shared" si="37"/>
        <v>54.098360655737707</v>
      </c>
      <c r="CP15" s="24">
        <f t="shared" si="37"/>
        <v>100</v>
      </c>
      <c r="CQ15" s="27">
        <f t="shared" si="37"/>
        <v>100</v>
      </c>
      <c r="CR15" s="27">
        <f t="shared" si="37"/>
        <v>100</v>
      </c>
      <c r="CS15" s="27">
        <f t="shared" si="37"/>
        <v>100</v>
      </c>
      <c r="CT15" s="27">
        <f t="shared" si="37"/>
        <v>100</v>
      </c>
      <c r="CU15" s="30"/>
      <c r="CV15" s="30"/>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s="1" customFormat="1" x14ac:dyDescent="0.25">
      <c r="B16" s="1" t="s">
        <v>17</v>
      </c>
      <c r="C16" s="38">
        <v>0</v>
      </c>
      <c r="D16" s="38">
        <v>0</v>
      </c>
      <c r="E16" s="38">
        <v>51</v>
      </c>
      <c r="F16" s="38">
        <v>0</v>
      </c>
      <c r="G16" s="38">
        <v>5</v>
      </c>
      <c r="H16" s="38">
        <v>0</v>
      </c>
      <c r="I16" s="38">
        <v>0</v>
      </c>
      <c r="J16" s="38">
        <v>1</v>
      </c>
      <c r="K16" s="38">
        <v>0</v>
      </c>
      <c r="L16" s="38">
        <v>1</v>
      </c>
      <c r="M16" s="38">
        <v>0</v>
      </c>
      <c r="N16" s="38">
        <v>3</v>
      </c>
      <c r="O16" s="38">
        <v>0</v>
      </c>
      <c r="P16" s="38">
        <v>0</v>
      </c>
      <c r="Q16" s="38">
        <v>0</v>
      </c>
      <c r="R16" s="38">
        <v>0</v>
      </c>
      <c r="S16" s="1">
        <v>61</v>
      </c>
      <c r="V16" s="1">
        <v>32</v>
      </c>
      <c r="W16" s="8">
        <f>N5</f>
        <v>0</v>
      </c>
      <c r="X16" s="1">
        <f>N6</f>
        <v>0</v>
      </c>
      <c r="Y16" s="3">
        <f>N7</f>
        <v>0</v>
      </c>
      <c r="Z16" s="1">
        <f>N8</f>
        <v>2</v>
      </c>
      <c r="AA16" s="1">
        <f>N9</f>
        <v>0</v>
      </c>
      <c r="AB16" s="1">
        <f>N10</f>
        <v>1</v>
      </c>
      <c r="AC16" s="3">
        <f>N11</f>
        <v>0</v>
      </c>
      <c r="AD16" s="1">
        <f>N12</f>
        <v>0</v>
      </c>
      <c r="AE16" s="1">
        <f>N13</f>
        <v>2</v>
      </c>
      <c r="AF16" s="1">
        <f>N14</f>
        <v>0</v>
      </c>
      <c r="AG16" s="1">
        <f>N15</f>
        <v>34</v>
      </c>
      <c r="AH16" s="38">
        <f>N16</f>
        <v>3</v>
      </c>
      <c r="AI16" s="1">
        <f>N17</f>
        <v>0</v>
      </c>
      <c r="AJ16" s="1">
        <f>N18</f>
        <v>0</v>
      </c>
      <c r="AK16" s="1">
        <f>N19</f>
        <v>0</v>
      </c>
      <c r="AL16" s="1">
        <f>N20</f>
        <v>0</v>
      </c>
      <c r="AM16" s="1">
        <f>N21</f>
        <v>0</v>
      </c>
      <c r="AN16" s="1">
        <f>N22</f>
        <v>0</v>
      </c>
      <c r="AO16" s="1">
        <f>N23</f>
        <v>28</v>
      </c>
      <c r="AP16" s="1">
        <f>N24</f>
        <v>0</v>
      </c>
      <c r="AQ16" s="3">
        <f>N25</f>
        <v>0</v>
      </c>
      <c r="AR16" s="3">
        <f>N26</f>
        <v>0</v>
      </c>
      <c r="AS16" s="3">
        <f>N27</f>
        <v>0</v>
      </c>
      <c r="AT16" s="3">
        <f>N28</f>
        <v>0</v>
      </c>
      <c r="AU16" s="7"/>
      <c r="AV16" s="1">
        <v>32</v>
      </c>
      <c r="AW16" s="32">
        <f t="shared" ref="AW16:BT16" si="38">PRODUCT(W16*100*1/W21)</f>
        <v>0</v>
      </c>
      <c r="AX16" s="24">
        <f t="shared" si="38"/>
        <v>0</v>
      </c>
      <c r="AY16" s="27">
        <f t="shared" si="38"/>
        <v>0</v>
      </c>
      <c r="AZ16" s="24">
        <f t="shared" si="38"/>
        <v>3.278688524590164</v>
      </c>
      <c r="BA16" s="24">
        <f t="shared" si="38"/>
        <v>0</v>
      </c>
      <c r="BB16" s="24">
        <f t="shared" si="38"/>
        <v>1.639344262295082</v>
      </c>
      <c r="BC16" s="27">
        <f t="shared" si="38"/>
        <v>0</v>
      </c>
      <c r="BD16" s="24">
        <f t="shared" si="38"/>
        <v>0</v>
      </c>
      <c r="BE16" s="24">
        <f t="shared" si="38"/>
        <v>3.278688524590164</v>
      </c>
      <c r="BF16" s="24">
        <f t="shared" si="38"/>
        <v>0</v>
      </c>
      <c r="BG16" s="24">
        <f t="shared" si="38"/>
        <v>56.666666666666664</v>
      </c>
      <c r="BH16" s="38">
        <f t="shared" si="38"/>
        <v>4.918032786885246</v>
      </c>
      <c r="BI16" s="24">
        <f t="shared" si="38"/>
        <v>0</v>
      </c>
      <c r="BJ16" s="24">
        <f t="shared" si="38"/>
        <v>0</v>
      </c>
      <c r="BK16" s="24">
        <f t="shared" si="38"/>
        <v>0</v>
      </c>
      <c r="BL16" s="24">
        <f t="shared" si="38"/>
        <v>0</v>
      </c>
      <c r="BM16" s="24">
        <f t="shared" si="38"/>
        <v>0</v>
      </c>
      <c r="BN16" s="24">
        <f t="shared" si="38"/>
        <v>0</v>
      </c>
      <c r="BO16" s="24">
        <f t="shared" si="38"/>
        <v>45.901639344262293</v>
      </c>
      <c r="BP16" s="24">
        <f t="shared" si="38"/>
        <v>0</v>
      </c>
      <c r="BQ16" s="27">
        <f t="shared" si="38"/>
        <v>0</v>
      </c>
      <c r="BR16" s="27">
        <f t="shared" si="38"/>
        <v>0</v>
      </c>
      <c r="BS16" s="27">
        <f t="shared" si="38"/>
        <v>0</v>
      </c>
      <c r="BT16" s="27">
        <f t="shared" si="38"/>
        <v>0</v>
      </c>
      <c r="BV16" s="1">
        <v>32</v>
      </c>
      <c r="BW16" s="32">
        <f t="shared" ref="BW16:CB16" si="39">AW5+AW6+AW7+AW8+AW9+AW10+AW11+AW12+AW13+AW14+AW15+AW16</f>
        <v>100</v>
      </c>
      <c r="BX16" s="24">
        <f t="shared" si="39"/>
        <v>100</v>
      </c>
      <c r="BY16" s="27">
        <f t="shared" si="39"/>
        <v>100.00000000000001</v>
      </c>
      <c r="BZ16" s="24">
        <f t="shared" si="39"/>
        <v>100.00000000000001</v>
      </c>
      <c r="CA16" s="24">
        <f t="shared" si="39"/>
        <v>100</v>
      </c>
      <c r="CB16" s="24">
        <f t="shared" si="39"/>
        <v>1.639344262295082</v>
      </c>
      <c r="CC16" s="27">
        <f t="shared" ref="CC16:CT16" si="40">BC5+BC6+BC7+BC8+BC9+BC10+BC11+BC12+BC13+BC14+BC15+BC16</f>
        <v>100</v>
      </c>
      <c r="CD16" s="24">
        <f t="shared" si="40"/>
        <v>99.999999999999986</v>
      </c>
      <c r="CE16" s="24">
        <f t="shared" si="40"/>
        <v>9.8360655737704921</v>
      </c>
      <c r="CF16" s="24">
        <f t="shared" si="40"/>
        <v>100</v>
      </c>
      <c r="CG16" s="24">
        <f t="shared" si="40"/>
        <v>66.666666666666657</v>
      </c>
      <c r="CH16" s="38">
        <f t="shared" si="40"/>
        <v>100.00000000000001</v>
      </c>
      <c r="CI16" s="24">
        <f t="shared" si="40"/>
        <v>100</v>
      </c>
      <c r="CJ16" s="24">
        <f t="shared" si="40"/>
        <v>100.00000000000001</v>
      </c>
      <c r="CK16" s="24">
        <f t="shared" si="40"/>
        <v>100.00000000000001</v>
      </c>
      <c r="CL16" s="24">
        <f t="shared" si="40"/>
        <v>100</v>
      </c>
      <c r="CM16" s="24">
        <f t="shared" si="40"/>
        <v>100</v>
      </c>
      <c r="CN16" s="24">
        <f t="shared" si="40"/>
        <v>100</v>
      </c>
      <c r="CO16" s="24">
        <f t="shared" si="40"/>
        <v>100</v>
      </c>
      <c r="CP16" s="24">
        <f t="shared" si="40"/>
        <v>100</v>
      </c>
      <c r="CQ16" s="27">
        <f t="shared" si="40"/>
        <v>100</v>
      </c>
      <c r="CR16" s="27">
        <f t="shared" si="40"/>
        <v>100</v>
      </c>
      <c r="CS16" s="27">
        <f t="shared" si="40"/>
        <v>100</v>
      </c>
      <c r="CT16" s="27">
        <f t="shared" si="40"/>
        <v>100</v>
      </c>
      <c r="CU16" s="30"/>
      <c r="CV16" s="30"/>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6" s="1" customFormat="1" x14ac:dyDescent="0.25">
      <c r="B17" s="1" t="s">
        <v>18</v>
      </c>
      <c r="C17" s="38">
        <v>0</v>
      </c>
      <c r="D17" s="38">
        <v>0</v>
      </c>
      <c r="E17" s="38">
        <v>0</v>
      </c>
      <c r="F17" s="38">
        <v>0</v>
      </c>
      <c r="G17" s="38">
        <v>0</v>
      </c>
      <c r="H17" s="38">
        <v>18</v>
      </c>
      <c r="I17" s="38">
        <v>24</v>
      </c>
      <c r="J17" s="38">
        <v>1</v>
      </c>
      <c r="K17" s="38">
        <v>1</v>
      </c>
      <c r="L17" s="38">
        <v>17</v>
      </c>
      <c r="M17" s="38">
        <v>0</v>
      </c>
      <c r="N17" s="38">
        <v>0</v>
      </c>
      <c r="O17" s="38">
        <v>0</v>
      </c>
      <c r="P17" s="38">
        <v>0</v>
      </c>
      <c r="Q17" s="38">
        <v>0</v>
      </c>
      <c r="R17" s="38">
        <v>0</v>
      </c>
      <c r="S17" s="1">
        <v>61</v>
      </c>
      <c r="V17" s="1">
        <v>64</v>
      </c>
      <c r="W17" s="8">
        <f>O5</f>
        <v>0</v>
      </c>
      <c r="X17" s="1">
        <f>O6</f>
        <v>0</v>
      </c>
      <c r="Y17" s="3">
        <f>O7</f>
        <v>0</v>
      </c>
      <c r="Z17" s="1">
        <f>O8</f>
        <v>0</v>
      </c>
      <c r="AA17" s="1">
        <f>O9</f>
        <v>0</v>
      </c>
      <c r="AB17" s="1">
        <f>O10</f>
        <v>60</v>
      </c>
      <c r="AC17" s="3">
        <f>O11</f>
        <v>0</v>
      </c>
      <c r="AD17" s="1">
        <f>O12</f>
        <v>0</v>
      </c>
      <c r="AE17" s="1">
        <f>O13</f>
        <v>15</v>
      </c>
      <c r="AF17" s="1">
        <f>O14</f>
        <v>0</v>
      </c>
      <c r="AG17" s="1">
        <f>O15</f>
        <v>18</v>
      </c>
      <c r="AH17" s="38">
        <f>O16</f>
        <v>0</v>
      </c>
      <c r="AI17" s="1">
        <f>O17</f>
        <v>0</v>
      </c>
      <c r="AJ17" s="1">
        <f>O18</f>
        <v>0</v>
      </c>
      <c r="AK17" s="1">
        <f>O19</f>
        <v>0</v>
      </c>
      <c r="AL17" s="1">
        <f>O20</f>
        <v>0</v>
      </c>
      <c r="AM17" s="1">
        <f>O21</f>
        <v>0</v>
      </c>
      <c r="AN17" s="1">
        <f>O22</f>
        <v>0</v>
      </c>
      <c r="AO17" s="1">
        <f>O23</f>
        <v>0</v>
      </c>
      <c r="AP17" s="1">
        <f>O24</f>
        <v>0</v>
      </c>
      <c r="AQ17" s="3">
        <f>O25</f>
        <v>0</v>
      </c>
      <c r="AR17" s="3">
        <f>O26</f>
        <v>0</v>
      </c>
      <c r="AS17" s="3">
        <f>O27</f>
        <v>0</v>
      </c>
      <c r="AT17" s="3">
        <f>O28</f>
        <v>0</v>
      </c>
      <c r="AU17" s="7"/>
      <c r="AV17" s="1">
        <v>64</v>
      </c>
      <c r="AW17" s="32">
        <f t="shared" ref="AW17:BT17" si="41">PRODUCT(W17*100*1/W21)</f>
        <v>0</v>
      </c>
      <c r="AX17" s="24">
        <f t="shared" si="41"/>
        <v>0</v>
      </c>
      <c r="AY17" s="27">
        <f t="shared" si="41"/>
        <v>0</v>
      </c>
      <c r="AZ17" s="24">
        <f t="shared" si="41"/>
        <v>0</v>
      </c>
      <c r="BA17" s="24">
        <f t="shared" si="41"/>
        <v>0</v>
      </c>
      <c r="BB17" s="24">
        <f t="shared" si="41"/>
        <v>98.360655737704917</v>
      </c>
      <c r="BC17" s="27">
        <f t="shared" si="41"/>
        <v>0</v>
      </c>
      <c r="BD17" s="24">
        <f t="shared" si="41"/>
        <v>0</v>
      </c>
      <c r="BE17" s="24">
        <f t="shared" si="41"/>
        <v>24.590163934426229</v>
      </c>
      <c r="BF17" s="24">
        <f t="shared" si="41"/>
        <v>0</v>
      </c>
      <c r="BG17" s="24">
        <f t="shared" si="41"/>
        <v>30</v>
      </c>
      <c r="BH17" s="38">
        <f t="shared" si="41"/>
        <v>0</v>
      </c>
      <c r="BI17" s="24">
        <f t="shared" si="41"/>
        <v>0</v>
      </c>
      <c r="BJ17" s="24">
        <f t="shared" si="41"/>
        <v>0</v>
      </c>
      <c r="BK17" s="24">
        <f t="shared" si="41"/>
        <v>0</v>
      </c>
      <c r="BL17" s="24">
        <f t="shared" si="41"/>
        <v>0</v>
      </c>
      <c r="BM17" s="24">
        <f t="shared" si="41"/>
        <v>0</v>
      </c>
      <c r="BN17" s="24">
        <f t="shared" si="41"/>
        <v>0</v>
      </c>
      <c r="BO17" s="24">
        <f t="shared" si="41"/>
        <v>0</v>
      </c>
      <c r="BP17" s="24">
        <f t="shared" si="41"/>
        <v>0</v>
      </c>
      <c r="BQ17" s="27">
        <f t="shared" si="41"/>
        <v>0</v>
      </c>
      <c r="BR17" s="27">
        <f t="shared" si="41"/>
        <v>0</v>
      </c>
      <c r="BS17" s="27">
        <f t="shared" si="41"/>
        <v>0</v>
      </c>
      <c r="BT17" s="27">
        <f t="shared" si="41"/>
        <v>0</v>
      </c>
      <c r="BV17" s="1">
        <v>64</v>
      </c>
      <c r="BW17" s="32">
        <f t="shared" ref="BW17:CB17" si="42">AW5+AW6+AW7+AW8+AW9+AW10+AW11+AW12+AW13+AW14+AW15+AW16+AW17</f>
        <v>100</v>
      </c>
      <c r="BX17" s="24">
        <f t="shared" si="42"/>
        <v>100</v>
      </c>
      <c r="BY17" s="27">
        <f t="shared" si="42"/>
        <v>100.00000000000001</v>
      </c>
      <c r="BZ17" s="24">
        <f t="shared" si="42"/>
        <v>100.00000000000001</v>
      </c>
      <c r="CA17" s="24">
        <f t="shared" si="42"/>
        <v>100</v>
      </c>
      <c r="CB17" s="24">
        <f t="shared" si="42"/>
        <v>100</v>
      </c>
      <c r="CC17" s="27">
        <f t="shared" ref="CC17:CT17" si="43">BC5+BC6+BC7+BC8+BC9+BC10+BC11+BC12+BC13+BC14+BC15+BC16+BC17</f>
        <v>100</v>
      </c>
      <c r="CD17" s="24">
        <f t="shared" si="43"/>
        <v>99.999999999999986</v>
      </c>
      <c r="CE17" s="24">
        <f t="shared" si="43"/>
        <v>34.42622950819672</v>
      </c>
      <c r="CF17" s="24">
        <f t="shared" si="43"/>
        <v>100</v>
      </c>
      <c r="CG17" s="24">
        <f t="shared" si="43"/>
        <v>96.666666666666657</v>
      </c>
      <c r="CH17" s="38">
        <f t="shared" si="43"/>
        <v>100.00000000000001</v>
      </c>
      <c r="CI17" s="24">
        <f t="shared" si="43"/>
        <v>100</v>
      </c>
      <c r="CJ17" s="24">
        <f t="shared" si="43"/>
        <v>100.00000000000001</v>
      </c>
      <c r="CK17" s="24">
        <f t="shared" si="43"/>
        <v>100.00000000000001</v>
      </c>
      <c r="CL17" s="24">
        <f t="shared" si="43"/>
        <v>100</v>
      </c>
      <c r="CM17" s="24">
        <f t="shared" si="43"/>
        <v>100</v>
      </c>
      <c r="CN17" s="24">
        <f t="shared" si="43"/>
        <v>100</v>
      </c>
      <c r="CO17" s="24">
        <f t="shared" si="43"/>
        <v>100</v>
      </c>
      <c r="CP17" s="24">
        <f t="shared" si="43"/>
        <v>100</v>
      </c>
      <c r="CQ17" s="27">
        <f t="shared" si="43"/>
        <v>100</v>
      </c>
      <c r="CR17" s="27">
        <f t="shared" si="43"/>
        <v>100</v>
      </c>
      <c r="CS17" s="27">
        <f t="shared" si="43"/>
        <v>100</v>
      </c>
      <c r="CT17" s="27">
        <f t="shared" si="43"/>
        <v>100</v>
      </c>
      <c r="CU17" s="30"/>
      <c r="CV17" s="30"/>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6" s="1" customFormat="1" x14ac:dyDescent="0.25">
      <c r="B18" s="1" t="s">
        <v>19</v>
      </c>
      <c r="C18" s="38">
        <v>0</v>
      </c>
      <c r="D18" s="38">
        <v>0</v>
      </c>
      <c r="E18" s="38">
        <v>0</v>
      </c>
      <c r="F18" s="38">
        <v>0</v>
      </c>
      <c r="G18" s="38">
        <v>2</v>
      </c>
      <c r="H18" s="38">
        <v>15</v>
      </c>
      <c r="I18" s="38">
        <v>25</v>
      </c>
      <c r="J18" s="38">
        <v>2</v>
      </c>
      <c r="K18" s="38">
        <v>1</v>
      </c>
      <c r="L18" s="38">
        <v>1</v>
      </c>
      <c r="M18" s="38">
        <v>15</v>
      </c>
      <c r="N18" s="38">
        <v>0</v>
      </c>
      <c r="O18" s="38">
        <v>0</v>
      </c>
      <c r="P18" s="38">
        <v>0</v>
      </c>
      <c r="Q18" s="38">
        <v>0</v>
      </c>
      <c r="R18" s="38">
        <v>0</v>
      </c>
      <c r="S18" s="1">
        <v>61</v>
      </c>
      <c r="V18" s="1">
        <v>128</v>
      </c>
      <c r="W18" s="8">
        <f>P5</f>
        <v>0</v>
      </c>
      <c r="X18" s="1">
        <f>P6</f>
        <v>0</v>
      </c>
      <c r="Y18" s="3">
        <f>P7</f>
        <v>0</v>
      </c>
      <c r="Z18" s="1">
        <f>P8</f>
        <v>0</v>
      </c>
      <c r="AA18" s="1">
        <f>P9</f>
        <v>0</v>
      </c>
      <c r="AB18" s="1">
        <f>P10</f>
        <v>0</v>
      </c>
      <c r="AC18" s="3">
        <f>P11</f>
        <v>0</v>
      </c>
      <c r="AD18" s="1">
        <f>P12</f>
        <v>0</v>
      </c>
      <c r="AE18" s="1">
        <f>P13</f>
        <v>40</v>
      </c>
      <c r="AF18" s="1">
        <f>P14</f>
        <v>0</v>
      </c>
      <c r="AG18" s="1">
        <f>P15</f>
        <v>2</v>
      </c>
      <c r="AH18" s="38">
        <f>P16</f>
        <v>0</v>
      </c>
      <c r="AI18" s="1">
        <f>P17</f>
        <v>0</v>
      </c>
      <c r="AJ18" s="1">
        <f>P18</f>
        <v>0</v>
      </c>
      <c r="AK18" s="1">
        <f>P19</f>
        <v>0</v>
      </c>
      <c r="AL18" s="1">
        <f>P20</f>
        <v>0</v>
      </c>
      <c r="AM18" s="1">
        <f>P21</f>
        <v>0</v>
      </c>
      <c r="AN18" s="1">
        <f>P22</f>
        <v>0</v>
      </c>
      <c r="AO18" s="1">
        <f>P23</f>
        <v>0</v>
      </c>
      <c r="AP18" s="1">
        <f>P24</f>
        <v>0</v>
      </c>
      <c r="AQ18" s="3">
        <f>P25</f>
        <v>0</v>
      </c>
      <c r="AR18" s="3">
        <f>P26</f>
        <v>0</v>
      </c>
      <c r="AS18" s="3">
        <f>P27</f>
        <v>0</v>
      </c>
      <c r="AT18" s="3">
        <f>P28</f>
        <v>0</v>
      </c>
      <c r="AU18" s="7"/>
      <c r="AV18" s="1">
        <v>128</v>
      </c>
      <c r="AW18" s="32">
        <f t="shared" ref="AW18:BT18" si="44">PRODUCT(W18*100*1/W21)</f>
        <v>0</v>
      </c>
      <c r="AX18" s="24">
        <f t="shared" si="44"/>
        <v>0</v>
      </c>
      <c r="AY18" s="27">
        <f t="shared" si="44"/>
        <v>0</v>
      </c>
      <c r="AZ18" s="24">
        <f t="shared" si="44"/>
        <v>0</v>
      </c>
      <c r="BA18" s="24">
        <f t="shared" si="44"/>
        <v>0</v>
      </c>
      <c r="BB18" s="24">
        <f t="shared" si="44"/>
        <v>0</v>
      </c>
      <c r="BC18" s="27">
        <f t="shared" si="44"/>
        <v>0</v>
      </c>
      <c r="BD18" s="24">
        <f t="shared" si="44"/>
        <v>0</v>
      </c>
      <c r="BE18" s="24">
        <f t="shared" si="44"/>
        <v>65.573770491803273</v>
      </c>
      <c r="BF18" s="24">
        <f t="shared" si="44"/>
        <v>0</v>
      </c>
      <c r="BG18" s="24">
        <f t="shared" si="44"/>
        <v>3.3333333333333335</v>
      </c>
      <c r="BH18" s="38">
        <f t="shared" si="44"/>
        <v>0</v>
      </c>
      <c r="BI18" s="24">
        <f t="shared" si="44"/>
        <v>0</v>
      </c>
      <c r="BJ18" s="24">
        <f t="shared" si="44"/>
        <v>0</v>
      </c>
      <c r="BK18" s="24">
        <f t="shared" si="44"/>
        <v>0</v>
      </c>
      <c r="BL18" s="24">
        <f t="shared" si="44"/>
        <v>0</v>
      </c>
      <c r="BM18" s="24">
        <f t="shared" si="44"/>
        <v>0</v>
      </c>
      <c r="BN18" s="24">
        <f t="shared" si="44"/>
        <v>0</v>
      </c>
      <c r="BO18" s="24">
        <f t="shared" si="44"/>
        <v>0</v>
      </c>
      <c r="BP18" s="24">
        <f t="shared" si="44"/>
        <v>0</v>
      </c>
      <c r="BQ18" s="27">
        <f t="shared" si="44"/>
        <v>0</v>
      </c>
      <c r="BR18" s="27">
        <f t="shared" si="44"/>
        <v>0</v>
      </c>
      <c r="BS18" s="27">
        <f t="shared" si="44"/>
        <v>0</v>
      </c>
      <c r="BT18" s="27">
        <f t="shared" si="44"/>
        <v>0</v>
      </c>
      <c r="BV18" s="1">
        <v>128</v>
      </c>
      <c r="BW18" s="32">
        <f t="shared" ref="BW18:CB18" si="45">AW5+AW6+AW7+AW8+AW9+AW10+AW11+AW12+AW13+AW14+AW15+AW16+AW17+AW18</f>
        <v>100</v>
      </c>
      <c r="BX18" s="24">
        <f t="shared" si="45"/>
        <v>100</v>
      </c>
      <c r="BY18" s="27">
        <f t="shared" si="45"/>
        <v>100.00000000000001</v>
      </c>
      <c r="BZ18" s="24">
        <f t="shared" si="45"/>
        <v>100.00000000000001</v>
      </c>
      <c r="CA18" s="24">
        <f t="shared" si="45"/>
        <v>100</v>
      </c>
      <c r="CB18" s="24">
        <f t="shared" si="45"/>
        <v>100</v>
      </c>
      <c r="CC18" s="27">
        <f t="shared" ref="CC18:CT18" si="46">BC5+BC6+BC7+BC8+BC9+BC10+BC11+BC12+BC13+BC14+BC15+BC16+BC17+BC18</f>
        <v>100</v>
      </c>
      <c r="CD18" s="24">
        <f t="shared" si="46"/>
        <v>99.999999999999986</v>
      </c>
      <c r="CE18" s="24">
        <f t="shared" si="46"/>
        <v>100</v>
      </c>
      <c r="CF18" s="24">
        <f t="shared" si="46"/>
        <v>100</v>
      </c>
      <c r="CG18" s="24">
        <f t="shared" si="46"/>
        <v>99.999999999999986</v>
      </c>
      <c r="CH18" s="38">
        <f t="shared" si="46"/>
        <v>100.00000000000001</v>
      </c>
      <c r="CI18" s="24">
        <f t="shared" si="46"/>
        <v>100</v>
      </c>
      <c r="CJ18" s="24">
        <f t="shared" si="46"/>
        <v>100.00000000000001</v>
      </c>
      <c r="CK18" s="24">
        <f t="shared" si="46"/>
        <v>100.00000000000001</v>
      </c>
      <c r="CL18" s="24">
        <f t="shared" si="46"/>
        <v>100</v>
      </c>
      <c r="CM18" s="24">
        <f t="shared" si="46"/>
        <v>100</v>
      </c>
      <c r="CN18" s="24">
        <f t="shared" si="46"/>
        <v>100</v>
      </c>
      <c r="CO18" s="24">
        <f t="shared" si="46"/>
        <v>100</v>
      </c>
      <c r="CP18" s="24">
        <f t="shared" si="46"/>
        <v>100</v>
      </c>
      <c r="CQ18" s="27">
        <f t="shared" si="46"/>
        <v>100</v>
      </c>
      <c r="CR18" s="27">
        <f t="shared" si="46"/>
        <v>100</v>
      </c>
      <c r="CS18" s="27">
        <f t="shared" si="46"/>
        <v>100</v>
      </c>
      <c r="CT18" s="27">
        <f t="shared" si="46"/>
        <v>100</v>
      </c>
      <c r="CU18" s="30"/>
      <c r="CV18" s="30"/>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6" s="1" customFormat="1" x14ac:dyDescent="0.25">
      <c r="B19" s="1" t="s">
        <v>20</v>
      </c>
      <c r="C19" s="38">
        <v>0</v>
      </c>
      <c r="D19" s="38">
        <v>0</v>
      </c>
      <c r="E19" s="38">
        <v>0</v>
      </c>
      <c r="F19" s="38">
        <v>2</v>
      </c>
      <c r="G19" s="38">
        <v>34</v>
      </c>
      <c r="H19" s="38">
        <v>8</v>
      </c>
      <c r="I19" s="38">
        <v>1</v>
      </c>
      <c r="J19" s="38">
        <v>0</v>
      </c>
      <c r="K19" s="38">
        <v>1</v>
      </c>
      <c r="L19" s="38">
        <v>15</v>
      </c>
      <c r="M19" s="38">
        <v>0</v>
      </c>
      <c r="N19" s="38">
        <v>0</v>
      </c>
      <c r="O19" s="38">
        <v>0</v>
      </c>
      <c r="P19" s="38">
        <v>0</v>
      </c>
      <c r="Q19" s="38">
        <v>0</v>
      </c>
      <c r="R19" s="38">
        <v>0</v>
      </c>
      <c r="S19" s="1">
        <v>61</v>
      </c>
      <c r="V19" s="1">
        <v>256</v>
      </c>
      <c r="W19" s="8">
        <f>Q5</f>
        <v>0</v>
      </c>
      <c r="X19" s="1">
        <f>Q6</f>
        <v>0</v>
      </c>
      <c r="Y19" s="3">
        <f>Q7</f>
        <v>0</v>
      </c>
      <c r="Z19" s="1">
        <f>Q8</f>
        <v>0</v>
      </c>
      <c r="AA19" s="1">
        <f>Q9</f>
        <v>0</v>
      </c>
      <c r="AB19" s="1">
        <f>Q10</f>
        <v>0</v>
      </c>
      <c r="AC19" s="3">
        <f>Q11</f>
        <v>0</v>
      </c>
      <c r="AD19" s="1">
        <f>Q12</f>
        <v>0</v>
      </c>
      <c r="AE19" s="1">
        <f>Q13</f>
        <v>0</v>
      </c>
      <c r="AF19" s="1">
        <f>Q14</f>
        <v>0</v>
      </c>
      <c r="AG19" s="1">
        <f>Q15</f>
        <v>0</v>
      </c>
      <c r="AH19" s="38">
        <f>Q16</f>
        <v>0</v>
      </c>
      <c r="AI19" s="1">
        <f>Q17</f>
        <v>0</v>
      </c>
      <c r="AJ19" s="1">
        <f>Q18</f>
        <v>0</v>
      </c>
      <c r="AK19" s="1">
        <f>Q19</f>
        <v>0</v>
      </c>
      <c r="AL19" s="1">
        <f>Q20</f>
        <v>0</v>
      </c>
      <c r="AM19" s="1">
        <f>Q21</f>
        <v>0</v>
      </c>
      <c r="AN19" s="1">
        <f>Q22</f>
        <v>0</v>
      </c>
      <c r="AO19" s="1">
        <f>Q23</f>
        <v>0</v>
      </c>
      <c r="AP19" s="1">
        <f>Q24</f>
        <v>0</v>
      </c>
      <c r="AQ19" s="3">
        <f>Q25</f>
        <v>0</v>
      </c>
      <c r="AR19" s="3">
        <f>Q26</f>
        <v>0</v>
      </c>
      <c r="AS19" s="3">
        <f>Q27</f>
        <v>0</v>
      </c>
      <c r="AT19" s="3">
        <f>Q28</f>
        <v>0</v>
      </c>
      <c r="AU19" s="7"/>
      <c r="AV19" s="1">
        <v>256</v>
      </c>
      <c r="AW19" s="32">
        <f t="shared" ref="AW19:BT19" si="47">PRODUCT(W19*100*1/W21)</f>
        <v>0</v>
      </c>
      <c r="AX19" s="24">
        <f t="shared" si="47"/>
        <v>0</v>
      </c>
      <c r="AY19" s="27">
        <f t="shared" si="47"/>
        <v>0</v>
      </c>
      <c r="AZ19" s="24">
        <f t="shared" si="47"/>
        <v>0</v>
      </c>
      <c r="BA19" s="24">
        <f t="shared" si="47"/>
        <v>0</v>
      </c>
      <c r="BB19" s="24">
        <f t="shared" si="47"/>
        <v>0</v>
      </c>
      <c r="BC19" s="27">
        <f t="shared" si="47"/>
        <v>0</v>
      </c>
      <c r="BD19" s="24">
        <f t="shared" si="47"/>
        <v>0</v>
      </c>
      <c r="BE19" s="24">
        <f t="shared" si="47"/>
        <v>0</v>
      </c>
      <c r="BF19" s="24">
        <f t="shared" si="47"/>
        <v>0</v>
      </c>
      <c r="BG19" s="24">
        <f t="shared" si="47"/>
        <v>0</v>
      </c>
      <c r="BH19" s="38">
        <f t="shared" si="47"/>
        <v>0</v>
      </c>
      <c r="BI19" s="24">
        <f t="shared" si="47"/>
        <v>0</v>
      </c>
      <c r="BJ19" s="24">
        <f t="shared" si="47"/>
        <v>0</v>
      </c>
      <c r="BK19" s="24">
        <f t="shared" si="47"/>
        <v>0</v>
      </c>
      <c r="BL19" s="24">
        <f t="shared" si="47"/>
        <v>0</v>
      </c>
      <c r="BM19" s="24">
        <f t="shared" si="47"/>
        <v>0</v>
      </c>
      <c r="BN19" s="24">
        <f t="shared" si="47"/>
        <v>0</v>
      </c>
      <c r="BO19" s="24">
        <f t="shared" si="47"/>
        <v>0</v>
      </c>
      <c r="BP19" s="24">
        <f t="shared" si="47"/>
        <v>0</v>
      </c>
      <c r="BQ19" s="27">
        <f t="shared" si="47"/>
        <v>0</v>
      </c>
      <c r="BR19" s="27">
        <f t="shared" si="47"/>
        <v>0</v>
      </c>
      <c r="BS19" s="27">
        <f t="shared" si="47"/>
        <v>0</v>
      </c>
      <c r="BT19" s="27">
        <f t="shared" si="47"/>
        <v>0</v>
      </c>
      <c r="BV19" s="1">
        <v>256</v>
      </c>
      <c r="BW19" s="32">
        <f t="shared" ref="BW19:CB19" si="48">AW5+AW6+AW7+AW8+AW9+AW10+AW11+AW12+AW13+AW14+AW15+AW16+AW17+AW18+AW19</f>
        <v>100</v>
      </c>
      <c r="BX19" s="24">
        <f t="shared" si="48"/>
        <v>100</v>
      </c>
      <c r="BY19" s="27">
        <f t="shared" si="48"/>
        <v>100.00000000000001</v>
      </c>
      <c r="BZ19" s="24">
        <f t="shared" si="48"/>
        <v>100.00000000000001</v>
      </c>
      <c r="CA19" s="24">
        <f t="shared" si="48"/>
        <v>100</v>
      </c>
      <c r="CB19" s="24">
        <f t="shared" si="48"/>
        <v>100</v>
      </c>
      <c r="CC19" s="27">
        <f t="shared" ref="CC19:CT19" si="49">BC5+BC6+BC7+BC8+BC9+BC10+BC11+BC12+BC13+BC14+BC15+BC16+BC17+BC18+BC19</f>
        <v>100</v>
      </c>
      <c r="CD19" s="24">
        <f t="shared" si="49"/>
        <v>99.999999999999986</v>
      </c>
      <c r="CE19" s="24">
        <f t="shared" si="49"/>
        <v>100</v>
      </c>
      <c r="CF19" s="24">
        <f t="shared" si="49"/>
        <v>100</v>
      </c>
      <c r="CG19" s="24">
        <f t="shared" si="49"/>
        <v>99.999999999999986</v>
      </c>
      <c r="CH19" s="38">
        <f t="shared" si="49"/>
        <v>100.00000000000001</v>
      </c>
      <c r="CI19" s="24">
        <f t="shared" si="49"/>
        <v>100</v>
      </c>
      <c r="CJ19" s="24">
        <f t="shared" si="49"/>
        <v>100.00000000000001</v>
      </c>
      <c r="CK19" s="24">
        <f t="shared" si="49"/>
        <v>100.00000000000001</v>
      </c>
      <c r="CL19" s="24">
        <f t="shared" si="49"/>
        <v>100</v>
      </c>
      <c r="CM19" s="24">
        <f t="shared" si="49"/>
        <v>100</v>
      </c>
      <c r="CN19" s="24">
        <f t="shared" si="49"/>
        <v>100</v>
      </c>
      <c r="CO19" s="24">
        <f t="shared" si="49"/>
        <v>100</v>
      </c>
      <c r="CP19" s="24">
        <f t="shared" si="49"/>
        <v>100</v>
      </c>
      <c r="CQ19" s="27">
        <f t="shared" si="49"/>
        <v>100</v>
      </c>
      <c r="CR19" s="27">
        <f t="shared" si="49"/>
        <v>100</v>
      </c>
      <c r="CS19" s="27">
        <f t="shared" si="49"/>
        <v>100</v>
      </c>
      <c r="CT19" s="27">
        <f t="shared" si="49"/>
        <v>100</v>
      </c>
      <c r="CU19" s="30"/>
      <c r="CV19" s="30"/>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6" s="1" customFormat="1" x14ac:dyDescent="0.25">
      <c r="B20" s="1" t="s">
        <v>21</v>
      </c>
      <c r="C20" s="38">
        <v>0</v>
      </c>
      <c r="D20" s="38">
        <v>0</v>
      </c>
      <c r="E20" s="38">
        <v>0</v>
      </c>
      <c r="F20" s="38">
        <v>0</v>
      </c>
      <c r="G20" s="38">
        <v>8</v>
      </c>
      <c r="H20" s="38">
        <v>3</v>
      </c>
      <c r="I20" s="38">
        <v>0</v>
      </c>
      <c r="J20" s="38">
        <v>1</v>
      </c>
      <c r="K20" s="38">
        <v>5</v>
      </c>
      <c r="L20" s="38">
        <v>33</v>
      </c>
      <c r="M20" s="38">
        <v>11</v>
      </c>
      <c r="N20" s="38">
        <v>0</v>
      </c>
      <c r="O20" s="38">
        <v>0</v>
      </c>
      <c r="P20" s="38">
        <v>0</v>
      </c>
      <c r="Q20" s="38">
        <v>0</v>
      </c>
      <c r="R20" s="38">
        <v>0</v>
      </c>
      <c r="S20" s="1">
        <v>61</v>
      </c>
      <c r="V20" s="1">
        <v>512</v>
      </c>
      <c r="W20" s="8">
        <f>R5</f>
        <v>0</v>
      </c>
      <c r="X20" s="1">
        <f>R6</f>
        <v>0</v>
      </c>
      <c r="Y20" s="3">
        <f>R7</f>
        <v>0</v>
      </c>
      <c r="Z20" s="1">
        <f>R8</f>
        <v>0</v>
      </c>
      <c r="AA20" s="1">
        <f>R9</f>
        <v>0</v>
      </c>
      <c r="AB20" s="1">
        <f>R10</f>
        <v>0</v>
      </c>
      <c r="AC20" s="3">
        <f>R11</f>
        <v>0</v>
      </c>
      <c r="AD20" s="1">
        <f>R12</f>
        <v>0</v>
      </c>
      <c r="AE20" s="1">
        <f>R13</f>
        <v>0</v>
      </c>
      <c r="AF20" s="1">
        <f>R14</f>
        <v>0</v>
      </c>
      <c r="AG20" s="1">
        <f>R15</f>
        <v>0</v>
      </c>
      <c r="AH20" s="38">
        <f>R16</f>
        <v>0</v>
      </c>
      <c r="AI20" s="1">
        <f>R17</f>
        <v>0</v>
      </c>
      <c r="AJ20" s="1">
        <f>R18</f>
        <v>0</v>
      </c>
      <c r="AK20" s="1">
        <f>R19</f>
        <v>0</v>
      </c>
      <c r="AL20" s="1">
        <f>R20</f>
        <v>0</v>
      </c>
      <c r="AM20" s="1">
        <f>R21</f>
        <v>0</v>
      </c>
      <c r="AN20" s="1">
        <f>R22</f>
        <v>0</v>
      </c>
      <c r="AO20" s="1">
        <f>R23</f>
        <v>0</v>
      </c>
      <c r="AP20" s="1">
        <f>R24</f>
        <v>0</v>
      </c>
      <c r="AQ20" s="3">
        <f>R25</f>
        <v>0</v>
      </c>
      <c r="AR20" s="3">
        <f>R26</f>
        <v>0</v>
      </c>
      <c r="AS20" s="3">
        <f>R27</f>
        <v>0</v>
      </c>
      <c r="AT20" s="3">
        <f>R28</f>
        <v>0</v>
      </c>
      <c r="AU20" s="7"/>
      <c r="AV20" s="1">
        <v>512</v>
      </c>
      <c r="AW20" s="32">
        <f t="shared" ref="AW20:BT20" si="50">PRODUCT(W20*100*1/W21)</f>
        <v>0</v>
      </c>
      <c r="AX20" s="24">
        <f t="shared" si="50"/>
        <v>0</v>
      </c>
      <c r="AY20" s="27">
        <f t="shared" si="50"/>
        <v>0</v>
      </c>
      <c r="AZ20" s="24">
        <f t="shared" si="50"/>
        <v>0</v>
      </c>
      <c r="BA20" s="24">
        <f t="shared" si="50"/>
        <v>0</v>
      </c>
      <c r="BB20" s="24">
        <f t="shared" si="50"/>
        <v>0</v>
      </c>
      <c r="BC20" s="27">
        <f t="shared" si="50"/>
        <v>0</v>
      </c>
      <c r="BD20" s="24">
        <f t="shared" si="50"/>
        <v>0</v>
      </c>
      <c r="BE20" s="24">
        <f t="shared" si="50"/>
        <v>0</v>
      </c>
      <c r="BF20" s="24">
        <f t="shared" si="50"/>
        <v>0</v>
      </c>
      <c r="BG20" s="24">
        <f t="shared" si="50"/>
        <v>0</v>
      </c>
      <c r="BH20" s="38">
        <f t="shared" si="50"/>
        <v>0</v>
      </c>
      <c r="BI20" s="24">
        <f t="shared" si="50"/>
        <v>0</v>
      </c>
      <c r="BJ20" s="24">
        <f t="shared" si="50"/>
        <v>0</v>
      </c>
      <c r="BK20" s="24">
        <f t="shared" si="50"/>
        <v>0</v>
      </c>
      <c r="BL20" s="24">
        <f t="shared" si="50"/>
        <v>0</v>
      </c>
      <c r="BM20" s="24">
        <f t="shared" si="50"/>
        <v>0</v>
      </c>
      <c r="BN20" s="24">
        <f t="shared" si="50"/>
        <v>0</v>
      </c>
      <c r="BO20" s="24">
        <f t="shared" si="50"/>
        <v>0</v>
      </c>
      <c r="BP20" s="24">
        <f t="shared" si="50"/>
        <v>0</v>
      </c>
      <c r="BQ20" s="27">
        <f t="shared" si="50"/>
        <v>0</v>
      </c>
      <c r="BR20" s="27">
        <f t="shared" si="50"/>
        <v>0</v>
      </c>
      <c r="BS20" s="27">
        <f t="shared" si="50"/>
        <v>0</v>
      </c>
      <c r="BT20" s="27">
        <f t="shared" si="50"/>
        <v>0</v>
      </c>
      <c r="BV20" s="1">
        <v>512</v>
      </c>
      <c r="BW20" s="32">
        <f t="shared" ref="BW20:CB20" si="51">AW5+AW6+AW7+AW8+AW9+AW10+AW11+AW12+AW13+AW14+AW15+AW16+AW17+AW18+AW19+AW20</f>
        <v>100</v>
      </c>
      <c r="BX20" s="24">
        <f t="shared" si="51"/>
        <v>100</v>
      </c>
      <c r="BY20" s="27">
        <f t="shared" si="51"/>
        <v>100.00000000000001</v>
      </c>
      <c r="BZ20" s="24">
        <f t="shared" si="51"/>
        <v>100.00000000000001</v>
      </c>
      <c r="CA20" s="24">
        <f t="shared" si="51"/>
        <v>100</v>
      </c>
      <c r="CB20" s="24">
        <f t="shared" si="51"/>
        <v>100</v>
      </c>
      <c r="CC20" s="27">
        <f t="shared" ref="CC20:CT20" si="52">BC5+BC6+BC7+BC8+BC9+BC10+BC11+BC12+BC13+BC14+BC15+BC16+BC17+BC18+BC19+BC20</f>
        <v>100</v>
      </c>
      <c r="CD20" s="24">
        <f t="shared" si="52"/>
        <v>99.999999999999986</v>
      </c>
      <c r="CE20" s="24">
        <f t="shared" si="52"/>
        <v>100</v>
      </c>
      <c r="CF20" s="24">
        <f t="shared" si="52"/>
        <v>100</v>
      </c>
      <c r="CG20" s="24">
        <f t="shared" si="52"/>
        <v>99.999999999999986</v>
      </c>
      <c r="CH20" s="38">
        <f t="shared" si="52"/>
        <v>100.00000000000001</v>
      </c>
      <c r="CI20" s="24">
        <f t="shared" si="52"/>
        <v>100</v>
      </c>
      <c r="CJ20" s="24">
        <f t="shared" si="52"/>
        <v>100.00000000000001</v>
      </c>
      <c r="CK20" s="24">
        <f t="shared" si="52"/>
        <v>100.00000000000001</v>
      </c>
      <c r="CL20" s="24">
        <f t="shared" si="52"/>
        <v>100</v>
      </c>
      <c r="CM20" s="24">
        <f t="shared" si="52"/>
        <v>100</v>
      </c>
      <c r="CN20" s="24">
        <f t="shared" si="52"/>
        <v>100</v>
      </c>
      <c r="CO20" s="24">
        <f t="shared" si="52"/>
        <v>100</v>
      </c>
      <c r="CP20" s="24">
        <f t="shared" si="52"/>
        <v>100</v>
      </c>
      <c r="CQ20" s="27">
        <f t="shared" si="52"/>
        <v>100</v>
      </c>
      <c r="CR20" s="27">
        <f t="shared" si="52"/>
        <v>100</v>
      </c>
      <c r="CS20" s="27">
        <f t="shared" si="52"/>
        <v>100</v>
      </c>
      <c r="CT20" s="27">
        <f t="shared" si="52"/>
        <v>100</v>
      </c>
      <c r="CU20" s="30"/>
      <c r="CV20" s="30"/>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6" s="1" customFormat="1" x14ac:dyDescent="0.25">
      <c r="B21" s="1" t="s">
        <v>27</v>
      </c>
      <c r="C21" s="38">
        <v>0</v>
      </c>
      <c r="D21" s="38">
        <v>0</v>
      </c>
      <c r="E21" s="38">
        <v>0</v>
      </c>
      <c r="F21" s="38">
        <v>0</v>
      </c>
      <c r="G21" s="38">
        <v>1</v>
      </c>
      <c r="H21" s="38">
        <v>5</v>
      </c>
      <c r="I21" s="38">
        <v>16</v>
      </c>
      <c r="J21" s="38">
        <v>21</v>
      </c>
      <c r="K21" s="38">
        <v>13</v>
      </c>
      <c r="L21" s="38">
        <v>5</v>
      </c>
      <c r="M21" s="38">
        <v>0</v>
      </c>
      <c r="N21" s="38">
        <v>0</v>
      </c>
      <c r="O21" s="38">
        <v>0</v>
      </c>
      <c r="P21" s="38">
        <v>0</v>
      </c>
      <c r="Q21" s="38">
        <v>0</v>
      </c>
      <c r="R21" s="38">
        <v>0</v>
      </c>
      <c r="S21" s="1">
        <v>61</v>
      </c>
      <c r="V21" s="1" t="s">
        <v>1</v>
      </c>
      <c r="W21" s="1">
        <f>S5</f>
        <v>61</v>
      </c>
      <c r="X21" s="1">
        <f>S6</f>
        <v>61</v>
      </c>
      <c r="Y21" s="1">
        <f>S7</f>
        <v>61</v>
      </c>
      <c r="Z21" s="1">
        <f>S8</f>
        <v>61</v>
      </c>
      <c r="AA21" s="1">
        <f>S9</f>
        <v>61</v>
      </c>
      <c r="AB21" s="1">
        <f>S10</f>
        <v>61</v>
      </c>
      <c r="AC21" s="1">
        <f>S11</f>
        <v>61</v>
      </c>
      <c r="AD21" s="1">
        <f>S12</f>
        <v>61</v>
      </c>
      <c r="AE21" s="1">
        <f>S13</f>
        <v>61</v>
      </c>
      <c r="AF21" s="1">
        <f>S14</f>
        <v>61</v>
      </c>
      <c r="AG21" s="1">
        <f>S15</f>
        <v>60</v>
      </c>
      <c r="AH21" s="1">
        <f>S16</f>
        <v>61</v>
      </c>
      <c r="AI21" s="1">
        <f>S17</f>
        <v>61</v>
      </c>
      <c r="AJ21" s="1">
        <f>S18</f>
        <v>61</v>
      </c>
      <c r="AK21" s="1">
        <f>S19</f>
        <v>61</v>
      </c>
      <c r="AL21" s="1">
        <f>S20</f>
        <v>61</v>
      </c>
      <c r="AM21" s="1">
        <f>S21</f>
        <v>61</v>
      </c>
      <c r="AN21" s="1">
        <f>S22</f>
        <v>61</v>
      </c>
      <c r="AO21" s="1">
        <f>S23</f>
        <v>61</v>
      </c>
      <c r="AP21" s="1">
        <f>S24</f>
        <v>61</v>
      </c>
      <c r="AQ21" s="1">
        <f>S25</f>
        <v>61</v>
      </c>
      <c r="AR21" s="1">
        <f>S26</f>
        <v>61</v>
      </c>
      <c r="AS21" s="1">
        <f>S27</f>
        <v>61</v>
      </c>
      <c r="AT21" s="1">
        <f>S28</f>
        <v>61</v>
      </c>
      <c r="AV21" s="1" t="s">
        <v>1</v>
      </c>
      <c r="AW21" s="24">
        <f t="shared" ref="AW21:BT21" si="53">SUM(AW5:AW20)</f>
        <v>100</v>
      </c>
      <c r="AX21" s="24">
        <f t="shared" si="53"/>
        <v>100</v>
      </c>
      <c r="AY21" s="24">
        <f t="shared" si="53"/>
        <v>100.00000000000001</v>
      </c>
      <c r="AZ21" s="24">
        <f t="shared" si="53"/>
        <v>100.00000000000001</v>
      </c>
      <c r="BA21" s="24">
        <f t="shared" si="53"/>
        <v>100</v>
      </c>
      <c r="BB21" s="24">
        <f t="shared" si="53"/>
        <v>100</v>
      </c>
      <c r="BC21" s="24">
        <f t="shared" si="53"/>
        <v>100</v>
      </c>
      <c r="BD21" s="24">
        <f t="shared" si="53"/>
        <v>99.999999999999986</v>
      </c>
      <c r="BE21" s="24">
        <f t="shared" si="53"/>
        <v>100</v>
      </c>
      <c r="BF21" s="24">
        <f t="shared" si="53"/>
        <v>100</v>
      </c>
      <c r="BG21" s="24">
        <f t="shared" si="53"/>
        <v>99.999999999999986</v>
      </c>
      <c r="BH21" s="24">
        <f t="shared" si="53"/>
        <v>100.00000000000001</v>
      </c>
      <c r="BI21" s="24">
        <f t="shared" si="53"/>
        <v>100</v>
      </c>
      <c r="BJ21" s="24">
        <f t="shared" si="53"/>
        <v>100.00000000000001</v>
      </c>
      <c r="BK21" s="24">
        <f t="shared" si="53"/>
        <v>100.00000000000001</v>
      </c>
      <c r="BL21" s="24">
        <f t="shared" si="53"/>
        <v>100</v>
      </c>
      <c r="BM21" s="24">
        <f t="shared" si="53"/>
        <v>100</v>
      </c>
      <c r="BN21" s="24">
        <f t="shared" si="53"/>
        <v>100</v>
      </c>
      <c r="BO21" s="24">
        <f t="shared" si="53"/>
        <v>100</v>
      </c>
      <c r="BP21" s="24">
        <f t="shared" si="53"/>
        <v>100</v>
      </c>
      <c r="BQ21" s="24">
        <f t="shared" si="53"/>
        <v>100</v>
      </c>
      <c r="BR21" s="24">
        <f t="shared" si="53"/>
        <v>100</v>
      </c>
      <c r="BS21" s="24">
        <f t="shared" si="53"/>
        <v>100</v>
      </c>
      <c r="BT21" s="24">
        <f t="shared" si="53"/>
        <v>100</v>
      </c>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c r="CU21" s="34"/>
      <c r="CV21" s="34"/>
      <c r="CX21" s="9"/>
      <c r="CY21" s="9"/>
      <c r="CZ21" s="9"/>
      <c r="DA21" s="9"/>
      <c r="DB21" s="9"/>
      <c r="DC21" s="9"/>
      <c r="DD21" s="9"/>
      <c r="DE21" s="9"/>
      <c r="DF21" s="9"/>
      <c r="DG21" s="9"/>
      <c r="DH21" s="9"/>
      <c r="DI21" s="9"/>
      <c r="DJ21" s="9"/>
      <c r="DK21" s="9"/>
      <c r="DL21" s="9"/>
      <c r="DM21" s="9"/>
      <c r="DN21" s="9"/>
      <c r="DO21" s="9"/>
      <c r="DP21" s="9"/>
      <c r="DQ21" s="9"/>
      <c r="DR21" s="9"/>
      <c r="DS21" s="9"/>
      <c r="DT21" s="9"/>
      <c r="DU21" s="9"/>
      <c r="DV21" s="9"/>
    </row>
    <row r="22" spans="2:126" s="1" customFormat="1" x14ac:dyDescent="0.25">
      <c r="B22" s="1" t="s">
        <v>28</v>
      </c>
      <c r="C22" s="38">
        <v>0</v>
      </c>
      <c r="D22" s="38">
        <v>0</v>
      </c>
      <c r="E22" s="38">
        <v>0</v>
      </c>
      <c r="F22" s="38">
        <v>0</v>
      </c>
      <c r="G22" s="38">
        <v>0</v>
      </c>
      <c r="H22" s="38">
        <v>0</v>
      </c>
      <c r="I22" s="38">
        <v>8</v>
      </c>
      <c r="J22" s="38">
        <v>38</v>
      </c>
      <c r="K22" s="38">
        <v>13</v>
      </c>
      <c r="L22" s="38">
        <v>2</v>
      </c>
      <c r="M22" s="38">
        <v>0</v>
      </c>
      <c r="N22" s="38">
        <v>0</v>
      </c>
      <c r="O22" s="38">
        <v>0</v>
      </c>
      <c r="P22" s="38">
        <v>0</v>
      </c>
      <c r="Q22" s="38">
        <v>0</v>
      </c>
      <c r="R22" s="38">
        <v>0</v>
      </c>
      <c r="S22" s="1">
        <v>61</v>
      </c>
      <c r="AT22"/>
      <c r="BT22"/>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c r="CU22" s="34"/>
      <c r="CV22" s="34"/>
      <c r="CX22" s="9"/>
      <c r="CY22" s="9"/>
      <c r="CZ22" s="9"/>
      <c r="DA22" s="9"/>
      <c r="DB22" s="9"/>
      <c r="DC22" s="9"/>
      <c r="DD22" s="9"/>
      <c r="DE22" s="9"/>
      <c r="DF22" s="9"/>
      <c r="DG22" s="9"/>
      <c r="DH22" s="9"/>
      <c r="DI22" s="9"/>
      <c r="DJ22" s="9"/>
      <c r="DK22" s="9"/>
      <c r="DL22" s="9"/>
      <c r="DM22" s="9"/>
      <c r="DN22" s="9"/>
      <c r="DO22" s="9"/>
      <c r="DP22" s="9"/>
      <c r="DQ22" s="9"/>
      <c r="DR22" s="9"/>
      <c r="DS22" s="9"/>
      <c r="DT22" s="9"/>
      <c r="DU22" s="9"/>
      <c r="DV22" s="9"/>
    </row>
    <row r="23" spans="2:126" s="1" customFormat="1" x14ac:dyDescent="0.25">
      <c r="B23" s="1" t="s">
        <v>29</v>
      </c>
      <c r="C23" s="38">
        <v>0</v>
      </c>
      <c r="D23" s="38">
        <v>0</v>
      </c>
      <c r="E23" s="38">
        <v>0</v>
      </c>
      <c r="F23" s="38">
        <v>0</v>
      </c>
      <c r="G23" s="38">
        <v>1</v>
      </c>
      <c r="H23" s="38">
        <v>1</v>
      </c>
      <c r="I23" s="38">
        <v>0</v>
      </c>
      <c r="J23" s="38">
        <v>1</v>
      </c>
      <c r="K23" s="38">
        <v>13</v>
      </c>
      <c r="L23" s="38">
        <v>16</v>
      </c>
      <c r="M23" s="38">
        <v>1</v>
      </c>
      <c r="N23" s="38">
        <v>28</v>
      </c>
      <c r="O23" s="38">
        <v>0</v>
      </c>
      <c r="P23" s="38">
        <v>0</v>
      </c>
      <c r="Q23" s="38">
        <v>0</v>
      </c>
      <c r="R23" s="38">
        <v>0</v>
      </c>
      <c r="S23" s="1">
        <v>61</v>
      </c>
      <c r="AT23"/>
      <c r="BT23"/>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c r="CU23" s="34"/>
      <c r="CV23" s="34"/>
      <c r="CX23" s="9"/>
      <c r="CY23" s="9"/>
      <c r="CZ23" s="9"/>
      <c r="DA23" s="9"/>
      <c r="DB23" s="9"/>
      <c r="DC23" s="9"/>
      <c r="DD23" s="9"/>
      <c r="DE23" s="9"/>
      <c r="DF23" s="9"/>
      <c r="DG23" s="9"/>
      <c r="DH23" s="9"/>
      <c r="DI23" s="9"/>
      <c r="DJ23" s="9"/>
      <c r="DK23" s="9"/>
      <c r="DL23" s="9"/>
      <c r="DM23" s="9"/>
      <c r="DN23" s="9"/>
      <c r="DO23" s="9"/>
      <c r="DP23" s="9"/>
      <c r="DQ23" s="9"/>
      <c r="DR23" s="9"/>
      <c r="DS23" s="9"/>
      <c r="DT23" s="9"/>
      <c r="DU23" s="9"/>
      <c r="DV23" s="9"/>
    </row>
    <row r="24" spans="2:126" s="1" customFormat="1" x14ac:dyDescent="0.25">
      <c r="B24" s="1" t="s">
        <v>23</v>
      </c>
      <c r="C24" s="38">
        <v>0</v>
      </c>
      <c r="D24" s="38">
        <v>0</v>
      </c>
      <c r="E24" s="38">
        <v>0</v>
      </c>
      <c r="F24" s="38">
        <v>0</v>
      </c>
      <c r="G24" s="38">
        <v>1</v>
      </c>
      <c r="H24" s="38">
        <v>0</v>
      </c>
      <c r="I24" s="38">
        <v>1</v>
      </c>
      <c r="J24" s="38">
        <v>0</v>
      </c>
      <c r="K24" s="38">
        <v>1</v>
      </c>
      <c r="L24" s="38">
        <v>58</v>
      </c>
      <c r="M24" s="38">
        <v>0</v>
      </c>
      <c r="N24" s="38">
        <v>0</v>
      </c>
      <c r="O24" s="38">
        <v>0</v>
      </c>
      <c r="P24" s="38">
        <v>0</v>
      </c>
      <c r="Q24" s="38">
        <v>0</v>
      </c>
      <c r="R24" s="38">
        <v>0</v>
      </c>
      <c r="S24" s="1">
        <v>61</v>
      </c>
      <c r="AT24"/>
      <c r="BT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c r="CU24" s="34"/>
      <c r="CV24" s="34"/>
      <c r="CX24" s="9"/>
      <c r="CY24" s="9"/>
      <c r="CZ24" s="9"/>
      <c r="DA24" s="9"/>
      <c r="DB24" s="9"/>
      <c r="DC24" s="9"/>
      <c r="DD24" s="9"/>
      <c r="DE24" s="9"/>
      <c r="DF24" s="9"/>
      <c r="DG24" s="9"/>
      <c r="DH24" s="9"/>
      <c r="DI24" s="9"/>
      <c r="DJ24" s="9"/>
      <c r="DK24" s="9"/>
      <c r="DL24" s="9"/>
      <c r="DM24" s="9"/>
      <c r="DN24" s="9"/>
      <c r="DO24" s="9"/>
      <c r="DP24" s="9"/>
      <c r="DQ24" s="9"/>
      <c r="DR24" s="9"/>
      <c r="DS24" s="9"/>
      <c r="DT24" s="9"/>
      <c r="DU24" s="9"/>
      <c r="DV24" s="9"/>
    </row>
    <row r="25" spans="2:126" s="1" customFormat="1" x14ac:dyDescent="0.25">
      <c r="B25" s="1" t="s">
        <v>30</v>
      </c>
      <c r="C25" s="2">
        <v>0</v>
      </c>
      <c r="D25" s="2">
        <v>0</v>
      </c>
      <c r="E25" s="2">
        <v>0</v>
      </c>
      <c r="F25" s="2">
        <v>0</v>
      </c>
      <c r="G25" s="2">
        <v>2</v>
      </c>
      <c r="H25" s="2">
        <v>1</v>
      </c>
      <c r="I25" s="2">
        <v>9</v>
      </c>
      <c r="J25" s="2">
        <v>48</v>
      </c>
      <c r="K25" s="2">
        <v>1</v>
      </c>
      <c r="L25" s="3">
        <v>0</v>
      </c>
      <c r="M25" s="3">
        <v>0</v>
      </c>
      <c r="N25" s="3">
        <v>0</v>
      </c>
      <c r="O25" s="3">
        <v>0</v>
      </c>
      <c r="P25" s="3">
        <v>0</v>
      </c>
      <c r="Q25" s="3">
        <v>0</v>
      </c>
      <c r="R25" s="3">
        <v>0</v>
      </c>
      <c r="S25" s="1">
        <v>61</v>
      </c>
      <c r="AT25"/>
      <c r="BT25"/>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c r="CU25" s="34"/>
      <c r="CV25" s="34"/>
      <c r="CX25" s="9"/>
      <c r="CY25" s="9"/>
      <c r="CZ25" s="9"/>
      <c r="DA25" s="9"/>
      <c r="DB25" s="9"/>
      <c r="DC25" s="9"/>
      <c r="DD25" s="9"/>
      <c r="DE25" s="9"/>
      <c r="DF25" s="9"/>
      <c r="DG25" s="9"/>
      <c r="DH25" s="9"/>
      <c r="DI25" s="9"/>
      <c r="DJ25" s="9"/>
      <c r="DK25" s="9"/>
      <c r="DL25" s="9"/>
      <c r="DM25" s="9"/>
      <c r="DN25" s="9"/>
      <c r="DO25" s="9"/>
      <c r="DP25" s="9"/>
      <c r="DQ25" s="9"/>
      <c r="DR25" s="9"/>
      <c r="DS25" s="9"/>
      <c r="DT25" s="9"/>
      <c r="DU25" s="9"/>
      <c r="DV25" s="9"/>
    </row>
    <row r="26" spans="2:126" s="1" customFormat="1" x14ac:dyDescent="0.25">
      <c r="B26" s="1" t="s">
        <v>31</v>
      </c>
      <c r="C26" s="2">
        <v>0</v>
      </c>
      <c r="D26" s="2">
        <v>0</v>
      </c>
      <c r="E26" s="2">
        <v>0</v>
      </c>
      <c r="F26" s="2">
        <v>0</v>
      </c>
      <c r="G26" s="2">
        <v>1</v>
      </c>
      <c r="H26" s="2">
        <v>1</v>
      </c>
      <c r="I26" s="2">
        <v>42</v>
      </c>
      <c r="J26" s="2">
        <v>17</v>
      </c>
      <c r="K26" s="2">
        <v>0</v>
      </c>
      <c r="L26" s="3">
        <v>0</v>
      </c>
      <c r="M26" s="3">
        <v>0</v>
      </c>
      <c r="N26" s="3">
        <v>0</v>
      </c>
      <c r="O26" s="3">
        <v>0</v>
      </c>
      <c r="P26" s="3">
        <v>0</v>
      </c>
      <c r="Q26" s="3">
        <v>0</v>
      </c>
      <c r="R26" s="3">
        <v>0</v>
      </c>
      <c r="S26" s="1">
        <v>61</v>
      </c>
      <c r="AT26"/>
      <c r="BT26"/>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c r="CU26" s="34"/>
      <c r="CV26" s="34"/>
      <c r="CX26" s="9"/>
      <c r="CY26" s="9"/>
      <c r="CZ26" s="9"/>
      <c r="DA26" s="9"/>
      <c r="DB26" s="9"/>
      <c r="DC26" s="9"/>
      <c r="DD26" s="9"/>
      <c r="DE26" s="9"/>
      <c r="DF26" s="9"/>
      <c r="DG26" s="9"/>
      <c r="DH26" s="9"/>
      <c r="DI26" s="9"/>
      <c r="DJ26" s="9"/>
      <c r="DK26" s="9"/>
      <c r="DL26" s="9"/>
      <c r="DM26" s="9"/>
      <c r="DN26" s="9"/>
      <c r="DO26" s="9"/>
      <c r="DP26" s="9"/>
      <c r="DQ26" s="9"/>
      <c r="DR26" s="9"/>
      <c r="DS26" s="9"/>
      <c r="DT26" s="9"/>
      <c r="DU26" s="9"/>
      <c r="DV26" s="9"/>
    </row>
    <row r="27" spans="2:126" s="1" customFormat="1" x14ac:dyDescent="0.25">
      <c r="B27" s="1" t="s">
        <v>32</v>
      </c>
      <c r="C27" s="2">
        <v>0</v>
      </c>
      <c r="D27" s="2">
        <v>0</v>
      </c>
      <c r="E27" s="2">
        <v>0</v>
      </c>
      <c r="F27" s="2">
        <v>57</v>
      </c>
      <c r="G27" s="2">
        <v>0</v>
      </c>
      <c r="H27" s="2">
        <v>3</v>
      </c>
      <c r="I27" s="2">
        <v>1</v>
      </c>
      <c r="J27" s="2">
        <v>0</v>
      </c>
      <c r="K27" s="3">
        <v>0</v>
      </c>
      <c r="L27" s="3">
        <v>0</v>
      </c>
      <c r="M27" s="3">
        <v>0</v>
      </c>
      <c r="N27" s="3">
        <v>0</v>
      </c>
      <c r="O27" s="3">
        <v>0</v>
      </c>
      <c r="P27" s="3">
        <v>0</v>
      </c>
      <c r="Q27" s="3">
        <v>0</v>
      </c>
      <c r="R27" s="3">
        <v>0</v>
      </c>
      <c r="S27" s="1">
        <v>61</v>
      </c>
      <c r="AT27"/>
      <c r="BT27"/>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c r="CU27" s="34"/>
      <c r="CV27" s="34"/>
      <c r="CX27" s="9"/>
      <c r="CY27" s="9"/>
      <c r="CZ27" s="9"/>
      <c r="DA27" s="9"/>
      <c r="DB27" s="9"/>
      <c r="DC27" s="9"/>
      <c r="DD27" s="9"/>
      <c r="DE27" s="9"/>
      <c r="DF27" s="9"/>
      <c r="DG27" s="9"/>
      <c r="DH27" s="9"/>
      <c r="DI27" s="9"/>
      <c r="DJ27" s="9"/>
      <c r="DK27" s="9"/>
      <c r="DL27" s="9"/>
      <c r="DM27" s="9"/>
      <c r="DN27" s="9"/>
      <c r="DO27" s="9"/>
      <c r="DP27" s="9"/>
      <c r="DQ27" s="9"/>
      <c r="DR27" s="9"/>
      <c r="DS27" s="9"/>
      <c r="DT27" s="9"/>
      <c r="DU27" s="9"/>
      <c r="DV27" s="9"/>
    </row>
    <row r="28" spans="2:126" s="1" customFormat="1" x14ac:dyDescent="0.25">
      <c r="B28" s="1" t="s">
        <v>22</v>
      </c>
      <c r="C28" s="2">
        <v>0</v>
      </c>
      <c r="D28" s="2">
        <v>30</v>
      </c>
      <c r="E28" s="2">
        <v>0</v>
      </c>
      <c r="F28" s="2">
        <v>25</v>
      </c>
      <c r="G28" s="2">
        <v>6</v>
      </c>
      <c r="H28" s="3">
        <v>0</v>
      </c>
      <c r="I28" s="3">
        <v>0</v>
      </c>
      <c r="J28" s="3">
        <v>0</v>
      </c>
      <c r="K28" s="3">
        <v>0</v>
      </c>
      <c r="L28" s="3">
        <v>0</v>
      </c>
      <c r="M28" s="3">
        <v>0</v>
      </c>
      <c r="N28" s="3">
        <v>0</v>
      </c>
      <c r="O28" s="3">
        <v>0</v>
      </c>
      <c r="P28" s="3">
        <v>0</v>
      </c>
      <c r="Q28" s="3">
        <v>0</v>
      </c>
      <c r="R28" s="3">
        <v>0</v>
      </c>
      <c r="S28" s="1">
        <v>61</v>
      </c>
      <c r="AT28"/>
      <c r="BT28"/>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c r="CU28" s="34"/>
      <c r="CV28" s="34"/>
      <c r="CX28" s="9"/>
      <c r="CY28" s="9"/>
      <c r="CZ28" s="9"/>
      <c r="DA28" s="9"/>
      <c r="DB28" s="9"/>
      <c r="DC28" s="9"/>
      <c r="DD28" s="9"/>
      <c r="DE28" s="9"/>
      <c r="DF28" s="9"/>
      <c r="DG28" s="9"/>
      <c r="DH28" s="9"/>
      <c r="DI28" s="9"/>
      <c r="DJ28" s="9"/>
      <c r="DK28" s="9"/>
      <c r="DL28" s="9"/>
      <c r="DM28" s="9"/>
      <c r="DN28" s="9"/>
      <c r="DO28" s="9"/>
      <c r="DP28" s="9"/>
      <c r="DQ28" s="9"/>
      <c r="DR28" s="9"/>
      <c r="DS28" s="9"/>
      <c r="DT28" s="9"/>
      <c r="DU28" s="9"/>
      <c r="DV28" s="9"/>
    </row>
    <row r="29" spans="2:126" s="1" customFormat="1" x14ac:dyDescent="0.25">
      <c r="AT29"/>
      <c r="BT29"/>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c r="CU29" s="34"/>
      <c r="CV29" s="34"/>
      <c r="CX29" s="9"/>
      <c r="CY29" s="9"/>
      <c r="CZ29" s="9"/>
      <c r="DA29" s="9"/>
      <c r="DB29" s="9"/>
      <c r="DC29" s="9"/>
      <c r="DD29" s="9"/>
      <c r="DE29" s="9"/>
      <c r="DF29" s="9"/>
      <c r="DG29" s="9"/>
      <c r="DH29" s="9"/>
      <c r="DI29" s="9"/>
      <c r="DJ29" s="9"/>
      <c r="DK29" s="9"/>
      <c r="DL29" s="9"/>
      <c r="DM29" s="9"/>
      <c r="DN29" s="9"/>
      <c r="DO29" s="9"/>
      <c r="DP29" s="9"/>
      <c r="DQ29" s="9"/>
      <c r="DR29" s="9"/>
      <c r="DS29" s="9"/>
      <c r="DT29" s="9"/>
      <c r="DU29" s="9"/>
      <c r="DV29" s="9"/>
    </row>
    <row r="30" spans="2:126" s="1" customFormat="1" x14ac:dyDescent="0.25">
      <c r="B30"/>
      <c r="C30"/>
      <c r="D30"/>
      <c r="E30"/>
      <c r="F30"/>
      <c r="G30"/>
      <c r="H30"/>
      <c r="I30"/>
      <c r="J30"/>
      <c r="K30"/>
      <c r="L30"/>
      <c r="M30"/>
      <c r="N30"/>
      <c r="O30"/>
      <c r="P30"/>
      <c r="Q30"/>
      <c r="R30"/>
      <c r="S30"/>
      <c r="AT30"/>
      <c r="BT30"/>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c r="CU30" s="34"/>
      <c r="CV30" s="34"/>
      <c r="CX30" s="9"/>
      <c r="CY30" s="9"/>
      <c r="CZ30" s="9"/>
      <c r="DA30" s="9"/>
      <c r="DB30" s="9"/>
      <c r="DC30" s="9"/>
      <c r="DD30" s="9"/>
      <c r="DE30" s="9"/>
      <c r="DF30" s="9"/>
      <c r="DG30" s="9"/>
      <c r="DH30" s="9"/>
      <c r="DI30" s="9"/>
      <c r="DJ30" s="9"/>
      <c r="DK30" s="9"/>
      <c r="DL30" s="9"/>
      <c r="DM30" s="9"/>
      <c r="DN30" s="9"/>
      <c r="DO30" s="9"/>
      <c r="DP30" s="9"/>
      <c r="DQ30" s="9"/>
      <c r="DR30" s="9"/>
      <c r="DS30" s="9"/>
      <c r="DT30" s="9"/>
      <c r="DU30" s="9"/>
      <c r="DV30" s="9"/>
    </row>
    <row r="36" spans="2:100" x14ac:dyDescent="0.25">
      <c r="B36" s="1"/>
      <c r="C36" s="1"/>
      <c r="D36" s="1"/>
      <c r="E36" s="1"/>
      <c r="F36" s="1"/>
      <c r="G36" s="1"/>
      <c r="H36" s="1"/>
      <c r="I36" s="1"/>
      <c r="J36" s="1"/>
      <c r="K36" s="1"/>
      <c r="L36" s="1"/>
      <c r="M36" s="1"/>
      <c r="N36" s="1"/>
      <c r="O36" s="1"/>
      <c r="P36" s="1"/>
      <c r="Q36" s="1"/>
      <c r="R36" s="1"/>
      <c r="S36" s="1"/>
    </row>
    <row r="37" spans="2:100" s="1" customFormat="1" x14ac:dyDescent="0.25">
      <c r="AT37"/>
      <c r="BT37"/>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c r="CU37" s="34"/>
      <c r="CV37" s="34"/>
    </row>
  </sheetData>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32"/>
  <sheetViews>
    <sheetView zoomScale="75" zoomScaleNormal="75" workbookViewId="0">
      <selection activeCell="AE44" sqref="AE44"/>
    </sheetView>
  </sheetViews>
  <sheetFormatPr baseColWidth="10" defaultRowHeight="15" x14ac:dyDescent="0.25"/>
  <cols>
    <col min="1" max="2" width="11.42578125" style="1"/>
    <col min="3" max="18" width="8.28515625" style="1" customWidth="1"/>
    <col min="19" max="22" width="11.42578125" style="1"/>
    <col min="23" max="27" width="8.28515625" style="1" customWidth="1"/>
    <col min="28" max="29" width="11.42578125" style="1"/>
    <col min="30" max="34" width="8.28515625" style="24" customWidth="1"/>
    <col min="35" max="35" width="8.28515625" style="1" customWidth="1"/>
    <col min="36" max="36" width="11.42578125" style="1"/>
    <col min="37" max="41" width="8.28515625" style="24" customWidth="1"/>
    <col min="42" max="43" width="8.28515625" style="1" customWidth="1"/>
    <col min="44" max="44" width="2.42578125" style="1" bestFit="1" customWidth="1"/>
    <col min="45" max="50" width="6.28515625" style="1" customWidth="1"/>
    <col min="51" max="51" width="4.7109375" style="1" customWidth="1"/>
    <col min="52" max="16384" width="11.42578125" style="1"/>
  </cols>
  <sheetData>
    <row r="2" spans="1:52" x14ac:dyDescent="0.25">
      <c r="A2" s="1" t="s">
        <v>78</v>
      </c>
      <c r="W2" s="1" t="str">
        <f>A2</f>
        <v>Streptococcus agalactiae</v>
      </c>
      <c r="AD2" s="24" t="str">
        <f>A2</f>
        <v>Streptococcus agalactiae</v>
      </c>
      <c r="AI2" s="24"/>
      <c r="AK2" s="24" t="str">
        <f>A2</f>
        <v>Streptococcus agalactiae</v>
      </c>
      <c r="AP2" s="24"/>
      <c r="AQ2" s="24"/>
      <c r="AS2" s="9"/>
      <c r="AT2" s="9"/>
      <c r="AU2" s="9"/>
      <c r="AV2" s="9"/>
      <c r="AW2" s="9"/>
      <c r="AX2" s="9"/>
      <c r="AY2" s="9"/>
      <c r="AZ2" s="9"/>
    </row>
    <row r="3" spans="1:52" ht="18.75" x14ac:dyDescent="0.25">
      <c r="B3" s="1" t="s">
        <v>0</v>
      </c>
      <c r="C3" s="1">
        <v>1.5625E-2</v>
      </c>
      <c r="D3" s="1">
        <v>3.125E-2</v>
      </c>
      <c r="E3" s="1">
        <v>6.25E-2</v>
      </c>
      <c r="F3" s="1">
        <v>0.125</v>
      </c>
      <c r="G3" s="1">
        <v>0.25</v>
      </c>
      <c r="H3" s="1">
        <v>0.5</v>
      </c>
      <c r="I3" s="1">
        <v>1</v>
      </c>
      <c r="J3" s="1">
        <v>2</v>
      </c>
      <c r="K3" s="1">
        <v>4</v>
      </c>
      <c r="L3" s="1">
        <v>8</v>
      </c>
      <c r="M3" s="1">
        <v>16</v>
      </c>
      <c r="N3" s="1">
        <v>32</v>
      </c>
      <c r="O3" s="1">
        <v>64</v>
      </c>
      <c r="P3" s="1">
        <v>128</v>
      </c>
      <c r="Q3" s="1">
        <v>256</v>
      </c>
      <c r="R3" s="1">
        <v>512</v>
      </c>
      <c r="S3" s="1" t="s">
        <v>1</v>
      </c>
      <c r="V3" s="1" t="s">
        <v>0</v>
      </c>
      <c r="W3" s="1" t="str">
        <f>B4</f>
        <v>Cefuroxim</v>
      </c>
      <c r="X3" s="1" t="str">
        <f>B5</f>
        <v>Moxifloxacin</v>
      </c>
      <c r="Y3" s="1" t="str">
        <f>B6</f>
        <v>Clindamycin</v>
      </c>
      <c r="Z3" s="1" t="str">
        <f>B7</f>
        <v>Benzylpenicillin</v>
      </c>
      <c r="AA3" s="1" t="str">
        <f>B8</f>
        <v>Roxythromycin</v>
      </c>
      <c r="AD3" s="24" t="str">
        <f>W3</f>
        <v>Cefuroxim</v>
      </c>
      <c r="AE3" s="24" t="str">
        <f>X3</f>
        <v>Moxifloxacin</v>
      </c>
      <c r="AF3" s="24" t="str">
        <f>Y3</f>
        <v>Clindamycin</v>
      </c>
      <c r="AG3" s="24" t="str">
        <f>Z3</f>
        <v>Benzylpenicillin</v>
      </c>
      <c r="AH3" s="24" t="str">
        <f>AA3</f>
        <v>Roxythromycin</v>
      </c>
      <c r="AK3" s="24" t="str">
        <f>W3</f>
        <v>Cefuroxim</v>
      </c>
      <c r="AL3" s="24" t="str">
        <f>X3</f>
        <v>Moxifloxacin</v>
      </c>
      <c r="AM3" s="24" t="str">
        <f>Y3</f>
        <v>Clindamycin</v>
      </c>
      <c r="AN3" s="24" t="str">
        <f>Z3</f>
        <v>Benzylpenicillin</v>
      </c>
      <c r="AO3" s="24" t="str">
        <f>AA3</f>
        <v>Roxythromycin</v>
      </c>
      <c r="AP3" s="24"/>
      <c r="AR3" s="33"/>
      <c r="AS3" s="18" t="s">
        <v>66</v>
      </c>
      <c r="AT3" s="18" t="s">
        <v>60</v>
      </c>
      <c r="AU3" s="18" t="s">
        <v>70</v>
      </c>
      <c r="AV3" s="18" t="s">
        <v>64</v>
      </c>
      <c r="AW3" s="18" t="s">
        <v>69</v>
      </c>
      <c r="AX3" s="9"/>
    </row>
    <row r="4" spans="1:52" ht="18.75" x14ac:dyDescent="0.25">
      <c r="B4" s="1" t="s">
        <v>9</v>
      </c>
      <c r="C4" s="1">
        <v>0</v>
      </c>
      <c r="D4" s="1">
        <v>3</v>
      </c>
      <c r="E4" s="1">
        <v>2</v>
      </c>
      <c r="F4" s="1">
        <v>47</v>
      </c>
      <c r="G4" s="1">
        <v>0</v>
      </c>
      <c r="H4" s="1">
        <v>0</v>
      </c>
      <c r="I4" s="1">
        <v>0</v>
      </c>
      <c r="J4" s="1">
        <v>2</v>
      </c>
      <c r="K4" s="1">
        <v>0</v>
      </c>
      <c r="L4" s="1">
        <v>0</v>
      </c>
      <c r="M4" s="1">
        <v>0</v>
      </c>
      <c r="N4" s="1">
        <v>0</v>
      </c>
      <c r="O4" s="1">
        <v>0</v>
      </c>
      <c r="P4" s="1">
        <v>0</v>
      </c>
      <c r="Q4" s="1">
        <v>0</v>
      </c>
      <c r="R4" s="1">
        <v>0</v>
      </c>
      <c r="S4" s="1">
        <v>54</v>
      </c>
      <c r="V4" s="1">
        <v>1.5625E-2</v>
      </c>
      <c r="W4" s="1">
        <f>C4</f>
        <v>0</v>
      </c>
      <c r="X4" s="2">
        <f>C5</f>
        <v>0</v>
      </c>
      <c r="Y4" s="2">
        <f>C6</f>
        <v>0</v>
      </c>
      <c r="Z4" s="2">
        <f>C7</f>
        <v>0</v>
      </c>
      <c r="AA4" s="2">
        <f>C8</f>
        <v>0</v>
      </c>
      <c r="AC4" s="1">
        <v>1.5625E-2</v>
      </c>
      <c r="AD4" s="24">
        <f>PRODUCT(W4*100*1/W20)</f>
        <v>0</v>
      </c>
      <c r="AE4" s="25">
        <f>PRODUCT(X4*100*1/X20)</f>
        <v>0</v>
      </c>
      <c r="AF4" s="25">
        <f>PRODUCT(Y4*100*1/Y20)</f>
        <v>0</v>
      </c>
      <c r="AG4" s="25">
        <f>PRODUCT(Z4*100*1/Z20)</f>
        <v>0</v>
      </c>
      <c r="AH4" s="25">
        <f>PRODUCT(AA4*100*1/AA20)</f>
        <v>0</v>
      </c>
      <c r="AJ4" s="1">
        <v>1.5625E-2</v>
      </c>
      <c r="AK4" s="24">
        <f>AD4</f>
        <v>0</v>
      </c>
      <c r="AL4" s="25">
        <f>AE4</f>
        <v>0</v>
      </c>
      <c r="AM4" s="25">
        <f>AF4</f>
        <v>0</v>
      </c>
      <c r="AN4" s="25">
        <f>AG4</f>
        <v>0</v>
      </c>
      <c r="AO4" s="25">
        <f>AH4</f>
        <v>0</v>
      </c>
      <c r="AR4" s="19" t="s">
        <v>40</v>
      </c>
      <c r="AS4" s="20">
        <f>W20</f>
        <v>54</v>
      </c>
      <c r="AT4" s="20">
        <f>X20</f>
        <v>54</v>
      </c>
      <c r="AU4" s="20">
        <f>Y20</f>
        <v>54</v>
      </c>
      <c r="AV4" s="20">
        <f>Z20</f>
        <v>54</v>
      </c>
      <c r="AW4" s="20">
        <f>AA20</f>
        <v>54</v>
      </c>
      <c r="AX4" s="9"/>
    </row>
    <row r="5" spans="1:52" ht="18.75" x14ac:dyDescent="0.25">
      <c r="B5" s="1" t="s">
        <v>20</v>
      </c>
      <c r="C5" s="2">
        <v>0</v>
      </c>
      <c r="D5" s="2">
        <v>5</v>
      </c>
      <c r="E5" s="2">
        <v>6</v>
      </c>
      <c r="F5" s="2">
        <v>20</v>
      </c>
      <c r="G5" s="2">
        <v>21</v>
      </c>
      <c r="H5" s="2">
        <v>2</v>
      </c>
      <c r="I5" s="3">
        <v>0</v>
      </c>
      <c r="J5" s="3">
        <v>0</v>
      </c>
      <c r="K5" s="3">
        <v>0</v>
      </c>
      <c r="L5" s="3">
        <v>0</v>
      </c>
      <c r="M5" s="3">
        <v>0</v>
      </c>
      <c r="N5" s="3">
        <v>0</v>
      </c>
      <c r="O5" s="3">
        <v>0</v>
      </c>
      <c r="P5" s="3">
        <v>0</v>
      </c>
      <c r="Q5" s="3">
        <v>0</v>
      </c>
      <c r="R5" s="3">
        <v>0</v>
      </c>
      <c r="S5" s="1">
        <v>54</v>
      </c>
      <c r="V5" s="1">
        <v>3.125E-2</v>
      </c>
      <c r="W5" s="1">
        <f>D4</f>
        <v>3</v>
      </c>
      <c r="X5" s="2">
        <f>D5</f>
        <v>5</v>
      </c>
      <c r="Y5" s="2">
        <f>D6</f>
        <v>14</v>
      </c>
      <c r="Z5" s="2">
        <f>D7</f>
        <v>48</v>
      </c>
      <c r="AA5" s="2">
        <f>D8</f>
        <v>1</v>
      </c>
      <c r="AC5" s="1">
        <v>3.125E-2</v>
      </c>
      <c r="AD5" s="24">
        <f>PRODUCT(W5*100*1/W20)</f>
        <v>5.5555555555555554</v>
      </c>
      <c r="AE5" s="25">
        <f>PRODUCT(X5*100*1/X20)</f>
        <v>9.2592592592592595</v>
      </c>
      <c r="AF5" s="25">
        <f>PRODUCT(Y5*100*1/Y20)</f>
        <v>25.925925925925927</v>
      </c>
      <c r="AG5" s="25">
        <f>PRODUCT(Z5*100*1/Z20)</f>
        <v>88.888888888888886</v>
      </c>
      <c r="AH5" s="25">
        <f>PRODUCT(AA5*100*1/AA20)</f>
        <v>1.8518518518518519</v>
      </c>
      <c r="AJ5" s="1">
        <v>3.125E-2</v>
      </c>
      <c r="AK5" s="24">
        <f>AD4+AD5</f>
        <v>5.5555555555555554</v>
      </c>
      <c r="AL5" s="25">
        <f>AE4+AE5</f>
        <v>9.2592592592592595</v>
      </c>
      <c r="AM5" s="25">
        <f>AF4+AF5</f>
        <v>25.925925925925927</v>
      </c>
      <c r="AN5" s="25">
        <f>AG4+AG5</f>
        <v>88.888888888888886</v>
      </c>
      <c r="AO5" s="25">
        <f>AH4+AH5</f>
        <v>1.8518518518518519</v>
      </c>
      <c r="AR5" s="19" t="s">
        <v>41</v>
      </c>
      <c r="AS5" s="17"/>
      <c r="AT5" s="17">
        <f>AL9</f>
        <v>100</v>
      </c>
      <c r="AU5" s="17">
        <f>AM9</f>
        <v>94.444444444444457</v>
      </c>
      <c r="AV5" s="17">
        <f>AN8</f>
        <v>100</v>
      </c>
      <c r="AW5" s="17">
        <f>AO9</f>
        <v>81.481481481481495</v>
      </c>
      <c r="AX5" s="9"/>
    </row>
    <row r="6" spans="1:52" ht="18.75" x14ac:dyDescent="0.25">
      <c r="B6" s="1" t="s">
        <v>23</v>
      </c>
      <c r="C6" s="2">
        <v>0</v>
      </c>
      <c r="D6" s="2">
        <v>14</v>
      </c>
      <c r="E6" s="2">
        <v>29</v>
      </c>
      <c r="F6" s="2">
        <v>6</v>
      </c>
      <c r="G6" s="2">
        <v>0</v>
      </c>
      <c r="H6" s="2">
        <v>2</v>
      </c>
      <c r="I6" s="3">
        <v>0</v>
      </c>
      <c r="J6" s="3">
        <v>0</v>
      </c>
      <c r="K6" s="3">
        <v>0</v>
      </c>
      <c r="L6" s="3">
        <v>3</v>
      </c>
      <c r="M6" s="3">
        <v>0</v>
      </c>
      <c r="N6" s="3">
        <v>0</v>
      </c>
      <c r="O6" s="3">
        <v>0</v>
      </c>
      <c r="P6" s="3">
        <v>0</v>
      </c>
      <c r="Q6" s="3">
        <v>0</v>
      </c>
      <c r="R6" s="3">
        <v>0</v>
      </c>
      <c r="S6" s="1">
        <v>54</v>
      </c>
      <c r="V6" s="1">
        <v>6.25E-2</v>
      </c>
      <c r="W6" s="1">
        <f>E4</f>
        <v>2</v>
      </c>
      <c r="X6" s="2">
        <f>E5</f>
        <v>6</v>
      </c>
      <c r="Y6" s="2">
        <f>E6</f>
        <v>29</v>
      </c>
      <c r="Z6" s="2">
        <f>E7</f>
        <v>5</v>
      </c>
      <c r="AA6" s="2">
        <f>E8</f>
        <v>39</v>
      </c>
      <c r="AC6" s="1">
        <v>6.25E-2</v>
      </c>
      <c r="AD6" s="24">
        <f>PRODUCT(W6*100*1/W20)</f>
        <v>3.7037037037037037</v>
      </c>
      <c r="AE6" s="25">
        <f>PRODUCT(X6*100*1/X20)</f>
        <v>11.111111111111111</v>
      </c>
      <c r="AF6" s="25">
        <f>PRODUCT(Y6*100*1/Y20)</f>
        <v>53.703703703703702</v>
      </c>
      <c r="AG6" s="25">
        <f>PRODUCT(Z6*100*1/Z20)</f>
        <v>9.2592592592592595</v>
      </c>
      <c r="AH6" s="25">
        <f>PRODUCT(AA6*100*1/AA20)</f>
        <v>72.222222222222229</v>
      </c>
      <c r="AJ6" s="1">
        <v>6.25E-2</v>
      </c>
      <c r="AK6" s="24">
        <f>AD4+AD5+AD6</f>
        <v>9.2592592592592595</v>
      </c>
      <c r="AL6" s="25">
        <f>AE4+AE5+AE6</f>
        <v>20.37037037037037</v>
      </c>
      <c r="AM6" s="25">
        <f>AF4+AF5+AF6</f>
        <v>79.629629629629633</v>
      </c>
      <c r="AN6" s="25">
        <f>AG4+AG5+AG6</f>
        <v>98.148148148148152</v>
      </c>
      <c r="AO6" s="25">
        <f>AH4+AH5+AH6</f>
        <v>74.074074074074076</v>
      </c>
      <c r="AR6" s="19" t="s">
        <v>42</v>
      </c>
      <c r="AS6" s="17"/>
      <c r="AT6" s="17"/>
      <c r="AU6" s="17"/>
      <c r="AV6" s="17"/>
      <c r="AW6" s="17">
        <f>AO10-AO9</f>
        <v>3.7037037037037095</v>
      </c>
      <c r="AX6" s="9"/>
    </row>
    <row r="7" spans="1:52" ht="18.75" x14ac:dyDescent="0.25">
      <c r="B7" s="1" t="s">
        <v>24</v>
      </c>
      <c r="C7" s="2">
        <v>0</v>
      </c>
      <c r="D7" s="2">
        <v>48</v>
      </c>
      <c r="E7" s="2">
        <v>5</v>
      </c>
      <c r="F7" s="2">
        <v>1</v>
      </c>
      <c r="G7" s="2">
        <v>0</v>
      </c>
      <c r="H7" s="3">
        <v>0</v>
      </c>
      <c r="I7" s="3">
        <v>0</v>
      </c>
      <c r="J7" s="3">
        <v>0</v>
      </c>
      <c r="K7" s="3">
        <v>0</v>
      </c>
      <c r="L7" s="3">
        <v>0</v>
      </c>
      <c r="M7" s="3">
        <v>0</v>
      </c>
      <c r="N7" s="3">
        <v>0</v>
      </c>
      <c r="O7" s="3">
        <v>0</v>
      </c>
      <c r="P7" s="3">
        <v>0</v>
      </c>
      <c r="Q7" s="3">
        <v>0</v>
      </c>
      <c r="R7" s="3">
        <v>0</v>
      </c>
      <c r="S7" s="1">
        <v>54</v>
      </c>
      <c r="V7" s="1">
        <v>0.125</v>
      </c>
      <c r="W7" s="1">
        <f>F4</f>
        <v>47</v>
      </c>
      <c r="X7" s="2">
        <f>F5</f>
        <v>20</v>
      </c>
      <c r="Y7" s="2">
        <f>F6</f>
        <v>6</v>
      </c>
      <c r="Z7" s="2">
        <f>F7</f>
        <v>1</v>
      </c>
      <c r="AA7" s="2">
        <f>F8</f>
        <v>2</v>
      </c>
      <c r="AC7" s="1">
        <v>0.125</v>
      </c>
      <c r="AD7" s="24">
        <f>PRODUCT(W7*100*1/W20)</f>
        <v>87.037037037037038</v>
      </c>
      <c r="AE7" s="25">
        <f>PRODUCT(X7*100*1/X20)</f>
        <v>37.037037037037038</v>
      </c>
      <c r="AF7" s="25">
        <f>PRODUCT(Y7*100*1/Y20)</f>
        <v>11.111111111111111</v>
      </c>
      <c r="AG7" s="25">
        <f>PRODUCT(Z7*100*1/Z20)</f>
        <v>1.8518518518518519</v>
      </c>
      <c r="AH7" s="25">
        <f>PRODUCT(AA7*100*1/AA20)</f>
        <v>3.7037037037037037</v>
      </c>
      <c r="AJ7" s="1">
        <v>0.125</v>
      </c>
      <c r="AK7" s="24">
        <f>AD4+AD5+AD6+AD7</f>
        <v>96.296296296296305</v>
      </c>
      <c r="AL7" s="25">
        <f>AE4+AE5+AE6+AE7</f>
        <v>57.407407407407405</v>
      </c>
      <c r="AM7" s="25">
        <f>AF4+AF5+AF6+AF7</f>
        <v>90.740740740740748</v>
      </c>
      <c r="AN7" s="25">
        <f>AG4+AG5+AG6+AG7</f>
        <v>100</v>
      </c>
      <c r="AO7" s="25">
        <f>AH4+AH5+AH6+AH7</f>
        <v>77.777777777777786</v>
      </c>
      <c r="AR7" s="19" t="s">
        <v>43</v>
      </c>
      <c r="AS7" s="17"/>
      <c r="AT7" s="17">
        <f>AL19-AL9</f>
        <v>0</v>
      </c>
      <c r="AU7" s="17">
        <f>AM19-AM9</f>
        <v>5.5555555555555571</v>
      </c>
      <c r="AV7" s="17">
        <f>AN19-AN8</f>
        <v>0</v>
      </c>
      <c r="AW7" s="17">
        <f>AO19-AO9</f>
        <v>18.518518518518505</v>
      </c>
      <c r="AX7" s="9"/>
    </row>
    <row r="8" spans="1:52" x14ac:dyDescent="0.25">
      <c r="B8" s="1" t="s">
        <v>29</v>
      </c>
      <c r="C8" s="2">
        <v>0</v>
      </c>
      <c r="D8" s="2">
        <v>1</v>
      </c>
      <c r="E8" s="2">
        <v>39</v>
      </c>
      <c r="F8" s="2">
        <v>2</v>
      </c>
      <c r="G8" s="2">
        <v>2</v>
      </c>
      <c r="H8" s="2">
        <v>0</v>
      </c>
      <c r="I8" s="4">
        <v>2</v>
      </c>
      <c r="J8" s="3">
        <v>1</v>
      </c>
      <c r="K8" s="3">
        <v>1</v>
      </c>
      <c r="L8" s="3">
        <v>1</v>
      </c>
      <c r="M8" s="3">
        <v>0</v>
      </c>
      <c r="N8" s="3">
        <v>5</v>
      </c>
      <c r="O8" s="3">
        <v>0</v>
      </c>
      <c r="P8" s="3">
        <v>0</v>
      </c>
      <c r="Q8" s="3">
        <v>0</v>
      </c>
      <c r="R8" s="3">
        <v>0</v>
      </c>
      <c r="S8" s="1">
        <v>54</v>
      </c>
      <c r="V8" s="1">
        <v>0.25</v>
      </c>
      <c r="W8" s="1">
        <f>G4</f>
        <v>0</v>
      </c>
      <c r="X8" s="2">
        <f>G5</f>
        <v>21</v>
      </c>
      <c r="Y8" s="2">
        <f>G6</f>
        <v>0</v>
      </c>
      <c r="Z8" s="2">
        <f>G7</f>
        <v>0</v>
      </c>
      <c r="AA8" s="2">
        <f>G8</f>
        <v>2</v>
      </c>
      <c r="AC8" s="1">
        <v>0.25</v>
      </c>
      <c r="AD8" s="24">
        <f>PRODUCT(W8*100*1/W20)</f>
        <v>0</v>
      </c>
      <c r="AE8" s="25">
        <f>PRODUCT(X8*100*1/X20)</f>
        <v>38.888888888888886</v>
      </c>
      <c r="AF8" s="25">
        <f>PRODUCT(Y8*100*1/Y20)</f>
        <v>0</v>
      </c>
      <c r="AG8" s="25">
        <f>PRODUCT(Z8*100*1/Z20)</f>
        <v>0</v>
      </c>
      <c r="AH8" s="25">
        <f>PRODUCT(AA8*100*1/AA20)</f>
        <v>3.7037037037037037</v>
      </c>
      <c r="AJ8" s="1">
        <v>0.25</v>
      </c>
      <c r="AK8" s="24">
        <f>AD4+AD5+AD6+AD7+AD8</f>
        <v>96.296296296296305</v>
      </c>
      <c r="AL8" s="25">
        <f>AE4+AE5+AE6+AE7+AE8</f>
        <v>96.296296296296291</v>
      </c>
      <c r="AM8" s="25">
        <f>AF4+AF5+AF6+AF7+AF8</f>
        <v>90.740740740740748</v>
      </c>
      <c r="AN8" s="25">
        <f>AG4+AG5+AG6+AG7+AG8</f>
        <v>100</v>
      </c>
      <c r="AO8" s="25">
        <f>AH4+AH5+AH6+AH7+AH8</f>
        <v>81.481481481481495</v>
      </c>
      <c r="AR8" s="9"/>
      <c r="AS8" s="9"/>
      <c r="AT8" s="9"/>
      <c r="AU8" s="9"/>
      <c r="AV8" s="9"/>
      <c r="AW8" s="9"/>
      <c r="AX8" s="9"/>
    </row>
    <row r="9" spans="1:52" x14ac:dyDescent="0.25">
      <c r="V9" s="1">
        <v>0.5</v>
      </c>
      <c r="W9" s="1">
        <f>H4</f>
        <v>0</v>
      </c>
      <c r="X9" s="2">
        <f>H5</f>
        <v>2</v>
      </c>
      <c r="Y9" s="2">
        <f>H6</f>
        <v>2</v>
      </c>
      <c r="Z9" s="3">
        <f>H7</f>
        <v>0</v>
      </c>
      <c r="AA9" s="2">
        <f>H8</f>
        <v>0</v>
      </c>
      <c r="AC9" s="1">
        <v>0.5</v>
      </c>
      <c r="AD9" s="24">
        <f>PRODUCT(W9*100*1/W20)</f>
        <v>0</v>
      </c>
      <c r="AE9" s="25">
        <f>PRODUCT(X9*100*1/X20)</f>
        <v>3.7037037037037037</v>
      </c>
      <c r="AF9" s="25">
        <f>PRODUCT(Y9*100*1/Y20)</f>
        <v>3.7037037037037037</v>
      </c>
      <c r="AG9" s="27">
        <f>PRODUCT(Z9*100*1/Z20)</f>
        <v>0</v>
      </c>
      <c r="AH9" s="25">
        <f>PRODUCT(AA9*100*1/AA20)</f>
        <v>0</v>
      </c>
      <c r="AJ9" s="1">
        <v>0.5</v>
      </c>
      <c r="AK9" s="24">
        <f>AD4+AD5+AD6+AD7+AD8+AD9</f>
        <v>96.296296296296305</v>
      </c>
      <c r="AL9" s="25">
        <f>AE4+AE5+AE6+AE7+AE8+AE9</f>
        <v>100</v>
      </c>
      <c r="AM9" s="25">
        <f>AF4+AF5+AF6+AF7+AF8+AF9</f>
        <v>94.444444444444457</v>
      </c>
      <c r="AN9" s="27">
        <f>AG4+AG5+AG6+AG7+AG8+AG9</f>
        <v>100</v>
      </c>
      <c r="AO9" s="25">
        <f>AH4+AH5+AH6+AH7+AH8+AH9</f>
        <v>81.481481481481495</v>
      </c>
      <c r="AR9" s="9"/>
      <c r="AS9" s="9"/>
      <c r="AT9" s="9"/>
      <c r="AU9" s="9"/>
      <c r="AV9" s="9"/>
      <c r="AW9" s="9"/>
      <c r="AX9" s="9"/>
    </row>
    <row r="10" spans="1:52" x14ac:dyDescent="0.25">
      <c r="V10" s="1">
        <v>1</v>
      </c>
      <c r="W10" s="1">
        <f>I4</f>
        <v>0</v>
      </c>
      <c r="X10" s="3">
        <f>I5</f>
        <v>0</v>
      </c>
      <c r="Y10" s="3">
        <f>I6</f>
        <v>0</v>
      </c>
      <c r="Z10" s="3">
        <f>I7</f>
        <v>0</v>
      </c>
      <c r="AA10" s="4">
        <f>I8</f>
        <v>2</v>
      </c>
      <c r="AC10" s="1">
        <v>1</v>
      </c>
      <c r="AD10" s="24">
        <f>PRODUCT(W10*100*1/W20)</f>
        <v>0</v>
      </c>
      <c r="AE10" s="27">
        <f>PRODUCT(X10*100*1/X20)</f>
        <v>0</v>
      </c>
      <c r="AF10" s="27">
        <f>PRODUCT(Y10*100*1/Y20)</f>
        <v>0</v>
      </c>
      <c r="AG10" s="27">
        <f>PRODUCT(Z10*100*1/Z20)</f>
        <v>0</v>
      </c>
      <c r="AH10" s="26">
        <f>PRODUCT(AA10*100*1/AA20)</f>
        <v>3.7037037037037037</v>
      </c>
      <c r="AJ10" s="1">
        <v>1</v>
      </c>
      <c r="AK10" s="24">
        <f>AD4+AD5+AD6+AD7+AD8+AD9+AD10</f>
        <v>96.296296296296305</v>
      </c>
      <c r="AL10" s="27">
        <f>AE4+AE5+AE6+AE7+AE8+AE9+AE10</f>
        <v>100</v>
      </c>
      <c r="AM10" s="27">
        <f>AF4+AF5+AF6+AF7+AF8+AF9+AF10</f>
        <v>94.444444444444457</v>
      </c>
      <c r="AN10" s="27">
        <f>AG4+AG5+AG6+AG7+AG8+AG9+AG10</f>
        <v>100</v>
      </c>
      <c r="AO10" s="26">
        <f>AH4+AH5+AH6+AH7+AH8+AH9+AH10</f>
        <v>85.185185185185205</v>
      </c>
      <c r="AR10" s="9"/>
      <c r="AS10" s="9" t="str">
        <f>A2</f>
        <v>Streptococcus agalactiae</v>
      </c>
      <c r="AT10" s="9"/>
      <c r="AU10" s="9"/>
      <c r="AV10" s="9"/>
      <c r="AW10" s="9"/>
      <c r="AX10" s="9"/>
    </row>
    <row r="11" spans="1:52" x14ac:dyDescent="0.25">
      <c r="V11" s="1">
        <v>2</v>
      </c>
      <c r="W11" s="1">
        <f>J4</f>
        <v>2</v>
      </c>
      <c r="X11" s="3">
        <f>J5</f>
        <v>0</v>
      </c>
      <c r="Y11" s="3">
        <f>J6</f>
        <v>0</v>
      </c>
      <c r="Z11" s="3">
        <f>J7</f>
        <v>0</v>
      </c>
      <c r="AA11" s="3">
        <f>J8</f>
        <v>1</v>
      </c>
      <c r="AC11" s="1">
        <v>2</v>
      </c>
      <c r="AD11" s="24">
        <f>PRODUCT(W11*100*1/W20)</f>
        <v>3.7037037037037037</v>
      </c>
      <c r="AE11" s="27">
        <f>PRODUCT(X11*100*1/X20)</f>
        <v>0</v>
      </c>
      <c r="AF11" s="27">
        <f>PRODUCT(Y11*100*1/Y20)</f>
        <v>0</v>
      </c>
      <c r="AG11" s="27">
        <f>PRODUCT(Z11*100*1/Z20)</f>
        <v>0</v>
      </c>
      <c r="AH11" s="27">
        <f>PRODUCT(AA11*100*1/AA20)</f>
        <v>1.8518518518518519</v>
      </c>
      <c r="AJ11" s="1">
        <v>2</v>
      </c>
      <c r="AK11" s="24">
        <f>AD4+AD5+AD6+AD7+AD8+AD9+AD10+AD11</f>
        <v>100.00000000000001</v>
      </c>
      <c r="AL11" s="27">
        <f>AE4+AE5+AE6+AE7+AE8+AE9+AE10+AE11</f>
        <v>100</v>
      </c>
      <c r="AM11" s="27">
        <f>AF4+AF5+AF6+AF7+AF8+AF9+AF10+AF11</f>
        <v>94.444444444444457</v>
      </c>
      <c r="AN11" s="27">
        <f>AG4+AG5+AG6+AG7+AG8+AG9+AG10+AG11</f>
        <v>100</v>
      </c>
      <c r="AO11" s="27">
        <f>AH4+AH5+AH6+AH7+AH8+AH9+AH10+AH11</f>
        <v>87.037037037037052</v>
      </c>
      <c r="AR11" s="9"/>
      <c r="AS11" s="9"/>
      <c r="AT11" s="9"/>
      <c r="AU11" s="9"/>
      <c r="AV11" s="9"/>
      <c r="AW11" s="9"/>
      <c r="AX11" s="9"/>
    </row>
    <row r="12" spans="1:52" x14ac:dyDescent="0.25">
      <c r="V12" s="1">
        <v>4</v>
      </c>
      <c r="W12" s="1">
        <f>K4</f>
        <v>0</v>
      </c>
      <c r="X12" s="3">
        <f>K5</f>
        <v>0</v>
      </c>
      <c r="Y12" s="3">
        <f>K6</f>
        <v>0</v>
      </c>
      <c r="Z12" s="3">
        <f>K7</f>
        <v>0</v>
      </c>
      <c r="AA12" s="3">
        <f>K8</f>
        <v>1</v>
      </c>
      <c r="AC12" s="1">
        <v>4</v>
      </c>
      <c r="AD12" s="24">
        <f>PRODUCT(W12*100*1/W20)</f>
        <v>0</v>
      </c>
      <c r="AE12" s="27">
        <f>PRODUCT(X12*100*1/X20)</f>
        <v>0</v>
      </c>
      <c r="AF12" s="27">
        <f>PRODUCT(Y12*100*1/Y20)</f>
        <v>0</v>
      </c>
      <c r="AG12" s="27">
        <f>PRODUCT(Z12*100*1/Z20)</f>
        <v>0</v>
      </c>
      <c r="AH12" s="27">
        <f>PRODUCT(AA12*100*1/AA20)</f>
        <v>1.8518518518518519</v>
      </c>
      <c r="AJ12" s="1">
        <v>4</v>
      </c>
      <c r="AK12" s="24">
        <f>AD4+AD5+AD6+AD7+AD8+AD9+AD10+AD11+AD12</f>
        <v>100.00000000000001</v>
      </c>
      <c r="AL12" s="27">
        <f>AE4+AE5+AE6+AE7+AE8+AE9+AE10+AE11+AE12</f>
        <v>100</v>
      </c>
      <c r="AM12" s="27">
        <f>AF4+AF5+AF6+AF7+AF8+AF9+AF10+AF11+AF12</f>
        <v>94.444444444444457</v>
      </c>
      <c r="AN12" s="27">
        <f>AG4+AG5+AG6+AG7+AG8+AG9+AG10+AG11+AG12</f>
        <v>100</v>
      </c>
      <c r="AO12" s="27">
        <f>AH4+AH5+AH6+AH7+AH8+AH9+AH10+AH11+AH12</f>
        <v>88.8888888888889</v>
      </c>
      <c r="AR12" s="9"/>
      <c r="AS12" s="9"/>
      <c r="AT12" s="9"/>
      <c r="AU12" s="9"/>
      <c r="AV12" s="9"/>
      <c r="AW12" s="9"/>
      <c r="AX12" s="9"/>
    </row>
    <row r="13" spans="1:52" x14ac:dyDescent="0.25">
      <c r="V13" s="1">
        <v>8</v>
      </c>
      <c r="W13" s="1">
        <f>L4</f>
        <v>0</v>
      </c>
      <c r="X13" s="3">
        <f>L5</f>
        <v>0</v>
      </c>
      <c r="Y13" s="3">
        <f>L6</f>
        <v>3</v>
      </c>
      <c r="Z13" s="3">
        <f>L7</f>
        <v>0</v>
      </c>
      <c r="AA13" s="3">
        <f>L8</f>
        <v>1</v>
      </c>
      <c r="AC13" s="1">
        <v>8</v>
      </c>
      <c r="AD13" s="24">
        <f>PRODUCT(W13*100*1/W20)</f>
        <v>0</v>
      </c>
      <c r="AE13" s="27">
        <f>PRODUCT(X13*100*1/X20)</f>
        <v>0</v>
      </c>
      <c r="AF13" s="27">
        <f>PRODUCT(Y13*100*1/Y20)</f>
        <v>5.5555555555555554</v>
      </c>
      <c r="AG13" s="27">
        <f>PRODUCT(Z13*100*1/Z20)</f>
        <v>0</v>
      </c>
      <c r="AH13" s="27">
        <f>PRODUCT(AA13*100*1/AA20)</f>
        <v>1.8518518518518519</v>
      </c>
      <c r="AJ13" s="1">
        <v>8</v>
      </c>
      <c r="AK13" s="24">
        <f>AD4+AD5+AD6+AD7+AD8+AD9+AD10+AD11+AD12+AD13</f>
        <v>100.00000000000001</v>
      </c>
      <c r="AL13" s="27">
        <f>AE4+AE5+AE6+AE7+AE8+AE9+AE10+AE11+AE12+AE13</f>
        <v>100</v>
      </c>
      <c r="AM13" s="27">
        <f>AF4+AF5+AF6+AF7+AF8+AF9+AF10+AF11+AF12+AF13</f>
        <v>100.00000000000001</v>
      </c>
      <c r="AN13" s="27">
        <f>AG4+AG5+AG6+AG7+AG8+AG9+AG10+AG11+AG12+AG13</f>
        <v>100</v>
      </c>
      <c r="AO13" s="27">
        <f>AH4+AH5+AH6+AH7+AH8+AH9+AH10+AH11+AH12+AH13</f>
        <v>90.740740740740748</v>
      </c>
      <c r="AR13" s="9"/>
      <c r="AS13" s="9"/>
      <c r="AT13" s="9"/>
      <c r="AU13" s="9"/>
      <c r="AV13" s="9"/>
      <c r="AW13" s="9"/>
      <c r="AX13" s="9"/>
    </row>
    <row r="14" spans="1:52" x14ac:dyDescent="0.25">
      <c r="V14" s="1">
        <v>16</v>
      </c>
      <c r="W14" s="1">
        <f>M4</f>
        <v>0</v>
      </c>
      <c r="X14" s="3">
        <f>M5</f>
        <v>0</v>
      </c>
      <c r="Y14" s="3">
        <f>M6</f>
        <v>0</v>
      </c>
      <c r="Z14" s="3">
        <f>M7</f>
        <v>0</v>
      </c>
      <c r="AA14" s="3">
        <f>M8</f>
        <v>0</v>
      </c>
      <c r="AC14" s="1">
        <v>16</v>
      </c>
      <c r="AD14" s="24">
        <f>PRODUCT(W14*100*1/W20)</f>
        <v>0</v>
      </c>
      <c r="AE14" s="27">
        <f>PRODUCT(X14*100*1/X20)</f>
        <v>0</v>
      </c>
      <c r="AF14" s="27">
        <f>PRODUCT(Y14*100*1/Y20)</f>
        <v>0</v>
      </c>
      <c r="AG14" s="27">
        <f>PRODUCT(Z14*100*1/Z20)</f>
        <v>0</v>
      </c>
      <c r="AH14" s="27">
        <f>PRODUCT(AA14*100*1/AA20)</f>
        <v>0</v>
      </c>
      <c r="AJ14" s="1">
        <v>16</v>
      </c>
      <c r="AK14" s="24">
        <f>AD4+AD5+AD6+AD7+AD8+AD9+AD10+AD11+AD12+AD13+AD14</f>
        <v>100.00000000000001</v>
      </c>
      <c r="AL14" s="27">
        <f>AE4+AE5+AE6+AE7+AE8+AE9+AE10+AE11+AE12+AE13+AE14</f>
        <v>100</v>
      </c>
      <c r="AM14" s="27">
        <f>AF4+AF5+AF6+AF7+AF8+AF9+AF10+AF11+AF12+AF13+AF14</f>
        <v>100.00000000000001</v>
      </c>
      <c r="AN14" s="27">
        <f>AG4+AG5+AG6+AG7+AG8+AG9+AG10+AG11+AG12+AG13+AG14</f>
        <v>100</v>
      </c>
      <c r="AO14" s="27">
        <f>AH4+AH5+AH6+AH7+AH8+AH9+AH10+AH11+AH12+AH13+AH14</f>
        <v>90.740740740740748</v>
      </c>
      <c r="AR14" s="9"/>
      <c r="AS14" s="9"/>
      <c r="AT14" s="9"/>
      <c r="AU14" s="9"/>
      <c r="AV14" s="9"/>
      <c r="AW14" s="9"/>
      <c r="AX14" s="9"/>
    </row>
    <row r="15" spans="1:52" x14ac:dyDescent="0.25">
      <c r="V15" s="1">
        <v>32</v>
      </c>
      <c r="W15" s="1">
        <f>N4</f>
        <v>0</v>
      </c>
      <c r="X15" s="3">
        <f>N5</f>
        <v>0</v>
      </c>
      <c r="Y15" s="3">
        <f>N6</f>
        <v>0</v>
      </c>
      <c r="Z15" s="3">
        <f>N7</f>
        <v>0</v>
      </c>
      <c r="AA15" s="3">
        <f>N8</f>
        <v>5</v>
      </c>
      <c r="AC15" s="1">
        <v>32</v>
      </c>
      <c r="AD15" s="24">
        <f>PRODUCT(W15*100*1/W20)</f>
        <v>0</v>
      </c>
      <c r="AE15" s="27">
        <f>PRODUCT(X15*100*1/X20)</f>
        <v>0</v>
      </c>
      <c r="AF15" s="27">
        <f>PRODUCT(Y15*100*1/Y20)</f>
        <v>0</v>
      </c>
      <c r="AG15" s="27">
        <f>PRODUCT(Z15*100*1/Z20)</f>
        <v>0</v>
      </c>
      <c r="AH15" s="27">
        <f>PRODUCT(AA15*100*1/AA20)</f>
        <v>9.2592592592592595</v>
      </c>
      <c r="AJ15" s="1">
        <v>32</v>
      </c>
      <c r="AK15" s="24">
        <f>AD4+AD5+AD6+AD7+AD8+AD9+AD10+AD11+AD12+AD13+AD14+AD15</f>
        <v>100.00000000000001</v>
      </c>
      <c r="AL15" s="27">
        <f>AE4+AE5+AE6+AE7+AE8+AE9+AE10+AE11+AE12+AE13+AE14+AE15</f>
        <v>100</v>
      </c>
      <c r="AM15" s="27">
        <f>AF4+AF5+AF6+AF7+AF8+AF9+AF10+AF11+AF12+AF13+AF14+AF15</f>
        <v>100.00000000000001</v>
      </c>
      <c r="AN15" s="27">
        <f>AG4+AG5+AG6+AG7+AG8+AG9+AG10+AG11+AG12+AG13+AG14+AG15</f>
        <v>100</v>
      </c>
      <c r="AO15" s="27">
        <f>AH4+AH5+AH6+AH7+AH8+AH9+AH10+AH11+AH12+AH13+AH14+AH15</f>
        <v>100</v>
      </c>
      <c r="AR15" s="9"/>
      <c r="AS15" s="9"/>
      <c r="AT15" s="9"/>
      <c r="AU15" s="9"/>
      <c r="AV15" s="9"/>
      <c r="AW15" s="9"/>
      <c r="AX15" s="9"/>
    </row>
    <row r="16" spans="1:52" x14ac:dyDescent="0.25">
      <c r="V16" s="1">
        <v>64</v>
      </c>
      <c r="W16" s="1">
        <f>O4</f>
        <v>0</v>
      </c>
      <c r="X16" s="3">
        <f>O5</f>
        <v>0</v>
      </c>
      <c r="Y16" s="3">
        <f>O6</f>
        <v>0</v>
      </c>
      <c r="Z16" s="3">
        <f>O7</f>
        <v>0</v>
      </c>
      <c r="AA16" s="3">
        <f>O8</f>
        <v>0</v>
      </c>
      <c r="AC16" s="1">
        <v>64</v>
      </c>
      <c r="AD16" s="24">
        <f>PRODUCT(W16*100*1/W20)</f>
        <v>0</v>
      </c>
      <c r="AE16" s="27">
        <f>PRODUCT(X16*100*1/X20)</f>
        <v>0</v>
      </c>
      <c r="AF16" s="27">
        <f>PRODUCT(Y16*100*1/Y20)</f>
        <v>0</v>
      </c>
      <c r="AG16" s="27">
        <f>PRODUCT(Z16*100*1/Z20)</f>
        <v>0</v>
      </c>
      <c r="AH16" s="27">
        <f>PRODUCT(AA16*100*1/AA20)</f>
        <v>0</v>
      </c>
      <c r="AJ16" s="1">
        <v>64</v>
      </c>
      <c r="AK16" s="24">
        <f>AD4+AD5+AD6+AD7+AD8+AD9+AD10+AD11+AD12+AD13+AD14+AD15+AD16</f>
        <v>100.00000000000001</v>
      </c>
      <c r="AL16" s="27">
        <f>AE4+AE5+AE6+AE7+AE8+AE9+AE10+AE11+AE12+AE13+AE14+AE15+AE16</f>
        <v>100</v>
      </c>
      <c r="AM16" s="27">
        <f>AF4+AF5+AF6+AF7+AF8+AF9+AF10+AF11+AF12+AF13+AF14+AF15+AF16</f>
        <v>100.00000000000001</v>
      </c>
      <c r="AN16" s="27">
        <f>AG4+AG5+AG6+AG7+AG8+AG9+AG10+AG11+AG12+AG13+AG14+AG15+AG16</f>
        <v>100</v>
      </c>
      <c r="AO16" s="27">
        <f>AH4+AH5+AH6+AH7+AH8+AH9+AH10+AH11+AH12+AH13+AH14+AH15+AH16</f>
        <v>100</v>
      </c>
      <c r="AR16" s="9"/>
      <c r="AS16" s="9"/>
      <c r="AT16" s="9"/>
      <c r="AU16" s="9"/>
      <c r="AV16" s="9"/>
      <c r="AW16" s="9"/>
      <c r="AX16" s="9"/>
    </row>
    <row r="17" spans="22:52" x14ac:dyDescent="0.25">
      <c r="V17" s="1">
        <v>128</v>
      </c>
      <c r="W17" s="1">
        <f>P4</f>
        <v>0</v>
      </c>
      <c r="X17" s="3">
        <f>P5</f>
        <v>0</v>
      </c>
      <c r="Y17" s="3">
        <f>P6</f>
        <v>0</v>
      </c>
      <c r="Z17" s="3">
        <f>P7</f>
        <v>0</v>
      </c>
      <c r="AA17" s="3">
        <f>P8</f>
        <v>0</v>
      </c>
      <c r="AC17" s="1">
        <v>128</v>
      </c>
      <c r="AD17" s="24">
        <f>PRODUCT(W17*100*1/W20)</f>
        <v>0</v>
      </c>
      <c r="AE17" s="27">
        <f>PRODUCT(X17*100*1/X20)</f>
        <v>0</v>
      </c>
      <c r="AF17" s="27">
        <f>PRODUCT(Y17*100*1/Y20)</f>
        <v>0</v>
      </c>
      <c r="AG17" s="27">
        <f>PRODUCT(Z17*100*1/Z20)</f>
        <v>0</v>
      </c>
      <c r="AH17" s="27">
        <f>PRODUCT(AA17*100*1/AA20)</f>
        <v>0</v>
      </c>
      <c r="AJ17" s="1">
        <v>128</v>
      </c>
      <c r="AK17" s="24">
        <f>AD4+AD5+AD6+AD7+AD8+AD9+AD10+AD11+AD12+AD13+AD14+AD15+AD16+AD17</f>
        <v>100.00000000000001</v>
      </c>
      <c r="AL17" s="27">
        <f>AE4+AE5+AE6+AE7+AE8+AE9+AE10+AE11+AE12+AE13+AE14+AE15+AE16+AE17</f>
        <v>100</v>
      </c>
      <c r="AM17" s="27">
        <f>AF4+AF5+AF6+AF7+AF8+AF9+AF10+AF11+AF12+AF13+AF14+AF15+AF16+AF17</f>
        <v>100.00000000000001</v>
      </c>
      <c r="AN17" s="27">
        <f>AG4+AG5+AG6+AG7+AG8+AG9+AG10+AG11+AG12+AG13+AG14+AG15+AG16+AG17</f>
        <v>100</v>
      </c>
      <c r="AO17" s="27">
        <f>AH4+AH5+AH6+AH7+AH8+AH9+AH10+AH11+AH12+AH13+AH14+AH15+AH16+AH17</f>
        <v>100</v>
      </c>
      <c r="AR17" s="9"/>
      <c r="AS17" s="9"/>
      <c r="AT17" s="9"/>
      <c r="AU17" s="9"/>
      <c r="AV17" s="9"/>
      <c r="AW17" s="9"/>
      <c r="AX17" s="9"/>
    </row>
    <row r="18" spans="22:52" x14ac:dyDescent="0.25">
      <c r="V18" s="1">
        <v>256</v>
      </c>
      <c r="W18" s="1">
        <f>Q4</f>
        <v>0</v>
      </c>
      <c r="X18" s="3">
        <f>Q5</f>
        <v>0</v>
      </c>
      <c r="Y18" s="3">
        <f>Q6</f>
        <v>0</v>
      </c>
      <c r="Z18" s="3">
        <f>Q7</f>
        <v>0</v>
      </c>
      <c r="AA18" s="3">
        <f>Q8</f>
        <v>0</v>
      </c>
      <c r="AC18" s="1">
        <v>256</v>
      </c>
      <c r="AD18" s="24">
        <f>PRODUCT(W18*100*1/W20)</f>
        <v>0</v>
      </c>
      <c r="AE18" s="27">
        <f>PRODUCT(X18*100*1/X20)</f>
        <v>0</v>
      </c>
      <c r="AF18" s="27">
        <f>PRODUCT(Y18*100*1/Y20)</f>
        <v>0</v>
      </c>
      <c r="AG18" s="27">
        <f>PRODUCT(Z18*100*1/Z20)</f>
        <v>0</v>
      </c>
      <c r="AH18" s="27">
        <f>PRODUCT(AA18*100*1/AA20)</f>
        <v>0</v>
      </c>
      <c r="AJ18" s="1">
        <v>256</v>
      </c>
      <c r="AK18" s="24">
        <f>AD4+AD5+AD6+AD7+AD8+AD9+AD10+AD11+AD12+AD13+AD14+AD15+AD16+AD17+AD18</f>
        <v>100.00000000000001</v>
      </c>
      <c r="AL18" s="27">
        <f>AE4+AE5+AE6+AE7+AE8+AE9+AE10+AE11+AE12+AE13+AE14+AE15+AE16+AE17+AE18</f>
        <v>100</v>
      </c>
      <c r="AM18" s="27">
        <f>AF4+AF5+AF6+AF7+AF8+AF9+AF10+AF11+AF12+AF13+AF14+AF15+AF16+AF17+AF18</f>
        <v>100.00000000000001</v>
      </c>
      <c r="AN18" s="27">
        <f>AG4+AG5+AG6+AG7+AG8+AG9+AG10+AG11+AG12+AG13+AG14+AG15+AG16+AG17+AG18</f>
        <v>100</v>
      </c>
      <c r="AO18" s="27">
        <f>AH4+AH5+AH6+AH7+AH8+AH9+AH10+AH11+AH12+AH13+AH14+AH15+AH16+AH17+AH18</f>
        <v>100</v>
      </c>
      <c r="AR18" s="9"/>
      <c r="AS18" s="9"/>
      <c r="AT18" s="9"/>
      <c r="AU18" s="9"/>
      <c r="AV18" s="9"/>
      <c r="AW18" s="9"/>
      <c r="AX18" s="9"/>
    </row>
    <row r="19" spans="22:52" x14ac:dyDescent="0.25">
      <c r="V19" s="1">
        <v>512</v>
      </c>
      <c r="W19" s="1">
        <f>R4</f>
        <v>0</v>
      </c>
      <c r="X19" s="3">
        <f>R5</f>
        <v>0</v>
      </c>
      <c r="Y19" s="3">
        <f>R6</f>
        <v>0</v>
      </c>
      <c r="Z19" s="3">
        <f>R7</f>
        <v>0</v>
      </c>
      <c r="AA19" s="3">
        <f>R8</f>
        <v>0</v>
      </c>
      <c r="AC19" s="1">
        <v>512</v>
      </c>
      <c r="AD19" s="24">
        <f>PRODUCT(W19*100*1/W20)</f>
        <v>0</v>
      </c>
      <c r="AE19" s="27">
        <f>PRODUCT(X19*100*1/X20)</f>
        <v>0</v>
      </c>
      <c r="AF19" s="27">
        <f>PRODUCT(Y19*100*1/Y20)</f>
        <v>0</v>
      </c>
      <c r="AG19" s="27">
        <f>PRODUCT(Z19*100*1/Z20)</f>
        <v>0</v>
      </c>
      <c r="AH19" s="27">
        <f>PRODUCT(AA19*100*1/AA20)</f>
        <v>0</v>
      </c>
      <c r="AJ19" s="1">
        <v>512</v>
      </c>
      <c r="AK19" s="24">
        <f>AD4+AD5+AD6+AD7+AD8+AD9+AD10+AD11+AD12+AD13+AD14+AD15+AD16+AD17+AD18+AD19</f>
        <v>100.00000000000001</v>
      </c>
      <c r="AL19" s="27">
        <f>AE4+AE5+AE6+AE7+AE8+AE9+AE10+AE11+AE12+AE13+AE14+AE15+AE16+AE17+AE18+AE19</f>
        <v>100</v>
      </c>
      <c r="AM19" s="27">
        <f>AF4+AF5+AF6+AF7+AF8+AF9+AF10+AF11+AF12+AF13+AF14+AF15+AF16+AF17+AF18+AF19</f>
        <v>100.00000000000001</v>
      </c>
      <c r="AN19" s="27">
        <f>AG4+AG5+AG6+AG7+AG8+AG9+AG10+AG11+AG12+AG13+AG14+AG15+AG16+AG17+AG18+AG19</f>
        <v>100</v>
      </c>
      <c r="AO19" s="27">
        <f>AH4+AH5+AH6+AH7+AH8+AH9+AH10+AH11+AH12+AH13+AH14+AH15+AH16+AH17+AH18+AH19</f>
        <v>100</v>
      </c>
      <c r="AR19" s="9"/>
      <c r="AS19" s="9"/>
      <c r="AT19" s="9"/>
      <c r="AU19" s="9"/>
      <c r="AV19" s="9"/>
      <c r="AW19" s="9"/>
      <c r="AX19" s="9"/>
    </row>
    <row r="20" spans="22:52" x14ac:dyDescent="0.25">
      <c r="V20" s="1" t="s">
        <v>1</v>
      </c>
      <c r="W20" s="1">
        <f>S4</f>
        <v>54</v>
      </c>
      <c r="X20" s="1">
        <f>S5</f>
        <v>54</v>
      </c>
      <c r="Y20" s="1">
        <f>S6</f>
        <v>54</v>
      </c>
      <c r="Z20" s="1">
        <f>S7</f>
        <v>54</v>
      </c>
      <c r="AA20" s="1">
        <f>S8</f>
        <v>54</v>
      </c>
      <c r="AC20" s="1" t="s">
        <v>1</v>
      </c>
      <c r="AD20" s="24">
        <f>SUM(AD4:AD19)</f>
        <v>100.00000000000001</v>
      </c>
      <c r="AE20" s="24">
        <f>SUM(AE4:AE19)</f>
        <v>100</v>
      </c>
      <c r="AF20" s="24">
        <f>SUM(AF4:AF19)</f>
        <v>100.00000000000001</v>
      </c>
      <c r="AG20" s="24">
        <f>SUM(AG4:AG19)</f>
        <v>100</v>
      </c>
      <c r="AH20" s="24">
        <f>SUM(AH4:AH19)</f>
        <v>100</v>
      </c>
      <c r="AP20" s="24"/>
      <c r="AS20" s="9"/>
      <c r="AT20" s="9"/>
      <c r="AU20" s="9"/>
      <c r="AV20" s="9"/>
      <c r="AW20" s="9"/>
      <c r="AX20" s="9"/>
      <c r="AY20" s="9"/>
    </row>
    <row r="21" spans="22:52" x14ac:dyDescent="0.25">
      <c r="AI21" s="24"/>
      <c r="AP21" s="24"/>
      <c r="AQ21" s="24"/>
      <c r="AS21" s="9"/>
      <c r="AT21" s="9"/>
      <c r="AU21" s="9"/>
      <c r="AV21" s="9"/>
      <c r="AW21" s="9"/>
      <c r="AX21" s="9"/>
      <c r="AY21" s="9"/>
      <c r="AZ21" s="9"/>
    </row>
    <row r="22" spans="22:52" x14ac:dyDescent="0.25">
      <c r="AI22" s="24"/>
      <c r="AP22" s="24"/>
      <c r="AQ22" s="24"/>
      <c r="AS22" s="9"/>
      <c r="AT22" s="9"/>
      <c r="AU22" s="9"/>
      <c r="AV22" s="9"/>
      <c r="AW22" s="9"/>
      <c r="AX22" s="9"/>
      <c r="AY22" s="9"/>
      <c r="AZ22" s="9"/>
    </row>
    <row r="23" spans="22:52" x14ac:dyDescent="0.25">
      <c r="AI23" s="24"/>
      <c r="AP23" s="24"/>
      <c r="AQ23" s="24"/>
      <c r="AS23" s="9"/>
      <c r="AT23" s="9"/>
      <c r="AU23" s="9"/>
      <c r="AV23" s="9"/>
      <c r="AW23" s="9"/>
      <c r="AX23" s="9"/>
      <c r="AY23" s="9"/>
      <c r="AZ23" s="9"/>
    </row>
    <row r="24" spans="22:52" x14ac:dyDescent="0.25">
      <c r="AI24" s="24"/>
      <c r="AP24" s="24"/>
      <c r="AQ24" s="24"/>
      <c r="AS24" s="9"/>
      <c r="AT24" s="9"/>
      <c r="AU24" s="9"/>
      <c r="AV24" s="9"/>
      <c r="AW24" s="9"/>
      <c r="AX24" s="9"/>
      <c r="AY24" s="9"/>
      <c r="AZ24" s="9"/>
    </row>
    <row r="25" spans="22:52" x14ac:dyDescent="0.25">
      <c r="AI25" s="24"/>
      <c r="AP25" s="24"/>
      <c r="AQ25" s="24"/>
      <c r="AS25" s="9"/>
      <c r="AT25" s="9"/>
      <c r="AU25" s="9"/>
      <c r="AV25" s="9"/>
      <c r="AW25" s="9"/>
      <c r="AX25" s="9"/>
      <c r="AY25" s="9"/>
      <c r="AZ25" s="9"/>
    </row>
    <row r="26" spans="22:52" x14ac:dyDescent="0.25">
      <c r="AI26" s="24"/>
      <c r="AP26" s="24"/>
      <c r="AQ26" s="24"/>
      <c r="AS26" s="9"/>
      <c r="AT26" s="9"/>
      <c r="AU26" s="9"/>
      <c r="AV26" s="9"/>
      <c r="AW26" s="9"/>
      <c r="AX26" s="9"/>
      <c r="AY26" s="9"/>
      <c r="AZ26" s="9"/>
    </row>
    <row r="27" spans="22:52" x14ac:dyDescent="0.25">
      <c r="AI27" s="24"/>
      <c r="AP27" s="24"/>
      <c r="AQ27" s="24"/>
      <c r="AS27" s="9"/>
      <c r="AT27" s="9"/>
      <c r="AU27" s="9"/>
      <c r="AV27" s="9"/>
      <c r="AW27" s="9"/>
      <c r="AX27" s="9"/>
      <c r="AY27" s="9"/>
      <c r="AZ27" s="9"/>
    </row>
    <row r="28" spans="22:52" x14ac:dyDescent="0.25">
      <c r="AI28" s="24"/>
      <c r="AP28" s="24"/>
      <c r="AQ28" s="24"/>
      <c r="AS28" s="9"/>
      <c r="AT28" s="9"/>
      <c r="AU28" s="9"/>
      <c r="AV28" s="9"/>
      <c r="AW28" s="9"/>
      <c r="AX28" s="9"/>
      <c r="AY28" s="9"/>
      <c r="AZ28" s="9"/>
    </row>
    <row r="29" spans="22:52" x14ac:dyDescent="0.25">
      <c r="AI29" s="24"/>
      <c r="AP29" s="24"/>
      <c r="AQ29" s="24"/>
      <c r="AS29" s="9"/>
      <c r="AT29" s="9"/>
      <c r="AU29" s="9"/>
      <c r="AV29" s="9"/>
      <c r="AW29" s="9"/>
      <c r="AX29" s="9"/>
      <c r="AY29" s="9"/>
      <c r="AZ29" s="9"/>
    </row>
    <row r="30" spans="22:52" x14ac:dyDescent="0.25">
      <c r="AI30" s="24"/>
      <c r="AP30" s="24"/>
      <c r="AQ30" s="24"/>
      <c r="AS30" s="9"/>
      <c r="AT30" s="9"/>
      <c r="AU30" s="9"/>
      <c r="AV30" s="9"/>
      <c r="AW30" s="9"/>
      <c r="AX30" s="9"/>
      <c r="AY30" s="9"/>
      <c r="AZ30" s="9"/>
    </row>
    <row r="31" spans="22:52" x14ac:dyDescent="0.25">
      <c r="AI31" s="24"/>
      <c r="AP31" s="24"/>
      <c r="AQ31" s="24"/>
      <c r="AS31" s="9"/>
      <c r="AT31" s="9"/>
      <c r="AU31" s="9"/>
      <c r="AV31" s="9"/>
      <c r="AW31" s="9"/>
      <c r="AX31" s="9"/>
      <c r="AY31" s="9"/>
      <c r="AZ31" s="9"/>
    </row>
    <row r="32" spans="22:52" x14ac:dyDescent="0.25">
      <c r="AI32" s="24"/>
      <c r="AP32" s="24"/>
      <c r="AQ32" s="24"/>
      <c r="AS32" s="9"/>
      <c r="AT32" s="9"/>
      <c r="AU32" s="9"/>
      <c r="AV32" s="9"/>
      <c r="AW32" s="9"/>
      <c r="AX32" s="9"/>
      <c r="AY32" s="9"/>
      <c r="AZ32" s="9"/>
    </row>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78CFFCD09B62F40B0E822DA1E7C2DE0" ma:contentTypeVersion="1" ma:contentTypeDescription="Ein neues Dokument erstellen." ma:contentTypeScope="" ma:versionID="1f5dc51af2246673fe5a5c5d90f37e6c">
  <xsd:schema xmlns:xsd="http://www.w3.org/2001/XMLSchema" xmlns:xs="http://www.w3.org/2001/XMLSchema" xmlns:p="http://schemas.microsoft.com/office/2006/metadata/properties" xmlns:ns1="http://schemas.microsoft.com/sharepoint/v3" targetNamespace="http://schemas.microsoft.com/office/2006/metadata/properties" ma:root="true" ma:fieldsID="afcbafc75315d1e3db5c088da047463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F48F675-4E2C-4AEE-AFA3-6C3B6B563043}"/>
</file>

<file path=customXml/itemProps2.xml><?xml version="1.0" encoding="utf-8"?>
<ds:datastoreItem xmlns:ds="http://schemas.openxmlformats.org/officeDocument/2006/customXml" ds:itemID="{946C8010-014F-45EB-A748-681C56C9F213}"/>
</file>

<file path=customXml/itemProps3.xml><?xml version="1.0" encoding="utf-8"?>
<ds:datastoreItem xmlns:ds="http://schemas.openxmlformats.org/officeDocument/2006/customXml" ds:itemID="{FD2A39F8-90A5-43EE-AD85-01C920714AD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vorschau</vt:lpstr>
      <vt:lpstr>Entero</vt:lpstr>
      <vt:lpstr>Pseud</vt:lpstr>
      <vt:lpstr>S.aureus</vt:lpstr>
      <vt:lpstr>EK</vt:lpstr>
      <vt:lpstr>HSC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Lippmann, Norman</dc:creator>
  <cp:lastModifiedBy>Lippmann, Norman</cp:lastModifiedBy>
  <dcterms:created xsi:type="dcterms:W3CDTF">2017-02-14T11:15:51Z</dcterms:created>
  <dcterms:modified xsi:type="dcterms:W3CDTF">2022-04-22T06:07:25Z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0x010100A78CFFCD09B62F40B0E822DA1E7C2DE0</vt:lpwstr>
  </property>
</Properties>
</file>