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charts/chart28.xml" ContentType="application/vnd.openxmlformats-officedocument.drawingml.chart+xml"/>
  <Override PartName="/xl/drawings/drawing12.xml" ContentType="application/vnd.openxmlformats-officedocument.drawing+xml"/>
  <Override PartName="/xl/charts/chart29.xml" ContentType="application/vnd.openxmlformats-officedocument.drawingml.chart+xml"/>
  <Override PartName="/xl/charts/chart30.xml" ContentType="application/vnd.openxmlformats-officedocument.drawingml.chart+xml"/>
  <Override PartName="/xl/worksheets/sheet3.xml" ContentType="application/vnd.openxmlformats-officedocument.spreadsheetml.worksheet+xml"/>
  <Override PartName="/xl/worksheets/sheet2.xml" ContentType="application/vnd.openxmlformats-officedocument.spreadsheetml.worksheet+xml"/>
  <Override PartName="/xl/drawings/drawing11.xml" ContentType="application/vnd.openxmlformats-officedocument.drawing+xml"/>
  <Override PartName="/xl/charts/chart27.xml" ContentType="application/vnd.openxmlformats-officedocument.drawingml.chart+xml"/>
  <Override PartName="/xl/charts/chart26.xml" ContentType="application/vnd.openxmlformats-officedocument.drawingml.chart+xml"/>
  <Override PartName="/xl/charts/chart21.xml" ContentType="application/vnd.openxmlformats-officedocument.drawingml.chart+xml"/>
  <Override PartName="/xl/drawings/drawing8.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drawings/drawing9.xml" ContentType="application/vnd.openxmlformats-officedocument.drawing+xml"/>
  <Override PartName="/xl/charts/chart24.xml" ContentType="application/vnd.openxmlformats-officedocument.drawingml.chart+xml"/>
  <Override PartName="/xl/charts/chart25.xml" ContentType="application/vnd.openxmlformats-officedocument.drawingml.chart+xml"/>
  <Override PartName="/xl/drawings/drawing10.xml" ContentType="application/vnd.openxmlformats-officedocument.drawing+xml"/>
  <Override PartName="/xl/charts/chart20.xml" ContentType="application/vnd.openxmlformats-officedocument.drawingml.chart+xml"/>
  <Override PartName="/xl/worksheets/sheet1.xml" ContentType="application/vnd.openxmlformats-officedocument.spreadsheetml.worksheet+xml"/>
  <Override PartName="/xl/charts/chart19.xml" ContentType="application/vnd.openxmlformats-officedocument.drawingml.chart+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charts/chart9.xml" ContentType="application/vnd.openxmlformats-officedocument.drawingml.chart+xml"/>
  <Override PartName="/xl/charts/chart18.xml" ContentType="application/vnd.openxmlformats-officedocument.drawingml.chart+xml"/>
  <Override PartName="/xl/drawings/drawing4.xml" ContentType="application/vnd.openxmlformats-officedocument.drawing+xml"/>
  <Override PartName="/xl/charts/chart13.xml" ContentType="application/vnd.openxmlformats-officedocument.drawingml.chart+xml"/>
  <Override PartName="/xl/drawings/drawing5.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drawings/drawing6.xml" ContentType="application/vnd.openxmlformats-officedocument.drawing+xml"/>
  <Override PartName="/xl/charts/chart10.xml" ContentType="application/vnd.openxmlformats-officedocument.drawingml.chart+xml"/>
  <Override PartName="/xl/charts/chart12.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harts/chart11.xml" ContentType="application/vnd.openxmlformats-officedocument.drawingml.char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V:\Resistenzstatistik\2020\Chirurgie\"/>
    </mc:Choice>
  </mc:AlternateContent>
  <bookViews>
    <workbookView xWindow="0" yWindow="0" windowWidth="19440" windowHeight="8820" tabRatio="821"/>
  </bookViews>
  <sheets>
    <sheet name="vorschau" sheetId="1" r:id="rId1"/>
    <sheet name="Entero" sheetId="26" r:id="rId2"/>
    <sheet name="Pseud" sheetId="27" r:id="rId3"/>
    <sheet name="Acinetob" sheetId="28" r:id="rId4"/>
    <sheet name="S.aureus" sheetId="29" r:id="rId5"/>
    <sheet name="CNS" sheetId="30" r:id="rId6"/>
    <sheet name="EK" sheetId="31" r:id="rId7"/>
    <sheet name="HSC" sheetId="16" r:id="rId8"/>
    <sheet name="Viridans" sheetId="9" r:id="rId9"/>
    <sheet name="anaerob+" sheetId="14" r:id="rId10"/>
    <sheet name="anaerob-" sheetId="17" r:id="rId11"/>
    <sheet name="Cdiff" sheetId="20" r:id="rId12"/>
    <sheet name="Candida" sheetId="13" r:id="rId13"/>
  </sheets>
  <calcPr calcId="162913"/>
</workbook>
</file>

<file path=xl/calcChain.xml><?xml version="1.0" encoding="utf-8"?>
<calcChain xmlns="http://schemas.openxmlformats.org/spreadsheetml/2006/main">
  <c r="AT110" i="30" l="1"/>
  <c r="DU94" i="30" s="1"/>
  <c r="AS110" i="30"/>
  <c r="DT94" i="30" s="1"/>
  <c r="AR110" i="30"/>
  <c r="AQ110" i="30"/>
  <c r="DR94" i="30" s="1"/>
  <c r="AP110" i="30"/>
  <c r="DQ94" i="30" s="1"/>
  <c r="AO110" i="30"/>
  <c r="DP94" i="30" s="1"/>
  <c r="AN110" i="30"/>
  <c r="DO94" i="30" s="1"/>
  <c r="AM110" i="30"/>
  <c r="AL110" i="30"/>
  <c r="DM94" i="30" s="1"/>
  <c r="AK110" i="30"/>
  <c r="AJ110" i="30"/>
  <c r="DK94" i="30" s="1"/>
  <c r="AI110" i="30"/>
  <c r="AH110" i="30"/>
  <c r="DI94" i="30" s="1"/>
  <c r="AG110" i="30"/>
  <c r="AF110" i="30"/>
  <c r="DG94" i="30" s="1"/>
  <c r="AE110" i="30"/>
  <c r="DF94" i="30" s="1"/>
  <c r="AD110" i="30"/>
  <c r="DE94" i="30" s="1"/>
  <c r="AC110" i="30"/>
  <c r="DD94" i="30" s="1"/>
  <c r="AB110" i="30"/>
  <c r="AA110" i="30"/>
  <c r="DB94" i="30" s="1"/>
  <c r="Z110" i="30"/>
  <c r="DA94" i="30" s="1"/>
  <c r="Y110" i="30"/>
  <c r="X110" i="30"/>
  <c r="CY94" i="30" s="1"/>
  <c r="W110" i="30"/>
  <c r="CX94" i="30" s="1"/>
  <c r="AT109" i="30"/>
  <c r="AS109" i="30"/>
  <c r="BS109" i="30" s="1"/>
  <c r="AR109" i="30"/>
  <c r="AQ109" i="30"/>
  <c r="BQ109" i="30" s="1"/>
  <c r="AP109" i="30"/>
  <c r="BP109" i="30" s="1"/>
  <c r="AO109" i="30"/>
  <c r="AN109" i="30"/>
  <c r="AM109" i="30"/>
  <c r="BM109" i="30" s="1"/>
  <c r="AL109" i="30"/>
  <c r="AK109" i="30"/>
  <c r="BK109" i="30" s="1"/>
  <c r="AJ109" i="30"/>
  <c r="BJ109" i="30" s="1"/>
  <c r="AI109" i="30"/>
  <c r="AH109" i="30"/>
  <c r="AG109" i="30"/>
  <c r="BG109" i="30" s="1"/>
  <c r="AF109" i="30"/>
  <c r="AE109" i="30"/>
  <c r="AD109" i="30"/>
  <c r="BD109" i="30" s="1"/>
  <c r="AC109" i="30"/>
  <c r="AB109" i="30"/>
  <c r="AA109" i="30"/>
  <c r="BA109" i="30" s="1"/>
  <c r="Z109" i="30"/>
  <c r="Y109" i="30"/>
  <c r="AY109" i="30" s="1"/>
  <c r="X109" i="30"/>
  <c r="AX109" i="30" s="1"/>
  <c r="W109" i="30"/>
  <c r="AT108" i="30"/>
  <c r="BT108" i="30" s="1"/>
  <c r="AS108" i="30"/>
  <c r="AR108" i="30"/>
  <c r="AQ108" i="30"/>
  <c r="BQ108" i="30" s="1"/>
  <c r="AP108" i="30"/>
  <c r="AO108" i="30"/>
  <c r="AN108" i="30"/>
  <c r="BN108" i="30" s="1"/>
  <c r="AM108" i="30"/>
  <c r="AL108" i="30"/>
  <c r="AK108" i="30"/>
  <c r="BK108" i="30" s="1"/>
  <c r="AJ108" i="30"/>
  <c r="AI108" i="30"/>
  <c r="AH108" i="30"/>
  <c r="BH108" i="30" s="1"/>
  <c r="AG108" i="30"/>
  <c r="AF108" i="30"/>
  <c r="AE108" i="30"/>
  <c r="BE108" i="30" s="1"/>
  <c r="AD108" i="30"/>
  <c r="AC108" i="30"/>
  <c r="AB108" i="30"/>
  <c r="BB108" i="30" s="1"/>
  <c r="AA108" i="30"/>
  <c r="BA108" i="30" s="1"/>
  <c r="Z108" i="30"/>
  <c r="Y108" i="30"/>
  <c r="AY108" i="30" s="1"/>
  <c r="X108" i="30"/>
  <c r="W108" i="30"/>
  <c r="AT107" i="30"/>
  <c r="BT107" i="30" s="1"/>
  <c r="AS107" i="30"/>
  <c r="AR107" i="30"/>
  <c r="AQ107" i="30"/>
  <c r="AP107" i="30"/>
  <c r="AO107" i="30"/>
  <c r="AN107" i="30"/>
  <c r="AM107" i="30"/>
  <c r="AL107" i="30"/>
  <c r="BL107" i="30" s="1"/>
  <c r="AK107" i="30"/>
  <c r="AJ107" i="30"/>
  <c r="AI107" i="30"/>
  <c r="AH107" i="30"/>
  <c r="BH107" i="30" s="1"/>
  <c r="AG107" i="30"/>
  <c r="AF107" i="30"/>
  <c r="AE107" i="30"/>
  <c r="AD107" i="30"/>
  <c r="AC107" i="30"/>
  <c r="AB107" i="30"/>
  <c r="BB107" i="30" s="1"/>
  <c r="AA107" i="30"/>
  <c r="Z107" i="30"/>
  <c r="Y107" i="30"/>
  <c r="X107" i="30"/>
  <c r="W107" i="30"/>
  <c r="AT106" i="30"/>
  <c r="AS106" i="30"/>
  <c r="BS106" i="30" s="1"/>
  <c r="AR106" i="30"/>
  <c r="AQ106" i="30"/>
  <c r="AP106" i="30"/>
  <c r="BP106" i="30" s="1"/>
  <c r="AO106" i="30"/>
  <c r="AN106" i="30"/>
  <c r="AM106" i="30"/>
  <c r="BM106" i="30" s="1"/>
  <c r="AL106" i="30"/>
  <c r="AK106" i="30"/>
  <c r="AJ106" i="30"/>
  <c r="BJ106" i="30" s="1"/>
  <c r="AI106" i="30"/>
  <c r="BI106" i="30" s="1"/>
  <c r="AH106" i="30"/>
  <c r="AG106" i="30"/>
  <c r="BG106" i="30" s="1"/>
  <c r="AF106" i="30"/>
  <c r="AE106" i="30"/>
  <c r="AD106" i="30"/>
  <c r="BD106" i="30" s="1"/>
  <c r="AC106" i="30"/>
  <c r="AB106" i="30"/>
  <c r="AA106" i="30"/>
  <c r="BA106" i="30" s="1"/>
  <c r="Z106" i="30"/>
  <c r="Y106" i="30"/>
  <c r="X106" i="30"/>
  <c r="AX106" i="30" s="1"/>
  <c r="W106" i="30"/>
  <c r="AT105" i="30"/>
  <c r="BT105" i="30" s="1"/>
  <c r="AS105" i="30"/>
  <c r="AR105" i="30"/>
  <c r="BR105" i="30" s="1"/>
  <c r="AQ105" i="30"/>
  <c r="BQ105" i="30" s="1"/>
  <c r="AP105" i="30"/>
  <c r="AO105" i="30"/>
  <c r="AN105" i="30"/>
  <c r="BN105" i="30" s="1"/>
  <c r="AM105" i="30"/>
  <c r="AL105" i="30"/>
  <c r="BL105" i="30" s="1"/>
  <c r="AK105" i="30"/>
  <c r="BK105" i="30" s="1"/>
  <c r="AJ105" i="30"/>
  <c r="AI105" i="30"/>
  <c r="AH105" i="30"/>
  <c r="BH105" i="30" s="1"/>
  <c r="AG105" i="30"/>
  <c r="AF105" i="30"/>
  <c r="BF105" i="30" s="1"/>
  <c r="AE105" i="30"/>
  <c r="BE105" i="30" s="1"/>
  <c r="AD105" i="30"/>
  <c r="AC105" i="30"/>
  <c r="AB105" i="30"/>
  <c r="BB105" i="30" s="1"/>
  <c r="AA105" i="30"/>
  <c r="BA105" i="30" s="1"/>
  <c r="Z105" i="30"/>
  <c r="AZ105" i="30" s="1"/>
  <c r="Y105" i="30"/>
  <c r="AY105" i="30" s="1"/>
  <c r="X105" i="30"/>
  <c r="W105" i="30"/>
  <c r="AT104" i="30"/>
  <c r="BT104" i="30" s="1"/>
  <c r="AS104" i="30"/>
  <c r="BS104" i="30" s="1"/>
  <c r="AR104" i="30"/>
  <c r="BR104" i="30" s="1"/>
  <c r="AQ104" i="30"/>
  <c r="BQ104" i="30" s="1"/>
  <c r="AP104" i="30"/>
  <c r="AO104" i="30"/>
  <c r="BO104" i="30" s="1"/>
  <c r="AN104" i="30"/>
  <c r="AM104" i="30"/>
  <c r="BM104" i="30" s="1"/>
  <c r="AL104" i="30"/>
  <c r="BL104" i="30" s="1"/>
  <c r="AK104" i="30"/>
  <c r="AJ104" i="30"/>
  <c r="AI104" i="30"/>
  <c r="BI104" i="30" s="1"/>
  <c r="AH104" i="30"/>
  <c r="BH104" i="30" s="1"/>
  <c r="AG104" i="30"/>
  <c r="BG104" i="30" s="1"/>
  <c r="AF104" i="30"/>
  <c r="BF104" i="30" s="1"/>
  <c r="AE104" i="30"/>
  <c r="BE104" i="30" s="1"/>
  <c r="AD104" i="30"/>
  <c r="AC104" i="30"/>
  <c r="BC104" i="30" s="1"/>
  <c r="AB104" i="30"/>
  <c r="BB104" i="30" s="1"/>
  <c r="AA104" i="30"/>
  <c r="BA104" i="30" s="1"/>
  <c r="Z104" i="30"/>
  <c r="AZ104" i="30" s="1"/>
  <c r="Y104" i="30"/>
  <c r="AY104" i="30" s="1"/>
  <c r="X104" i="30"/>
  <c r="W104" i="30"/>
  <c r="AW104" i="30" s="1"/>
  <c r="AT103" i="30"/>
  <c r="BT103" i="30" s="1"/>
  <c r="AS103" i="30"/>
  <c r="BS103" i="30" s="1"/>
  <c r="AR103" i="30"/>
  <c r="BR103" i="30" s="1"/>
  <c r="AQ103" i="30"/>
  <c r="AP103" i="30"/>
  <c r="BP103" i="30" s="1"/>
  <c r="AO103" i="30"/>
  <c r="AN103" i="30"/>
  <c r="BN103" i="30" s="1"/>
  <c r="AM103" i="30"/>
  <c r="BM103" i="30" s="1"/>
  <c r="AL103" i="30"/>
  <c r="BL103" i="30" s="1"/>
  <c r="AK103" i="30"/>
  <c r="AJ103" i="30"/>
  <c r="BJ103" i="30" s="1"/>
  <c r="AI103" i="30"/>
  <c r="AH103" i="30"/>
  <c r="BH103" i="30" s="1"/>
  <c r="AG103" i="30"/>
  <c r="BG103" i="30" s="1"/>
  <c r="AF103" i="30"/>
  <c r="BF103" i="30" s="1"/>
  <c r="AE103" i="30"/>
  <c r="AD103" i="30"/>
  <c r="BD103" i="30" s="1"/>
  <c r="AC103" i="30"/>
  <c r="AB103" i="30"/>
  <c r="BB103" i="30" s="1"/>
  <c r="AA103" i="30"/>
  <c r="BA103" i="30" s="1"/>
  <c r="Z103" i="30"/>
  <c r="AZ103" i="30" s="1"/>
  <c r="Y103" i="30"/>
  <c r="X103" i="30"/>
  <c r="AX103" i="30" s="1"/>
  <c r="W103" i="30"/>
  <c r="AT102" i="30"/>
  <c r="AS102" i="30"/>
  <c r="BS102" i="30" s="1"/>
  <c r="AR102" i="30"/>
  <c r="BR102" i="30" s="1"/>
  <c r="AQ102" i="30"/>
  <c r="AP102" i="30"/>
  <c r="AO102" i="30"/>
  <c r="AN102" i="30"/>
  <c r="AM102" i="30"/>
  <c r="AL102" i="30"/>
  <c r="BL102" i="30" s="1"/>
  <c r="AK102" i="30"/>
  <c r="AJ102" i="30"/>
  <c r="AI102" i="30"/>
  <c r="AH102" i="30"/>
  <c r="AG102" i="30"/>
  <c r="BG102" i="30" s="1"/>
  <c r="AF102" i="30"/>
  <c r="BF102" i="30" s="1"/>
  <c r="AE102" i="30"/>
  <c r="AD102" i="30"/>
  <c r="AC102" i="30"/>
  <c r="AB102" i="30"/>
  <c r="AA102" i="30"/>
  <c r="BA102" i="30" s="1"/>
  <c r="Z102" i="30"/>
  <c r="AZ102" i="30" s="1"/>
  <c r="Y102" i="30"/>
  <c r="X102" i="30"/>
  <c r="W102" i="30"/>
  <c r="AT101" i="30"/>
  <c r="BT101" i="30" s="1"/>
  <c r="AS101" i="30"/>
  <c r="AR101" i="30"/>
  <c r="AQ101" i="30"/>
  <c r="BQ101" i="30" s="1"/>
  <c r="AP101" i="30"/>
  <c r="AO101" i="30"/>
  <c r="BO101" i="30" s="1"/>
  <c r="AN101" i="30"/>
  <c r="BN101" i="30" s="1"/>
  <c r="AM101" i="30"/>
  <c r="AL101" i="30"/>
  <c r="AK101" i="30"/>
  <c r="AJ101" i="30"/>
  <c r="AI101" i="30"/>
  <c r="AH101" i="30"/>
  <c r="BH101" i="30" s="1"/>
  <c r="AG101" i="30"/>
  <c r="AF101" i="30"/>
  <c r="AE101" i="30"/>
  <c r="BE101" i="30" s="1"/>
  <c r="AD101" i="30"/>
  <c r="AC101" i="30"/>
  <c r="AB101" i="30"/>
  <c r="BB101" i="30" s="1"/>
  <c r="AA101" i="30"/>
  <c r="Z101" i="30"/>
  <c r="Y101" i="30"/>
  <c r="AY101" i="30" s="1"/>
  <c r="X101" i="30"/>
  <c r="W101" i="30"/>
  <c r="AT100" i="30"/>
  <c r="AS100" i="30"/>
  <c r="BS100" i="30" s="1"/>
  <c r="AR100" i="30"/>
  <c r="BR100" i="30" s="1"/>
  <c r="AQ100" i="30"/>
  <c r="AP100" i="30"/>
  <c r="AO100" i="30"/>
  <c r="AN100" i="30"/>
  <c r="AM100" i="30"/>
  <c r="BM100" i="30" s="1"/>
  <c r="AL100" i="30"/>
  <c r="AK100" i="30"/>
  <c r="AJ100" i="30"/>
  <c r="AI100" i="30"/>
  <c r="AH100" i="30"/>
  <c r="AG100" i="30"/>
  <c r="BG100" i="30" s="1"/>
  <c r="AF100" i="30"/>
  <c r="AE100" i="30"/>
  <c r="AD100" i="30"/>
  <c r="AC100" i="30"/>
  <c r="AB100" i="30"/>
  <c r="AA100" i="30"/>
  <c r="BA100" i="30" s="1"/>
  <c r="Z100" i="30"/>
  <c r="Y100" i="30"/>
  <c r="X100" i="30"/>
  <c r="W100" i="30"/>
  <c r="CY99" i="30"/>
  <c r="AT99" i="30"/>
  <c r="BT99" i="30" s="1"/>
  <c r="AS99" i="30"/>
  <c r="BS99" i="30" s="1"/>
  <c r="AR99" i="30"/>
  <c r="AQ99" i="30"/>
  <c r="BQ99" i="30" s="1"/>
  <c r="AP99" i="30"/>
  <c r="BP99" i="30" s="1"/>
  <c r="AO99" i="30"/>
  <c r="AN99" i="30"/>
  <c r="BN99" i="30" s="1"/>
  <c r="AM99" i="30"/>
  <c r="BM99" i="30" s="1"/>
  <c r="AL99" i="30"/>
  <c r="AK99" i="30"/>
  <c r="BK99" i="30" s="1"/>
  <c r="AJ99" i="30"/>
  <c r="BJ99" i="30" s="1"/>
  <c r="AI99" i="30"/>
  <c r="AH99" i="30"/>
  <c r="BH99" i="30" s="1"/>
  <c r="AG99" i="30"/>
  <c r="BG99" i="30" s="1"/>
  <c r="AF99" i="30"/>
  <c r="AE99" i="30"/>
  <c r="BE99" i="30" s="1"/>
  <c r="AD99" i="30"/>
  <c r="BD99" i="30" s="1"/>
  <c r="AC99" i="30"/>
  <c r="AB99" i="30"/>
  <c r="BB99" i="30" s="1"/>
  <c r="AA99" i="30"/>
  <c r="BA99" i="30" s="1"/>
  <c r="Z99" i="30"/>
  <c r="Y99" i="30"/>
  <c r="AY99" i="30" s="1"/>
  <c r="X99" i="30"/>
  <c r="AX99" i="30" s="1"/>
  <c r="W99" i="30"/>
  <c r="AT98" i="30"/>
  <c r="BT98" i="30" s="1"/>
  <c r="AS98" i="30"/>
  <c r="BS98" i="30" s="1"/>
  <c r="AR98" i="30"/>
  <c r="AQ98" i="30"/>
  <c r="BQ98" i="30" s="1"/>
  <c r="AP98" i="30"/>
  <c r="AO98" i="30"/>
  <c r="AN98" i="30"/>
  <c r="BN98" i="30" s="1"/>
  <c r="AM98" i="30"/>
  <c r="BM98" i="30" s="1"/>
  <c r="AL98" i="30"/>
  <c r="AK98" i="30"/>
  <c r="BK98" i="30" s="1"/>
  <c r="AJ98" i="30"/>
  <c r="AI98" i="30"/>
  <c r="AH98" i="30"/>
  <c r="BH98" i="30" s="1"/>
  <c r="AG98" i="30"/>
  <c r="BG98" i="30" s="1"/>
  <c r="AF98" i="30"/>
  <c r="AE98" i="30"/>
  <c r="BE98" i="30" s="1"/>
  <c r="AD98" i="30"/>
  <c r="AC98" i="30"/>
  <c r="AB98" i="30"/>
  <c r="BB98" i="30" s="1"/>
  <c r="AA98" i="30"/>
  <c r="BA98" i="30" s="1"/>
  <c r="Z98" i="30"/>
  <c r="Y98" i="30"/>
  <c r="AY98" i="30" s="1"/>
  <c r="X98" i="30"/>
  <c r="W98" i="30"/>
  <c r="AT97" i="30"/>
  <c r="AS97" i="30"/>
  <c r="AR97" i="30"/>
  <c r="AQ97" i="30"/>
  <c r="AP97" i="30"/>
  <c r="AO97" i="30"/>
  <c r="AN97" i="30"/>
  <c r="AM97" i="30"/>
  <c r="AL97" i="30"/>
  <c r="AK97" i="30"/>
  <c r="AJ97" i="30"/>
  <c r="AI97" i="30"/>
  <c r="AH97" i="30"/>
  <c r="AG97" i="30"/>
  <c r="AF97" i="30"/>
  <c r="AE97" i="30"/>
  <c r="AD97" i="30"/>
  <c r="AC97" i="30"/>
  <c r="AB97" i="30"/>
  <c r="AA97" i="30"/>
  <c r="Z97" i="30"/>
  <c r="Y97" i="30"/>
  <c r="X97" i="30"/>
  <c r="W97" i="30"/>
  <c r="AT96" i="30"/>
  <c r="AS96" i="30"/>
  <c r="AR96" i="30"/>
  <c r="AQ96" i="30"/>
  <c r="BQ96" i="30" s="1"/>
  <c r="AP96" i="30"/>
  <c r="AO96" i="30"/>
  <c r="AN96" i="30"/>
  <c r="AM96" i="30"/>
  <c r="AL96" i="30"/>
  <c r="AK96" i="30"/>
  <c r="BK96" i="30" s="1"/>
  <c r="AJ96" i="30"/>
  <c r="AI96" i="30"/>
  <c r="AH96" i="30"/>
  <c r="AG96" i="30"/>
  <c r="AF96" i="30"/>
  <c r="AE96" i="30"/>
  <c r="BE96" i="30" s="1"/>
  <c r="AD96" i="30"/>
  <c r="AC96" i="30"/>
  <c r="AB96" i="30"/>
  <c r="AA96" i="30"/>
  <c r="Z96" i="30"/>
  <c r="AZ96" i="30" s="1"/>
  <c r="Y96" i="30"/>
  <c r="AY96" i="30" s="1"/>
  <c r="X96" i="30"/>
  <c r="W96" i="30"/>
  <c r="AT95" i="30"/>
  <c r="AS95" i="30"/>
  <c r="AR95" i="30"/>
  <c r="AQ95" i="30"/>
  <c r="BQ95" i="30" s="1"/>
  <c r="AP95" i="30"/>
  <c r="AO95" i="30"/>
  <c r="AN95" i="30"/>
  <c r="AM95" i="30"/>
  <c r="AL95" i="30"/>
  <c r="AK95" i="30"/>
  <c r="BK95" i="30" s="1"/>
  <c r="AJ95" i="30"/>
  <c r="AI95" i="30"/>
  <c r="AH95" i="30"/>
  <c r="AG95" i="30"/>
  <c r="AF95" i="30"/>
  <c r="AE95" i="30"/>
  <c r="BE95" i="30" s="1"/>
  <c r="AD95" i="30"/>
  <c r="AC95" i="30"/>
  <c r="AB95" i="30"/>
  <c r="AA95" i="30"/>
  <c r="Z95" i="30"/>
  <c r="Y95" i="30"/>
  <c r="AY95" i="30" s="1"/>
  <c r="X95" i="30"/>
  <c r="W95" i="30"/>
  <c r="DS94" i="30"/>
  <c r="DN94" i="30"/>
  <c r="DL94" i="30"/>
  <c r="DH94" i="30"/>
  <c r="DC94" i="30"/>
  <c r="CZ94" i="30"/>
  <c r="AT94" i="30"/>
  <c r="BT94" i="30" s="1"/>
  <c r="AS94" i="30"/>
  <c r="BS94" i="30" s="1"/>
  <c r="AR94" i="30"/>
  <c r="BR94" i="30" s="1"/>
  <c r="AQ94" i="30"/>
  <c r="AP94" i="30"/>
  <c r="BP94" i="30" s="1"/>
  <c r="AO94" i="30"/>
  <c r="AN94" i="30"/>
  <c r="BN94" i="30" s="1"/>
  <c r="AM94" i="30"/>
  <c r="BM94" i="30" s="1"/>
  <c r="AL94" i="30"/>
  <c r="BL94" i="30" s="1"/>
  <c r="AK94" i="30"/>
  <c r="AJ94" i="30"/>
  <c r="BJ94" i="30" s="1"/>
  <c r="AI94" i="30"/>
  <c r="BI94" i="30" s="1"/>
  <c r="AH94" i="30"/>
  <c r="BH94" i="30" s="1"/>
  <c r="AG94" i="30"/>
  <c r="BG94" i="30" s="1"/>
  <c r="AF94" i="30"/>
  <c r="BF94" i="30" s="1"/>
  <c r="CF94" i="30" s="1"/>
  <c r="AE94" i="30"/>
  <c r="AD94" i="30"/>
  <c r="BD94" i="30" s="1"/>
  <c r="AC94" i="30"/>
  <c r="AB94" i="30"/>
  <c r="BB94" i="30" s="1"/>
  <c r="AA94" i="30"/>
  <c r="BA94" i="30" s="1"/>
  <c r="Z94" i="30"/>
  <c r="AZ94" i="30" s="1"/>
  <c r="Y94" i="30"/>
  <c r="X94" i="30"/>
  <c r="AX94" i="30" s="1"/>
  <c r="W94" i="30"/>
  <c r="CS93" i="30"/>
  <c r="CE93" i="30"/>
  <c r="BS93" i="30"/>
  <c r="AR93" i="30"/>
  <c r="CR93" i="30" s="1"/>
  <c r="AQ93" i="30"/>
  <c r="BQ93" i="30" s="1"/>
  <c r="AP93" i="30"/>
  <c r="BP93" i="30" s="1"/>
  <c r="AO93" i="30"/>
  <c r="CO93" i="30" s="1"/>
  <c r="AN93" i="30"/>
  <c r="BN93" i="30" s="1"/>
  <c r="AM93" i="30"/>
  <c r="CM93" i="30" s="1"/>
  <c r="AL93" i="30"/>
  <c r="CL93" i="30" s="1"/>
  <c r="AK93" i="30"/>
  <c r="BK93" i="30" s="1"/>
  <c r="AJ93" i="30"/>
  <c r="BJ93" i="30" s="1"/>
  <c r="AI93" i="30"/>
  <c r="CI93" i="30" s="1"/>
  <c r="AH93" i="30"/>
  <c r="BH93" i="30" s="1"/>
  <c r="AG93" i="30"/>
  <c r="CG93" i="30" s="1"/>
  <c r="AF93" i="30"/>
  <c r="AE93" i="30"/>
  <c r="BE93" i="30" s="1"/>
  <c r="AD93" i="30"/>
  <c r="BD93" i="30" s="1"/>
  <c r="AC93" i="30"/>
  <c r="CC93" i="30" s="1"/>
  <c r="AB93" i="30"/>
  <c r="BB93" i="30" s="1"/>
  <c r="AA93" i="30"/>
  <c r="CA93" i="30" s="1"/>
  <c r="Z93" i="30"/>
  <c r="BZ93" i="30" s="1"/>
  <c r="Y93" i="30"/>
  <c r="BY93" i="30" s="1"/>
  <c r="X93" i="30"/>
  <c r="BX93" i="30" s="1"/>
  <c r="W93" i="30"/>
  <c r="BW93" i="30" s="1"/>
  <c r="BV92" i="30"/>
  <c r="AV92" i="30"/>
  <c r="V92" i="30"/>
  <c r="AT80" i="30"/>
  <c r="AS80" i="30"/>
  <c r="AR80" i="30"/>
  <c r="DS64" i="30" s="1"/>
  <c r="AQ80" i="30"/>
  <c r="DR64" i="30" s="1"/>
  <c r="AP80" i="30"/>
  <c r="DQ64" i="30" s="1"/>
  <c r="AO80" i="30"/>
  <c r="AN80" i="30"/>
  <c r="AM80" i="30"/>
  <c r="AL80" i="30"/>
  <c r="AK80" i="30"/>
  <c r="AJ80" i="30"/>
  <c r="DK64" i="30" s="1"/>
  <c r="AI80" i="30"/>
  <c r="AH80" i="30"/>
  <c r="AG80" i="30"/>
  <c r="AF80" i="30"/>
  <c r="DG64" i="30" s="1"/>
  <c r="AE80" i="30"/>
  <c r="AD80" i="30"/>
  <c r="AC80" i="30"/>
  <c r="AB80" i="30"/>
  <c r="AA80" i="30"/>
  <c r="Z80" i="30"/>
  <c r="DA64" i="30" s="1"/>
  <c r="Y80" i="30"/>
  <c r="CZ64" i="30" s="1"/>
  <c r="X80" i="30"/>
  <c r="CY64" i="30" s="1"/>
  <c r="W80" i="30"/>
  <c r="BH79" i="30"/>
  <c r="AT79" i="30"/>
  <c r="AS79" i="30"/>
  <c r="BS79" i="30" s="1"/>
  <c r="AR79" i="30"/>
  <c r="AQ79" i="30"/>
  <c r="AP79" i="30"/>
  <c r="AO79" i="30"/>
  <c r="BO79" i="30" s="1"/>
  <c r="AN79" i="30"/>
  <c r="AM79" i="30"/>
  <c r="BM79" i="30" s="1"/>
  <c r="AL79" i="30"/>
  <c r="AK79" i="30"/>
  <c r="AJ79" i="30"/>
  <c r="AI79" i="30"/>
  <c r="BI79" i="30" s="1"/>
  <c r="AH79" i="30"/>
  <c r="AG79" i="30"/>
  <c r="BG79" i="30" s="1"/>
  <c r="AF79" i="30"/>
  <c r="AE79" i="30"/>
  <c r="AD79" i="30"/>
  <c r="AC79" i="30"/>
  <c r="BC79" i="30" s="1"/>
  <c r="AB79" i="30"/>
  <c r="AA79" i="30"/>
  <c r="BA79" i="30" s="1"/>
  <c r="Z79" i="30"/>
  <c r="Y79" i="30"/>
  <c r="X79" i="30"/>
  <c r="W79" i="30"/>
  <c r="AW79" i="30" s="1"/>
  <c r="AT78" i="30"/>
  <c r="AS78" i="30"/>
  <c r="AR78" i="30"/>
  <c r="AQ78" i="30"/>
  <c r="AP78" i="30"/>
  <c r="AO78" i="30"/>
  <c r="BO78" i="30" s="1"/>
  <c r="AN78" i="30"/>
  <c r="AM78" i="30"/>
  <c r="AL78" i="30"/>
  <c r="AK78" i="30"/>
  <c r="AJ78" i="30"/>
  <c r="AI78" i="30"/>
  <c r="BI78" i="30" s="1"/>
  <c r="AH78" i="30"/>
  <c r="AG78" i="30"/>
  <c r="AF78" i="30"/>
  <c r="AE78" i="30"/>
  <c r="AD78" i="30"/>
  <c r="AC78" i="30"/>
  <c r="BC78" i="30" s="1"/>
  <c r="AB78" i="30"/>
  <c r="AA78" i="30"/>
  <c r="Z78" i="30"/>
  <c r="Y78" i="30"/>
  <c r="X78" i="30"/>
  <c r="W78" i="30"/>
  <c r="AW78" i="30" s="1"/>
  <c r="AT77" i="30"/>
  <c r="AS77" i="30"/>
  <c r="AR77" i="30"/>
  <c r="AQ77" i="30"/>
  <c r="AP77" i="30"/>
  <c r="AO77" i="30"/>
  <c r="BO77" i="30" s="1"/>
  <c r="AN77" i="30"/>
  <c r="AM77" i="30"/>
  <c r="AL77" i="30"/>
  <c r="AK77" i="30"/>
  <c r="AJ77" i="30"/>
  <c r="AI77" i="30"/>
  <c r="BI77" i="30" s="1"/>
  <c r="AH77" i="30"/>
  <c r="AG77" i="30"/>
  <c r="AF77" i="30"/>
  <c r="AE77" i="30"/>
  <c r="AD77" i="30"/>
  <c r="AC77" i="30"/>
  <c r="BC77" i="30" s="1"/>
  <c r="AB77" i="30"/>
  <c r="AA77" i="30"/>
  <c r="Z77" i="30"/>
  <c r="Y77" i="30"/>
  <c r="X77" i="30"/>
  <c r="W77" i="30"/>
  <c r="AW77" i="30" s="1"/>
  <c r="AT76" i="30"/>
  <c r="AS76" i="30"/>
  <c r="BS76" i="30" s="1"/>
  <c r="AR76" i="30"/>
  <c r="AQ76" i="30"/>
  <c r="AP76" i="30"/>
  <c r="AO76" i="30"/>
  <c r="AN76" i="30"/>
  <c r="AM76" i="30"/>
  <c r="BM76" i="30" s="1"/>
  <c r="AL76" i="30"/>
  <c r="AK76" i="30"/>
  <c r="AJ76" i="30"/>
  <c r="AI76" i="30"/>
  <c r="AH76" i="30"/>
  <c r="AG76" i="30"/>
  <c r="BG76" i="30" s="1"/>
  <c r="AF76" i="30"/>
  <c r="AE76" i="30"/>
  <c r="AD76" i="30"/>
  <c r="AC76" i="30"/>
  <c r="AB76" i="30"/>
  <c r="AA76" i="30"/>
  <c r="BA76" i="30" s="1"/>
  <c r="Z76" i="30"/>
  <c r="Y76" i="30"/>
  <c r="X76" i="30"/>
  <c r="W76" i="30"/>
  <c r="AT75" i="30"/>
  <c r="AS75" i="30"/>
  <c r="BS75" i="30" s="1"/>
  <c r="AR75" i="30"/>
  <c r="AQ75" i="30"/>
  <c r="AP75" i="30"/>
  <c r="AO75" i="30"/>
  <c r="AN75" i="30"/>
  <c r="AM75" i="30"/>
  <c r="BM75" i="30" s="1"/>
  <c r="AL75" i="30"/>
  <c r="AK75" i="30"/>
  <c r="AJ75" i="30"/>
  <c r="AI75" i="30"/>
  <c r="AH75" i="30"/>
  <c r="AG75" i="30"/>
  <c r="BG75" i="30" s="1"/>
  <c r="AF75" i="30"/>
  <c r="AE75" i="30"/>
  <c r="AD75" i="30"/>
  <c r="AC75" i="30"/>
  <c r="AB75" i="30"/>
  <c r="AA75" i="30"/>
  <c r="BA75" i="30" s="1"/>
  <c r="Z75" i="30"/>
  <c r="Y75" i="30"/>
  <c r="X75" i="30"/>
  <c r="W75" i="30"/>
  <c r="AT74" i="30"/>
  <c r="AS74" i="30"/>
  <c r="BS74" i="30" s="1"/>
  <c r="AR74" i="30"/>
  <c r="AQ74" i="30"/>
  <c r="AP74" i="30"/>
  <c r="AO74" i="30"/>
  <c r="AN74" i="30"/>
  <c r="AM74" i="30"/>
  <c r="BM74" i="30" s="1"/>
  <c r="AL74" i="30"/>
  <c r="AK74" i="30"/>
  <c r="AJ74" i="30"/>
  <c r="AI74" i="30"/>
  <c r="AH74" i="30"/>
  <c r="AG74" i="30"/>
  <c r="BG74" i="30" s="1"/>
  <c r="AF74" i="30"/>
  <c r="AE74" i="30"/>
  <c r="AD74" i="30"/>
  <c r="AC74" i="30"/>
  <c r="AB74" i="30"/>
  <c r="AA74" i="30"/>
  <c r="BA74" i="30" s="1"/>
  <c r="Z74" i="30"/>
  <c r="Y74" i="30"/>
  <c r="X74" i="30"/>
  <c r="W74" i="30"/>
  <c r="AT73" i="30"/>
  <c r="AS73" i="30"/>
  <c r="AR73" i="30"/>
  <c r="AQ73" i="30"/>
  <c r="AP73" i="30"/>
  <c r="BP73" i="30" s="1"/>
  <c r="AO73" i="30"/>
  <c r="AN73" i="30"/>
  <c r="AM73" i="30"/>
  <c r="AL73" i="30"/>
  <c r="AK73" i="30"/>
  <c r="AJ73" i="30"/>
  <c r="BJ73" i="30" s="1"/>
  <c r="AI73" i="30"/>
  <c r="AH73" i="30"/>
  <c r="AG73" i="30"/>
  <c r="AF73" i="30"/>
  <c r="AE73" i="30"/>
  <c r="AD73" i="30"/>
  <c r="BD73" i="30" s="1"/>
  <c r="AC73" i="30"/>
  <c r="AB73" i="30"/>
  <c r="AA73" i="30"/>
  <c r="Z73" i="30"/>
  <c r="AZ73" i="30" s="1"/>
  <c r="Y73" i="30"/>
  <c r="X73" i="30"/>
  <c r="AX73" i="30" s="1"/>
  <c r="W73" i="30"/>
  <c r="AT72" i="30"/>
  <c r="AS72" i="30"/>
  <c r="AR72" i="30"/>
  <c r="BR72" i="30" s="1"/>
  <c r="AQ72" i="30"/>
  <c r="BQ72" i="30" s="1"/>
  <c r="AP72" i="30"/>
  <c r="BP72" i="30" s="1"/>
  <c r="AO72" i="30"/>
  <c r="AN72" i="30"/>
  <c r="AM72" i="30"/>
  <c r="AL72" i="30"/>
  <c r="BL72" i="30" s="1"/>
  <c r="AK72" i="30"/>
  <c r="BK72" i="30" s="1"/>
  <c r="AJ72" i="30"/>
  <c r="BJ72" i="30" s="1"/>
  <c r="AI72" i="30"/>
  <c r="AH72" i="30"/>
  <c r="AG72" i="30"/>
  <c r="AF72" i="30"/>
  <c r="BF72" i="30" s="1"/>
  <c r="AE72" i="30"/>
  <c r="BE72" i="30" s="1"/>
  <c r="AD72" i="30"/>
  <c r="BD72" i="30" s="1"/>
  <c r="AC72" i="30"/>
  <c r="AB72" i="30"/>
  <c r="AA72" i="30"/>
  <c r="Z72" i="30"/>
  <c r="AZ72" i="30" s="1"/>
  <c r="Y72" i="30"/>
  <c r="AY72" i="30" s="1"/>
  <c r="X72" i="30"/>
  <c r="AX72" i="30" s="1"/>
  <c r="W72" i="30"/>
  <c r="AT71" i="30"/>
  <c r="AS71" i="30"/>
  <c r="AR71" i="30"/>
  <c r="AQ71" i="30"/>
  <c r="BQ71" i="30" s="1"/>
  <c r="AP71" i="30"/>
  <c r="BP71" i="30" s="1"/>
  <c r="AO71" i="30"/>
  <c r="AN71" i="30"/>
  <c r="AM71" i="30"/>
  <c r="AL71" i="30"/>
  <c r="AK71" i="30"/>
  <c r="BK71" i="30" s="1"/>
  <c r="AJ71" i="30"/>
  <c r="BJ71" i="30" s="1"/>
  <c r="AI71" i="30"/>
  <c r="AH71" i="30"/>
  <c r="AG71" i="30"/>
  <c r="AF71" i="30"/>
  <c r="AE71" i="30"/>
  <c r="BE71" i="30" s="1"/>
  <c r="AD71" i="30"/>
  <c r="BD71" i="30" s="1"/>
  <c r="AC71" i="30"/>
  <c r="AB71" i="30"/>
  <c r="AA71" i="30"/>
  <c r="Z71" i="30"/>
  <c r="AZ71" i="30" s="1"/>
  <c r="Y71" i="30"/>
  <c r="AY71" i="30" s="1"/>
  <c r="X71" i="30"/>
  <c r="AX71" i="30" s="1"/>
  <c r="W71" i="30"/>
  <c r="AT70" i="30"/>
  <c r="AS70" i="30"/>
  <c r="AR70" i="30"/>
  <c r="AQ70" i="30"/>
  <c r="BQ70" i="30" s="1"/>
  <c r="AP70" i="30"/>
  <c r="BP70" i="30" s="1"/>
  <c r="AO70" i="30"/>
  <c r="AN70" i="30"/>
  <c r="AM70" i="30"/>
  <c r="AL70" i="30"/>
  <c r="BL70" i="30" s="1"/>
  <c r="AK70" i="30"/>
  <c r="BK70" i="30" s="1"/>
  <c r="AJ70" i="30"/>
  <c r="BJ70" i="30" s="1"/>
  <c r="AI70" i="30"/>
  <c r="AH70" i="30"/>
  <c r="AG70" i="30"/>
  <c r="AF70" i="30"/>
  <c r="AE70" i="30"/>
  <c r="BE70" i="30" s="1"/>
  <c r="AD70" i="30"/>
  <c r="BD70" i="30" s="1"/>
  <c r="AC70" i="30"/>
  <c r="BC70" i="30" s="1"/>
  <c r="AB70" i="30"/>
  <c r="AA70" i="30"/>
  <c r="Z70" i="30"/>
  <c r="AZ70" i="30" s="1"/>
  <c r="Y70" i="30"/>
  <c r="AY70" i="30" s="1"/>
  <c r="X70" i="30"/>
  <c r="AX70" i="30" s="1"/>
  <c r="W70" i="30"/>
  <c r="AW70" i="30" s="1"/>
  <c r="CY69" i="30"/>
  <c r="AT69" i="30"/>
  <c r="AS69" i="30"/>
  <c r="BS69" i="30" s="1"/>
  <c r="AR69" i="30"/>
  <c r="BR69" i="30" s="1"/>
  <c r="AQ69" i="30"/>
  <c r="AP69" i="30"/>
  <c r="AO69" i="30"/>
  <c r="AN69" i="30"/>
  <c r="AM69" i="30"/>
  <c r="BM69" i="30" s="1"/>
  <c r="AL69" i="30"/>
  <c r="BL69" i="30" s="1"/>
  <c r="AK69" i="30"/>
  <c r="AJ69" i="30"/>
  <c r="AI69" i="30"/>
  <c r="AH69" i="30"/>
  <c r="AG69" i="30"/>
  <c r="BG69" i="30" s="1"/>
  <c r="AF69" i="30"/>
  <c r="BF69" i="30" s="1"/>
  <c r="AE69" i="30"/>
  <c r="AD69" i="30"/>
  <c r="AC69" i="30"/>
  <c r="AB69" i="30"/>
  <c r="AA69" i="30"/>
  <c r="BA69" i="30" s="1"/>
  <c r="Z69" i="30"/>
  <c r="AZ69" i="30" s="1"/>
  <c r="Y69" i="30"/>
  <c r="X69" i="30"/>
  <c r="W69" i="30"/>
  <c r="AT68" i="30"/>
  <c r="AS68" i="30"/>
  <c r="BS68" i="30" s="1"/>
  <c r="AR68" i="30"/>
  <c r="BR68" i="30" s="1"/>
  <c r="AQ68" i="30"/>
  <c r="AP68" i="30"/>
  <c r="AO68" i="30"/>
  <c r="AN68" i="30"/>
  <c r="AM68" i="30"/>
  <c r="BM68" i="30" s="1"/>
  <c r="AL68" i="30"/>
  <c r="BL68" i="30" s="1"/>
  <c r="AK68" i="30"/>
  <c r="AJ68" i="30"/>
  <c r="AI68" i="30"/>
  <c r="AH68" i="30"/>
  <c r="AG68" i="30"/>
  <c r="BG68" i="30" s="1"/>
  <c r="AF68" i="30"/>
  <c r="BF68" i="30" s="1"/>
  <c r="AE68" i="30"/>
  <c r="AD68" i="30"/>
  <c r="AC68" i="30"/>
  <c r="AB68" i="30"/>
  <c r="AA68" i="30"/>
  <c r="BA68" i="30" s="1"/>
  <c r="Z68" i="30"/>
  <c r="AZ68" i="30" s="1"/>
  <c r="Y68" i="30"/>
  <c r="X68" i="30"/>
  <c r="W68" i="30"/>
  <c r="AT67" i="30"/>
  <c r="AS67" i="30"/>
  <c r="BS67" i="30" s="1"/>
  <c r="AR67" i="30"/>
  <c r="AQ67" i="30"/>
  <c r="AP67" i="30"/>
  <c r="AO67" i="30"/>
  <c r="AN67" i="30"/>
  <c r="AM67" i="30"/>
  <c r="BM67" i="30" s="1"/>
  <c r="AL67" i="30"/>
  <c r="AK67" i="30"/>
  <c r="AJ67" i="30"/>
  <c r="AI67" i="30"/>
  <c r="AH67" i="30"/>
  <c r="AG67" i="30"/>
  <c r="BG67" i="30" s="1"/>
  <c r="AF67" i="30"/>
  <c r="AE67" i="30"/>
  <c r="AD67" i="30"/>
  <c r="AC67" i="30"/>
  <c r="AB67" i="30"/>
  <c r="AA67" i="30"/>
  <c r="BA67" i="30" s="1"/>
  <c r="Z67" i="30"/>
  <c r="Y67" i="30"/>
  <c r="X67" i="30"/>
  <c r="W67" i="30"/>
  <c r="AT66" i="30"/>
  <c r="AS66" i="30"/>
  <c r="BS66" i="30" s="1"/>
  <c r="AR66" i="30"/>
  <c r="AQ66" i="30"/>
  <c r="AP66" i="30"/>
  <c r="AO66" i="30"/>
  <c r="AN66" i="30"/>
  <c r="AM66" i="30"/>
  <c r="BM66" i="30" s="1"/>
  <c r="AL66" i="30"/>
  <c r="AK66" i="30"/>
  <c r="AJ66" i="30"/>
  <c r="AI66" i="30"/>
  <c r="AH66" i="30"/>
  <c r="AG66" i="30"/>
  <c r="BG66" i="30" s="1"/>
  <c r="AF66" i="30"/>
  <c r="AE66" i="30"/>
  <c r="AD66" i="30"/>
  <c r="AC66" i="30"/>
  <c r="AB66" i="30"/>
  <c r="AA66" i="30"/>
  <c r="BA66" i="30" s="1"/>
  <c r="Z66" i="30"/>
  <c r="Y66" i="30"/>
  <c r="X66" i="30"/>
  <c r="W66" i="30"/>
  <c r="AT65" i="30"/>
  <c r="AS65" i="30"/>
  <c r="BS65" i="30" s="1"/>
  <c r="AR65" i="30"/>
  <c r="AQ65" i="30"/>
  <c r="BQ65" i="30" s="1"/>
  <c r="AP65" i="30"/>
  <c r="AO65" i="30"/>
  <c r="BO65" i="30" s="1"/>
  <c r="AN65" i="30"/>
  <c r="AM65" i="30"/>
  <c r="BM65" i="30" s="1"/>
  <c r="AL65" i="30"/>
  <c r="AK65" i="30"/>
  <c r="BK65" i="30" s="1"/>
  <c r="AJ65" i="30"/>
  <c r="AI65" i="30"/>
  <c r="BI65" i="30" s="1"/>
  <c r="AH65" i="30"/>
  <c r="AG65" i="30"/>
  <c r="BG65" i="30" s="1"/>
  <c r="AF65" i="30"/>
  <c r="AE65" i="30"/>
  <c r="BE65" i="30" s="1"/>
  <c r="AD65" i="30"/>
  <c r="AC65" i="30"/>
  <c r="BC65" i="30" s="1"/>
  <c r="AB65" i="30"/>
  <c r="AA65" i="30"/>
  <c r="BA65" i="30" s="1"/>
  <c r="Z65" i="30"/>
  <c r="Y65" i="30"/>
  <c r="AY65" i="30" s="1"/>
  <c r="X65" i="30"/>
  <c r="W65" i="30"/>
  <c r="AW65" i="30" s="1"/>
  <c r="DT64" i="30"/>
  <c r="DP64" i="30"/>
  <c r="DN64" i="30"/>
  <c r="DL64" i="30"/>
  <c r="DJ64" i="30"/>
  <c r="DH64" i="30"/>
  <c r="DF64" i="30"/>
  <c r="DE64" i="30"/>
  <c r="DD64" i="30"/>
  <c r="DB64" i="30"/>
  <c r="CX64" i="30"/>
  <c r="AT64" i="30"/>
  <c r="AS64" i="30"/>
  <c r="BS64" i="30" s="1"/>
  <c r="AR64" i="30"/>
  <c r="AQ64" i="30"/>
  <c r="AP64" i="30"/>
  <c r="AO64" i="30"/>
  <c r="BO64" i="30" s="1"/>
  <c r="AN64" i="30"/>
  <c r="AM64" i="30"/>
  <c r="BM64" i="30" s="1"/>
  <c r="AL64" i="30"/>
  <c r="AK64" i="30"/>
  <c r="AJ64" i="30"/>
  <c r="AI64" i="30"/>
  <c r="BI64" i="30" s="1"/>
  <c r="AH64" i="30"/>
  <c r="AG64" i="30"/>
  <c r="BG64" i="30" s="1"/>
  <c r="AF64" i="30"/>
  <c r="AE64" i="30"/>
  <c r="AD64" i="30"/>
  <c r="AC64" i="30"/>
  <c r="BC64" i="30" s="1"/>
  <c r="AB64" i="30"/>
  <c r="AA64" i="30"/>
  <c r="BA64" i="30" s="1"/>
  <c r="Z64" i="30"/>
  <c r="Y64" i="30"/>
  <c r="AY64" i="30" s="1"/>
  <c r="X64" i="30"/>
  <c r="W64" i="30"/>
  <c r="AW64" i="30" s="1"/>
  <c r="CS63" i="30"/>
  <c r="BS63" i="30"/>
  <c r="AR63" i="30"/>
  <c r="CR63" i="30" s="1"/>
  <c r="AQ63" i="30"/>
  <c r="BQ63" i="30" s="1"/>
  <c r="AP63" i="30"/>
  <c r="BP63" i="30" s="1"/>
  <c r="AO63" i="30"/>
  <c r="CO63" i="30" s="1"/>
  <c r="AN63" i="30"/>
  <c r="AM63" i="30"/>
  <c r="AL63" i="30"/>
  <c r="CL63" i="30" s="1"/>
  <c r="AK63" i="30"/>
  <c r="CK63" i="30" s="1"/>
  <c r="AJ63" i="30"/>
  <c r="CJ63" i="30" s="1"/>
  <c r="AI63" i="30"/>
  <c r="CI63" i="30" s="1"/>
  <c r="AH63" i="30"/>
  <c r="AG63" i="30"/>
  <c r="AF63" i="30"/>
  <c r="BF63" i="30" s="1"/>
  <c r="AE63" i="30"/>
  <c r="BE63" i="30" s="1"/>
  <c r="AD63" i="30"/>
  <c r="BD63" i="30" s="1"/>
  <c r="AC63" i="30"/>
  <c r="CC63" i="30" s="1"/>
  <c r="AB63" i="30"/>
  <c r="AA63" i="30"/>
  <c r="Z63" i="30"/>
  <c r="BZ63" i="30" s="1"/>
  <c r="Y63" i="30"/>
  <c r="BY63" i="30" s="1"/>
  <c r="X63" i="30"/>
  <c r="AX63" i="30" s="1"/>
  <c r="W63" i="30"/>
  <c r="BW63" i="30" s="1"/>
  <c r="BV62" i="30"/>
  <c r="AV62" i="30"/>
  <c r="V62" i="30"/>
  <c r="AT19" i="30"/>
  <c r="DU3" i="30" s="1"/>
  <c r="AS19" i="30"/>
  <c r="AR19" i="30"/>
  <c r="AQ19" i="30"/>
  <c r="DR3" i="30" s="1"/>
  <c r="AP19" i="30"/>
  <c r="DQ3" i="30" s="1"/>
  <c r="AO19" i="30"/>
  <c r="DP3" i="30" s="1"/>
  <c r="AN19" i="30"/>
  <c r="DO3" i="30" s="1"/>
  <c r="AM19" i="30"/>
  <c r="AL19" i="30"/>
  <c r="DM3" i="30" s="1"/>
  <c r="AK19" i="30"/>
  <c r="DL3" i="30" s="1"/>
  <c r="AJ19" i="30"/>
  <c r="AI19" i="30"/>
  <c r="DJ3" i="30" s="1"/>
  <c r="AH19" i="30"/>
  <c r="DI3" i="30" s="1"/>
  <c r="AG19" i="30"/>
  <c r="AF19" i="30"/>
  <c r="AE19" i="30"/>
  <c r="DF3" i="30" s="1"/>
  <c r="AD19" i="30"/>
  <c r="DE3" i="30" s="1"/>
  <c r="AC19" i="30"/>
  <c r="DD3" i="30" s="1"/>
  <c r="AB19" i="30"/>
  <c r="AA19" i="30"/>
  <c r="Z19" i="30"/>
  <c r="DA3" i="30" s="1"/>
  <c r="Y19" i="30"/>
  <c r="CZ3" i="30" s="1"/>
  <c r="X19" i="30"/>
  <c r="W19" i="30"/>
  <c r="CX3" i="30" s="1"/>
  <c r="AT18" i="30"/>
  <c r="BT18" i="30" s="1"/>
  <c r="AS18" i="30"/>
  <c r="BS18" i="30" s="1"/>
  <c r="AR18" i="30"/>
  <c r="AQ18" i="30"/>
  <c r="AP18" i="30"/>
  <c r="AO18" i="30"/>
  <c r="AN18" i="30"/>
  <c r="BN18" i="30" s="1"/>
  <c r="AM18" i="30"/>
  <c r="BM18" i="30" s="1"/>
  <c r="AL18" i="30"/>
  <c r="AK18" i="30"/>
  <c r="AJ18" i="30"/>
  <c r="AI18" i="30"/>
  <c r="AH18" i="30"/>
  <c r="BH18" i="30" s="1"/>
  <c r="AG18" i="30"/>
  <c r="BG18" i="30" s="1"/>
  <c r="AF18" i="30"/>
  <c r="AE18" i="30"/>
  <c r="AD18" i="30"/>
  <c r="BD18" i="30" s="1"/>
  <c r="AC18" i="30"/>
  <c r="AB18" i="30"/>
  <c r="BB18" i="30" s="1"/>
  <c r="AA18" i="30"/>
  <c r="BA18" i="30" s="1"/>
  <c r="Z18" i="30"/>
  <c r="Y18" i="30"/>
  <c r="X18" i="30"/>
  <c r="W18" i="30"/>
  <c r="AT17" i="30"/>
  <c r="BT17" i="30" s="1"/>
  <c r="AS17" i="30"/>
  <c r="AR17" i="30"/>
  <c r="AQ17" i="30"/>
  <c r="AP17" i="30"/>
  <c r="AO17" i="30"/>
  <c r="AN17" i="30"/>
  <c r="BN17" i="30" s="1"/>
  <c r="AM17" i="30"/>
  <c r="BM17" i="30" s="1"/>
  <c r="AL17" i="30"/>
  <c r="AK17" i="30"/>
  <c r="AJ17" i="30"/>
  <c r="AI17" i="30"/>
  <c r="AH17" i="30"/>
  <c r="AG17" i="30"/>
  <c r="BG17" i="30" s="1"/>
  <c r="AF17" i="30"/>
  <c r="AE17" i="30"/>
  <c r="AD17" i="30"/>
  <c r="AC17" i="30"/>
  <c r="AB17" i="30"/>
  <c r="AA17" i="30"/>
  <c r="Z17" i="30"/>
  <c r="Y17" i="30"/>
  <c r="X17" i="30"/>
  <c r="W17" i="30"/>
  <c r="AT16" i="30"/>
  <c r="BT16" i="30" s="1"/>
  <c r="AS16" i="30"/>
  <c r="BS16" i="30" s="1"/>
  <c r="AR16" i="30"/>
  <c r="AQ16" i="30"/>
  <c r="AP16" i="30"/>
  <c r="AO16" i="30"/>
  <c r="AN16" i="30"/>
  <c r="BN16" i="30" s="1"/>
  <c r="AM16" i="30"/>
  <c r="BM16" i="30" s="1"/>
  <c r="AL16" i="30"/>
  <c r="AK16" i="30"/>
  <c r="AJ16" i="30"/>
  <c r="AI16" i="30"/>
  <c r="AH16" i="30"/>
  <c r="BH16" i="30" s="1"/>
  <c r="AG16" i="30"/>
  <c r="BG16" i="30" s="1"/>
  <c r="AF16" i="30"/>
  <c r="AE16" i="30"/>
  <c r="AD16" i="30"/>
  <c r="AC16" i="30"/>
  <c r="AB16" i="30"/>
  <c r="BB16" i="30" s="1"/>
  <c r="AA16" i="30"/>
  <c r="Z16" i="30"/>
  <c r="Y16" i="30"/>
  <c r="X16" i="30"/>
  <c r="W16" i="30"/>
  <c r="AT15" i="30"/>
  <c r="BT15" i="30" s="1"/>
  <c r="AS15" i="30"/>
  <c r="BS15" i="30" s="1"/>
  <c r="AR15" i="30"/>
  <c r="AQ15" i="30"/>
  <c r="AP15" i="30"/>
  <c r="AO15" i="30"/>
  <c r="AN15" i="30"/>
  <c r="BN15" i="30" s="1"/>
  <c r="AM15" i="30"/>
  <c r="BM15" i="30" s="1"/>
  <c r="AL15" i="30"/>
  <c r="AK15" i="30"/>
  <c r="AJ15" i="30"/>
  <c r="AI15" i="30"/>
  <c r="AH15" i="30"/>
  <c r="BH15" i="30" s="1"/>
  <c r="AG15" i="30"/>
  <c r="BG15" i="30" s="1"/>
  <c r="AF15" i="30"/>
  <c r="AE15" i="30"/>
  <c r="AD15" i="30"/>
  <c r="AC15" i="30"/>
  <c r="AB15" i="30"/>
  <c r="BB15" i="30" s="1"/>
  <c r="AA15" i="30"/>
  <c r="BA15" i="30" s="1"/>
  <c r="Z15" i="30"/>
  <c r="Y15" i="30"/>
  <c r="X15" i="30"/>
  <c r="W15" i="30"/>
  <c r="BN14" i="30"/>
  <c r="BF14" i="30"/>
  <c r="AT14" i="30"/>
  <c r="AS14" i="30"/>
  <c r="BS14" i="30" s="1"/>
  <c r="AR14" i="30"/>
  <c r="AQ14" i="30"/>
  <c r="AP14" i="30"/>
  <c r="AO14" i="30"/>
  <c r="AN14" i="30"/>
  <c r="AM14" i="30"/>
  <c r="BM14" i="30" s="1"/>
  <c r="AL14" i="30"/>
  <c r="AK14" i="30"/>
  <c r="AJ14" i="30"/>
  <c r="AI14" i="30"/>
  <c r="AH14" i="30"/>
  <c r="AG14" i="30"/>
  <c r="BG14" i="30" s="1"/>
  <c r="AF14" i="30"/>
  <c r="AE14" i="30"/>
  <c r="AD14" i="30"/>
  <c r="AC14" i="30"/>
  <c r="AB14" i="30"/>
  <c r="AA14" i="30"/>
  <c r="BA14" i="30" s="1"/>
  <c r="Z14" i="30"/>
  <c r="Y14" i="30"/>
  <c r="X14" i="30"/>
  <c r="W14" i="30"/>
  <c r="AT13" i="30"/>
  <c r="AS13" i="30"/>
  <c r="AR13" i="30"/>
  <c r="BR13" i="30" s="1"/>
  <c r="AQ13" i="30"/>
  <c r="AP13" i="30"/>
  <c r="AO13" i="30"/>
  <c r="AN13" i="30"/>
  <c r="AM13" i="30"/>
  <c r="AL13" i="30"/>
  <c r="BL13" i="30" s="1"/>
  <c r="AK13" i="30"/>
  <c r="BK13" i="30" s="1"/>
  <c r="AJ13" i="30"/>
  <c r="AI13" i="30"/>
  <c r="AH13" i="30"/>
  <c r="AG13" i="30"/>
  <c r="AF13" i="30"/>
  <c r="BF13" i="30" s="1"/>
  <c r="AE13" i="30"/>
  <c r="BE13" i="30" s="1"/>
  <c r="AD13" i="30"/>
  <c r="AC13" i="30"/>
  <c r="AB13" i="30"/>
  <c r="AA13" i="30"/>
  <c r="Z13" i="30"/>
  <c r="AZ13" i="30" s="1"/>
  <c r="Y13" i="30"/>
  <c r="X13" i="30"/>
  <c r="W13" i="30"/>
  <c r="AT12" i="30"/>
  <c r="AS12" i="30"/>
  <c r="AR12" i="30"/>
  <c r="BR12" i="30" s="1"/>
  <c r="AQ12" i="30"/>
  <c r="AP12" i="30"/>
  <c r="AO12" i="30"/>
  <c r="AN12" i="30"/>
  <c r="AM12" i="30"/>
  <c r="AL12" i="30"/>
  <c r="BL12" i="30" s="1"/>
  <c r="AK12" i="30"/>
  <c r="AJ12" i="30"/>
  <c r="AI12" i="30"/>
  <c r="AH12" i="30"/>
  <c r="AG12" i="30"/>
  <c r="AF12" i="30"/>
  <c r="BF12" i="30" s="1"/>
  <c r="AE12" i="30"/>
  <c r="AD12" i="30"/>
  <c r="AC12" i="30"/>
  <c r="AB12" i="30"/>
  <c r="BB12" i="30" s="1"/>
  <c r="AA12" i="30"/>
  <c r="Z12" i="30"/>
  <c r="AZ12" i="30" s="1"/>
  <c r="Y12" i="30"/>
  <c r="X12" i="30"/>
  <c r="W12" i="30"/>
  <c r="AT11" i="30"/>
  <c r="AS11" i="30"/>
  <c r="BS11" i="30" s="1"/>
  <c r="AR11" i="30"/>
  <c r="BR11" i="30" s="1"/>
  <c r="AQ11" i="30"/>
  <c r="AP11" i="30"/>
  <c r="AO11" i="30"/>
  <c r="AN11" i="30"/>
  <c r="AM11" i="30"/>
  <c r="BM11" i="30" s="1"/>
  <c r="AL11" i="30"/>
  <c r="BL11" i="30" s="1"/>
  <c r="AK11" i="30"/>
  <c r="AJ11" i="30"/>
  <c r="AI11" i="30"/>
  <c r="AH11" i="30"/>
  <c r="AG11" i="30"/>
  <c r="BG11" i="30" s="1"/>
  <c r="AF11" i="30"/>
  <c r="BF11" i="30" s="1"/>
  <c r="AE11" i="30"/>
  <c r="AD11" i="30"/>
  <c r="AC11" i="30"/>
  <c r="AB11" i="30"/>
  <c r="AA11" i="30"/>
  <c r="BA11" i="30" s="1"/>
  <c r="Z11" i="30"/>
  <c r="AZ11" i="30" s="1"/>
  <c r="Y11" i="30"/>
  <c r="X11" i="30"/>
  <c r="W11" i="30"/>
  <c r="BL10" i="30"/>
  <c r="BF10" i="30"/>
  <c r="AT10" i="30"/>
  <c r="AS10" i="30"/>
  <c r="AR10" i="30"/>
  <c r="AQ10" i="30"/>
  <c r="BQ10" i="30" s="1"/>
  <c r="AP10" i="30"/>
  <c r="BP10" i="30" s="1"/>
  <c r="AO10" i="30"/>
  <c r="AN10" i="30"/>
  <c r="AM10" i="30"/>
  <c r="AL10" i="30"/>
  <c r="AK10" i="30"/>
  <c r="BK10" i="30" s="1"/>
  <c r="AJ10" i="30"/>
  <c r="BJ10" i="30" s="1"/>
  <c r="AI10" i="30"/>
  <c r="AH10" i="30"/>
  <c r="AG10" i="30"/>
  <c r="AF10" i="30"/>
  <c r="AE10" i="30"/>
  <c r="BE10" i="30" s="1"/>
  <c r="AD10" i="30"/>
  <c r="BD10" i="30" s="1"/>
  <c r="AC10" i="30"/>
  <c r="AB10" i="30"/>
  <c r="AA10" i="30"/>
  <c r="Z10" i="30"/>
  <c r="Y10" i="30"/>
  <c r="AY10" i="30" s="1"/>
  <c r="X10" i="30"/>
  <c r="AX10" i="30" s="1"/>
  <c r="W10" i="30"/>
  <c r="AT9" i="30"/>
  <c r="AS9" i="30"/>
  <c r="AR9" i="30"/>
  <c r="BR9" i="30" s="1"/>
  <c r="AQ9" i="30"/>
  <c r="BQ9" i="30" s="1"/>
  <c r="AP9" i="30"/>
  <c r="AO9" i="30"/>
  <c r="AN9" i="30"/>
  <c r="AM9" i="30"/>
  <c r="AL9" i="30"/>
  <c r="BL9" i="30" s="1"/>
  <c r="AK9" i="30"/>
  <c r="BK9" i="30" s="1"/>
  <c r="AJ9" i="30"/>
  <c r="AI9" i="30"/>
  <c r="AH9" i="30"/>
  <c r="AG9" i="30"/>
  <c r="AF9" i="30"/>
  <c r="BF9" i="30" s="1"/>
  <c r="AE9" i="30"/>
  <c r="BE9" i="30" s="1"/>
  <c r="AD9" i="30"/>
  <c r="AC9" i="30"/>
  <c r="AB9" i="30"/>
  <c r="AA9" i="30"/>
  <c r="Z9" i="30"/>
  <c r="AZ9" i="30" s="1"/>
  <c r="Y9" i="30"/>
  <c r="AY9" i="30" s="1"/>
  <c r="X9" i="30"/>
  <c r="W9" i="30"/>
  <c r="CY8" i="30"/>
  <c r="AT8" i="30"/>
  <c r="BT8" i="30" s="1"/>
  <c r="AS8" i="30"/>
  <c r="BS8" i="30" s="1"/>
  <c r="AR8" i="30"/>
  <c r="AQ8" i="30"/>
  <c r="AP8" i="30"/>
  <c r="AO8" i="30"/>
  <c r="AN8" i="30"/>
  <c r="BN8" i="30" s="1"/>
  <c r="AM8" i="30"/>
  <c r="AL8" i="30"/>
  <c r="AK8" i="30"/>
  <c r="AJ8" i="30"/>
  <c r="AI8" i="30"/>
  <c r="AH8" i="30"/>
  <c r="BH8" i="30" s="1"/>
  <c r="AG8" i="30"/>
  <c r="AF8" i="30"/>
  <c r="AE8" i="30"/>
  <c r="AD8" i="30"/>
  <c r="AC8" i="30"/>
  <c r="AB8" i="30"/>
  <c r="BB8" i="30" s="1"/>
  <c r="AA8" i="30"/>
  <c r="BA8" i="30" s="1"/>
  <c r="Z8" i="30"/>
  <c r="Y8" i="30"/>
  <c r="X8" i="30"/>
  <c r="W8" i="30"/>
  <c r="AT7" i="30"/>
  <c r="BT7" i="30" s="1"/>
  <c r="AS7" i="30"/>
  <c r="AR7" i="30"/>
  <c r="AQ7" i="30"/>
  <c r="AP7" i="30"/>
  <c r="AO7" i="30"/>
  <c r="AN7" i="30"/>
  <c r="BN7" i="30" s="1"/>
  <c r="AM7" i="30"/>
  <c r="AL7" i="30"/>
  <c r="AK7" i="30"/>
  <c r="AJ7" i="30"/>
  <c r="AI7" i="30"/>
  <c r="AH7" i="30"/>
  <c r="BH7" i="30" s="1"/>
  <c r="AG7" i="30"/>
  <c r="AF7" i="30"/>
  <c r="AE7" i="30"/>
  <c r="AD7" i="30"/>
  <c r="AC7" i="30"/>
  <c r="AB7" i="30"/>
  <c r="BB7" i="30" s="1"/>
  <c r="AA7" i="30"/>
  <c r="Z7" i="30"/>
  <c r="Y7" i="30"/>
  <c r="X7" i="30"/>
  <c r="W7" i="30"/>
  <c r="BS6" i="30"/>
  <c r="AT6" i="30"/>
  <c r="AS6" i="30"/>
  <c r="AR6" i="30"/>
  <c r="AQ6" i="30"/>
  <c r="AP6" i="30"/>
  <c r="AO6" i="30"/>
  <c r="AN6" i="30"/>
  <c r="AM6" i="30"/>
  <c r="BM6" i="30" s="1"/>
  <c r="AL6" i="30"/>
  <c r="AK6" i="30"/>
  <c r="AJ6" i="30"/>
  <c r="AI6" i="30"/>
  <c r="AH6" i="30"/>
  <c r="AG6" i="30"/>
  <c r="AF6" i="30"/>
  <c r="AE6" i="30"/>
  <c r="BE6" i="30" s="1"/>
  <c r="AD6" i="30"/>
  <c r="AC6" i="30"/>
  <c r="AB6" i="30"/>
  <c r="AA6" i="30"/>
  <c r="BA6" i="30" s="1"/>
  <c r="Z6" i="30"/>
  <c r="Y6" i="30"/>
  <c r="X6" i="30"/>
  <c r="W6" i="30"/>
  <c r="BS5" i="30"/>
  <c r="AT5" i="30"/>
  <c r="AS5" i="30"/>
  <c r="AR5" i="30"/>
  <c r="BR5" i="30" s="1"/>
  <c r="AQ5" i="30"/>
  <c r="AP5" i="30"/>
  <c r="BP5" i="30" s="1"/>
  <c r="AO5" i="30"/>
  <c r="AN5" i="30"/>
  <c r="AM5" i="30"/>
  <c r="AL5" i="30"/>
  <c r="BL5" i="30" s="1"/>
  <c r="AK5" i="30"/>
  <c r="BK5" i="30" s="1"/>
  <c r="AJ5" i="30"/>
  <c r="BJ5" i="30" s="1"/>
  <c r="AI5" i="30"/>
  <c r="AH5" i="30"/>
  <c r="AG5" i="30"/>
  <c r="BG5" i="30" s="1"/>
  <c r="AF5" i="30"/>
  <c r="BF5" i="30" s="1"/>
  <c r="AE5" i="30"/>
  <c r="BE5" i="30" s="1"/>
  <c r="AD5" i="30"/>
  <c r="BD5" i="30" s="1"/>
  <c r="AC5" i="30"/>
  <c r="AB5" i="30"/>
  <c r="AA5" i="30"/>
  <c r="BA5" i="30" s="1"/>
  <c r="Z5" i="30"/>
  <c r="AZ5" i="30" s="1"/>
  <c r="Y5" i="30"/>
  <c r="AY5" i="30" s="1"/>
  <c r="X5" i="30"/>
  <c r="AX5" i="30" s="1"/>
  <c r="W5" i="30"/>
  <c r="AT4" i="30"/>
  <c r="AS4" i="30"/>
  <c r="BS4" i="30" s="1"/>
  <c r="AR4" i="30"/>
  <c r="BR4" i="30" s="1"/>
  <c r="AQ4" i="30"/>
  <c r="AP4" i="30"/>
  <c r="AO4" i="30"/>
  <c r="AN4" i="30"/>
  <c r="AM4" i="30"/>
  <c r="BM4" i="30" s="1"/>
  <c r="AL4" i="30"/>
  <c r="BL4" i="30" s="1"/>
  <c r="AK4" i="30"/>
  <c r="AJ4" i="30"/>
  <c r="AI4" i="30"/>
  <c r="AH4" i="30"/>
  <c r="AG4" i="30"/>
  <c r="BG4" i="30" s="1"/>
  <c r="AF4" i="30"/>
  <c r="BF4" i="30" s="1"/>
  <c r="AE4" i="30"/>
  <c r="AD4" i="30"/>
  <c r="AC4" i="30"/>
  <c r="AB4" i="30"/>
  <c r="AA4" i="30"/>
  <c r="BA4" i="30" s="1"/>
  <c r="Z4" i="30"/>
  <c r="AZ4" i="30" s="1"/>
  <c r="Y4" i="30"/>
  <c r="X4" i="30"/>
  <c r="W4" i="30"/>
  <c r="DT3" i="30"/>
  <c r="DS3" i="30"/>
  <c r="DN3" i="30"/>
  <c r="DH3" i="30"/>
  <c r="DG3" i="30"/>
  <c r="DC3" i="30"/>
  <c r="DB3" i="30"/>
  <c r="AT3" i="30"/>
  <c r="AS3" i="30"/>
  <c r="BS3" i="30" s="1"/>
  <c r="AR3" i="30"/>
  <c r="BR3" i="30" s="1"/>
  <c r="AQ3" i="30"/>
  <c r="AP3" i="30"/>
  <c r="AO3" i="30"/>
  <c r="AN3" i="30"/>
  <c r="AM3" i="30"/>
  <c r="BM3" i="30" s="1"/>
  <c r="AL3" i="30"/>
  <c r="BL3" i="30" s="1"/>
  <c r="AK3" i="30"/>
  <c r="AJ3" i="30"/>
  <c r="AI3" i="30"/>
  <c r="AH3" i="30"/>
  <c r="AG3" i="30"/>
  <c r="BG3" i="30" s="1"/>
  <c r="AF3" i="30"/>
  <c r="BF3" i="30" s="1"/>
  <c r="AE3" i="30"/>
  <c r="AD3" i="30"/>
  <c r="AC3" i="30"/>
  <c r="AB3" i="30"/>
  <c r="AA3" i="30"/>
  <c r="Z3" i="30"/>
  <c r="AZ3" i="30" s="1"/>
  <c r="Y3" i="30"/>
  <c r="X3" i="30"/>
  <c r="W3" i="30"/>
  <c r="CS2" i="30"/>
  <c r="BS2" i="30"/>
  <c r="BK2" i="30"/>
  <c r="AR2" i="30"/>
  <c r="CR2" i="30" s="1"/>
  <c r="AQ2" i="30"/>
  <c r="CQ2" i="30" s="1"/>
  <c r="AP2" i="30"/>
  <c r="CP2" i="30" s="1"/>
  <c r="AO2" i="30"/>
  <c r="BO2" i="30" s="1"/>
  <c r="AN2" i="30"/>
  <c r="CN2" i="30" s="1"/>
  <c r="AM2" i="30"/>
  <c r="BM2" i="30" s="1"/>
  <c r="AL2" i="30"/>
  <c r="BL2" i="30" s="1"/>
  <c r="AK2" i="30"/>
  <c r="CK2" i="30" s="1"/>
  <c r="AJ2" i="30"/>
  <c r="BJ2" i="30" s="1"/>
  <c r="AI2" i="30"/>
  <c r="CI2" i="30" s="1"/>
  <c r="AH2" i="30"/>
  <c r="CH2" i="30" s="1"/>
  <c r="AG2" i="30"/>
  <c r="BG2" i="30" s="1"/>
  <c r="AF2" i="30"/>
  <c r="BF2" i="30" s="1"/>
  <c r="AE2" i="30"/>
  <c r="CE2" i="30" s="1"/>
  <c r="AD2" i="30"/>
  <c r="BD2" i="30" s="1"/>
  <c r="AC2" i="30"/>
  <c r="CC2" i="30" s="1"/>
  <c r="AB2" i="30"/>
  <c r="CB2" i="30" s="1"/>
  <c r="AA2" i="30"/>
  <c r="BA2" i="30" s="1"/>
  <c r="Z2" i="30"/>
  <c r="BZ2" i="30" s="1"/>
  <c r="Y2" i="30"/>
  <c r="AY2" i="30" s="1"/>
  <c r="X2" i="30"/>
  <c r="BX2" i="30" s="1"/>
  <c r="W2" i="30"/>
  <c r="BW2" i="30" s="1"/>
  <c r="BV1" i="30"/>
  <c r="AV1" i="30"/>
  <c r="V1" i="30"/>
  <c r="AQ277" i="26"/>
  <c r="AP277" i="26"/>
  <c r="AO277" i="26"/>
  <c r="AN277" i="26"/>
  <c r="AM277" i="26"/>
  <c r="AL277" i="26"/>
  <c r="AK277" i="26"/>
  <c r="AJ277" i="26"/>
  <c r="AI277" i="26"/>
  <c r="AH277" i="26"/>
  <c r="AG277" i="26"/>
  <c r="AF277" i="26"/>
  <c r="AE277" i="26"/>
  <c r="AD277" i="26"/>
  <c r="AC277" i="26"/>
  <c r="AB277" i="26"/>
  <c r="AA277" i="26"/>
  <c r="Z277" i="26"/>
  <c r="Y277" i="26"/>
  <c r="X277" i="26"/>
  <c r="W277" i="26"/>
  <c r="AQ276" i="26"/>
  <c r="AP276" i="26"/>
  <c r="AO276" i="26"/>
  <c r="AN276" i="26"/>
  <c r="AM276" i="26"/>
  <c r="AL276" i="26"/>
  <c r="AK276" i="26"/>
  <c r="AJ276" i="26"/>
  <c r="AI276" i="26"/>
  <c r="AH276" i="26"/>
  <c r="AG276" i="26"/>
  <c r="AF276" i="26"/>
  <c r="AE276" i="26"/>
  <c r="AD276" i="26"/>
  <c r="AC276" i="26"/>
  <c r="AB276" i="26"/>
  <c r="AA276" i="26"/>
  <c r="Z276" i="26"/>
  <c r="Y276" i="26"/>
  <c r="X276" i="26"/>
  <c r="W276" i="26"/>
  <c r="AQ275" i="26"/>
  <c r="AP275" i="26"/>
  <c r="AO275" i="26"/>
  <c r="AN275" i="26"/>
  <c r="BL275" i="26" s="1"/>
  <c r="AM275" i="26"/>
  <c r="AL275" i="26"/>
  <c r="AK275" i="26"/>
  <c r="AJ275" i="26"/>
  <c r="AI275" i="26"/>
  <c r="AH275" i="26"/>
  <c r="BF275" i="26" s="1"/>
  <c r="AG275" i="26"/>
  <c r="BE275" i="26" s="1"/>
  <c r="AF275" i="26"/>
  <c r="AE275" i="26"/>
  <c r="AD275" i="26"/>
  <c r="AC275" i="26"/>
  <c r="AB275" i="26"/>
  <c r="AZ275" i="26" s="1"/>
  <c r="AA275" i="26"/>
  <c r="Z275" i="26"/>
  <c r="Y275" i="26"/>
  <c r="X275" i="26"/>
  <c r="W275" i="26"/>
  <c r="AQ274" i="26"/>
  <c r="AP274" i="26"/>
  <c r="AO274" i="26"/>
  <c r="AN274" i="26"/>
  <c r="AM274" i="26"/>
  <c r="AL274" i="26"/>
  <c r="AK274" i="26"/>
  <c r="AJ274" i="26"/>
  <c r="AI274" i="26"/>
  <c r="AH274" i="26"/>
  <c r="AG274" i="26"/>
  <c r="AF274" i="26"/>
  <c r="AE274" i="26"/>
  <c r="AD274" i="26"/>
  <c r="AC274" i="26"/>
  <c r="AB274" i="26"/>
  <c r="AA274" i="26"/>
  <c r="Z274" i="26"/>
  <c r="Y274" i="26"/>
  <c r="X274" i="26"/>
  <c r="W274" i="26"/>
  <c r="AQ273" i="26"/>
  <c r="BO273" i="26" s="1"/>
  <c r="AP273" i="26"/>
  <c r="BN273" i="26" s="1"/>
  <c r="AO273" i="26"/>
  <c r="BM273" i="26" s="1"/>
  <c r="AN273" i="26"/>
  <c r="BL273" i="26" s="1"/>
  <c r="AM273" i="26"/>
  <c r="AL273" i="26"/>
  <c r="AK273" i="26"/>
  <c r="AJ273" i="26"/>
  <c r="BH273" i="26" s="1"/>
  <c r="AI273" i="26"/>
  <c r="AH273" i="26"/>
  <c r="BF273" i="26" s="1"/>
  <c r="AG273" i="26"/>
  <c r="AF273" i="26"/>
  <c r="AE273" i="26"/>
  <c r="AD273" i="26"/>
  <c r="BB273" i="26" s="1"/>
  <c r="AC273" i="26"/>
  <c r="AB273" i="26"/>
  <c r="AZ273" i="26" s="1"/>
  <c r="AA273" i="26"/>
  <c r="Z273" i="26"/>
  <c r="Y273" i="26"/>
  <c r="X273" i="26"/>
  <c r="AV273" i="26" s="1"/>
  <c r="W273" i="26"/>
  <c r="AQ272" i="26"/>
  <c r="AP272" i="26"/>
  <c r="AO272" i="26"/>
  <c r="AN272" i="26"/>
  <c r="AM272" i="26"/>
  <c r="AL272" i="26"/>
  <c r="AK272" i="26"/>
  <c r="AJ272" i="26"/>
  <c r="AI272" i="26"/>
  <c r="AH272" i="26"/>
  <c r="AG272" i="26"/>
  <c r="AF272" i="26"/>
  <c r="AE272" i="26"/>
  <c r="AD272" i="26"/>
  <c r="AC272" i="26"/>
  <c r="AB272" i="26"/>
  <c r="AA272" i="26"/>
  <c r="Z272" i="26"/>
  <c r="Y272" i="26"/>
  <c r="X272" i="26"/>
  <c r="W272" i="26"/>
  <c r="AQ271" i="26"/>
  <c r="BO271" i="26" s="1"/>
  <c r="AP271" i="26"/>
  <c r="BN271" i="26" s="1"/>
  <c r="AO271" i="26"/>
  <c r="AN271" i="26"/>
  <c r="BL271" i="26" s="1"/>
  <c r="AM271" i="26"/>
  <c r="AL271" i="26"/>
  <c r="AK271" i="26"/>
  <c r="BI271" i="26" s="1"/>
  <c r="AJ271" i="26"/>
  <c r="BH271" i="26" s="1"/>
  <c r="AI271" i="26"/>
  <c r="AH271" i="26"/>
  <c r="BF271" i="26" s="1"/>
  <c r="AG271" i="26"/>
  <c r="BE271" i="26" s="1"/>
  <c r="AF271" i="26"/>
  <c r="AE271" i="26"/>
  <c r="BC271" i="26" s="1"/>
  <c r="AD271" i="26"/>
  <c r="BB271" i="26" s="1"/>
  <c r="AC271" i="26"/>
  <c r="AB271" i="26"/>
  <c r="AZ271" i="26" s="1"/>
  <c r="AA271" i="26"/>
  <c r="Z271" i="26"/>
  <c r="Y271" i="26"/>
  <c r="AW271" i="26" s="1"/>
  <c r="X271" i="26"/>
  <c r="AV271" i="26" s="1"/>
  <c r="W271" i="26"/>
  <c r="AQ270" i="26"/>
  <c r="AP270" i="26"/>
  <c r="AO270" i="26"/>
  <c r="AN270" i="26"/>
  <c r="AM270" i="26"/>
  <c r="AL270" i="26"/>
  <c r="AK270" i="26"/>
  <c r="AJ270" i="26"/>
  <c r="AI270" i="26"/>
  <c r="AH270" i="26"/>
  <c r="AG270" i="26"/>
  <c r="AF270" i="26"/>
  <c r="AE270" i="26"/>
  <c r="AD270" i="26"/>
  <c r="AC270" i="26"/>
  <c r="AB270" i="26"/>
  <c r="AA270" i="26"/>
  <c r="Z270" i="26"/>
  <c r="Y270" i="26"/>
  <c r="X270" i="26"/>
  <c r="W270" i="26"/>
  <c r="AQ269" i="26"/>
  <c r="AP269" i="26"/>
  <c r="BN269" i="26" s="1"/>
  <c r="AO269" i="26"/>
  <c r="AN269" i="26"/>
  <c r="BL269" i="26" s="1"/>
  <c r="AM269" i="26"/>
  <c r="AL269" i="26"/>
  <c r="AK269" i="26"/>
  <c r="AJ269" i="26"/>
  <c r="BH269" i="26" s="1"/>
  <c r="AI269" i="26"/>
  <c r="AH269" i="26"/>
  <c r="BF269" i="26" s="1"/>
  <c r="AG269" i="26"/>
  <c r="AF269" i="26"/>
  <c r="AE269" i="26"/>
  <c r="AD269" i="26"/>
  <c r="BB269" i="26" s="1"/>
  <c r="AC269" i="26"/>
  <c r="AB269" i="26"/>
  <c r="AZ269" i="26" s="1"/>
  <c r="AA269" i="26"/>
  <c r="Z269" i="26"/>
  <c r="Y269" i="26"/>
  <c r="X269" i="26"/>
  <c r="AV269" i="26" s="1"/>
  <c r="W269" i="26"/>
  <c r="AQ268" i="26"/>
  <c r="AP268" i="26"/>
  <c r="AO268" i="26"/>
  <c r="AN268" i="26"/>
  <c r="AM268" i="26"/>
  <c r="AL268" i="26"/>
  <c r="AK268" i="26"/>
  <c r="AJ268" i="26"/>
  <c r="AI268" i="26"/>
  <c r="AH268" i="26"/>
  <c r="AG268" i="26"/>
  <c r="AF268" i="26"/>
  <c r="AE268" i="26"/>
  <c r="AD268" i="26"/>
  <c r="AC268" i="26"/>
  <c r="AB268" i="26"/>
  <c r="AA268" i="26"/>
  <c r="Z268" i="26"/>
  <c r="Y268" i="26"/>
  <c r="X268" i="26"/>
  <c r="W268" i="26"/>
  <c r="AQ267" i="26"/>
  <c r="BO267" i="26" s="1"/>
  <c r="AP267" i="26"/>
  <c r="BN267" i="26" s="1"/>
  <c r="AO267" i="26"/>
  <c r="AN267" i="26"/>
  <c r="BL267" i="26" s="1"/>
  <c r="AM267" i="26"/>
  <c r="AL267" i="26"/>
  <c r="AK267" i="26"/>
  <c r="BI267" i="26" s="1"/>
  <c r="AJ267" i="26"/>
  <c r="BH267" i="26" s="1"/>
  <c r="AI267" i="26"/>
  <c r="AH267" i="26"/>
  <c r="BF267" i="26" s="1"/>
  <c r="AG267" i="26"/>
  <c r="AF267" i="26"/>
  <c r="AE267" i="26"/>
  <c r="BC267" i="26" s="1"/>
  <c r="AD267" i="26"/>
  <c r="BB267" i="26" s="1"/>
  <c r="AC267" i="26"/>
  <c r="AB267" i="26"/>
  <c r="AZ267" i="26" s="1"/>
  <c r="AA267" i="26"/>
  <c r="Z267" i="26"/>
  <c r="Y267" i="26"/>
  <c r="AW267" i="26" s="1"/>
  <c r="X267" i="26"/>
  <c r="AV267" i="26" s="1"/>
  <c r="W267" i="26"/>
  <c r="CR266" i="26"/>
  <c r="AQ266" i="26"/>
  <c r="AP266" i="26"/>
  <c r="AO266" i="26"/>
  <c r="AN266" i="26"/>
  <c r="AM266" i="26"/>
  <c r="AL266" i="26"/>
  <c r="AK266" i="26"/>
  <c r="AJ266" i="26"/>
  <c r="AI266" i="26"/>
  <c r="AH266" i="26"/>
  <c r="AG266" i="26"/>
  <c r="AF266" i="26"/>
  <c r="AE266" i="26"/>
  <c r="AD266" i="26"/>
  <c r="AC266" i="26"/>
  <c r="AB266" i="26"/>
  <c r="AA266" i="26"/>
  <c r="Z266" i="26"/>
  <c r="Y266" i="26"/>
  <c r="X266" i="26"/>
  <c r="W266" i="26"/>
  <c r="AQ265" i="26"/>
  <c r="BO265" i="26" s="1"/>
  <c r="AP265" i="26"/>
  <c r="AO265" i="26"/>
  <c r="AN265" i="26"/>
  <c r="BL265" i="26" s="1"/>
  <c r="AM265" i="26"/>
  <c r="AL265" i="26"/>
  <c r="AK265" i="26"/>
  <c r="BI265" i="26" s="1"/>
  <c r="AJ265" i="26"/>
  <c r="AI265" i="26"/>
  <c r="AH265" i="26"/>
  <c r="BF265" i="26" s="1"/>
  <c r="AG265" i="26"/>
  <c r="AF265" i="26"/>
  <c r="AE265" i="26"/>
  <c r="BC265" i="26" s="1"/>
  <c r="AD265" i="26"/>
  <c r="AC265" i="26"/>
  <c r="AB265" i="26"/>
  <c r="AZ265" i="26" s="1"/>
  <c r="AA265" i="26"/>
  <c r="Z265" i="26"/>
  <c r="Y265" i="26"/>
  <c r="AW265" i="26" s="1"/>
  <c r="X265" i="26"/>
  <c r="W265" i="26"/>
  <c r="AQ264" i="26"/>
  <c r="AP264" i="26"/>
  <c r="AO264" i="26"/>
  <c r="AN264" i="26"/>
  <c r="AM264" i="26"/>
  <c r="AL264" i="26"/>
  <c r="AK264" i="26"/>
  <c r="AJ264" i="26"/>
  <c r="AI264" i="26"/>
  <c r="AH264" i="26"/>
  <c r="AG264" i="26"/>
  <c r="AF264" i="26"/>
  <c r="AE264" i="26"/>
  <c r="AD264" i="26"/>
  <c r="AC264" i="26"/>
  <c r="AB264" i="26"/>
  <c r="AA264" i="26"/>
  <c r="Z264" i="26"/>
  <c r="Y264" i="26"/>
  <c r="X264" i="26"/>
  <c r="W264" i="26"/>
  <c r="AQ263" i="26"/>
  <c r="BO263" i="26" s="1"/>
  <c r="AP263" i="26"/>
  <c r="AO263" i="26"/>
  <c r="AN263" i="26"/>
  <c r="BL263" i="26" s="1"/>
  <c r="AM263" i="26"/>
  <c r="AL263" i="26"/>
  <c r="AK263" i="26"/>
  <c r="BI263" i="26" s="1"/>
  <c r="AJ263" i="26"/>
  <c r="AI263" i="26"/>
  <c r="AH263" i="26"/>
  <c r="BF263" i="26" s="1"/>
  <c r="AG263" i="26"/>
  <c r="AF263" i="26"/>
  <c r="AE263" i="26"/>
  <c r="BC263" i="26" s="1"/>
  <c r="AD263" i="26"/>
  <c r="AC263" i="26"/>
  <c r="AB263" i="26"/>
  <c r="AZ263" i="26" s="1"/>
  <c r="AA263" i="26"/>
  <c r="Z263" i="26"/>
  <c r="Y263" i="26"/>
  <c r="AW263" i="26" s="1"/>
  <c r="X263" i="26"/>
  <c r="W263" i="26"/>
  <c r="AQ262" i="26"/>
  <c r="AP262" i="26"/>
  <c r="AO262" i="26"/>
  <c r="AN262" i="26"/>
  <c r="AM262" i="26"/>
  <c r="AL262" i="26"/>
  <c r="AK262" i="26"/>
  <c r="AJ262" i="26"/>
  <c r="AI262" i="26"/>
  <c r="AH262" i="26"/>
  <c r="AG262" i="26"/>
  <c r="AF262" i="26"/>
  <c r="AE262" i="26"/>
  <c r="AD262" i="26"/>
  <c r="AC262" i="26"/>
  <c r="AB262" i="26"/>
  <c r="AA262" i="26"/>
  <c r="Z262" i="26"/>
  <c r="Y262" i="26"/>
  <c r="X262" i="26"/>
  <c r="W262" i="26"/>
  <c r="DL261" i="26"/>
  <c r="DK261" i="26"/>
  <c r="DJ261" i="26"/>
  <c r="DI261" i="26"/>
  <c r="DH261" i="26"/>
  <c r="DG261" i="26"/>
  <c r="DF261" i="26"/>
  <c r="DE261" i="26"/>
  <c r="DD261" i="26"/>
  <c r="DC261" i="26"/>
  <c r="DB261" i="26"/>
  <c r="DA261" i="26"/>
  <c r="CZ261" i="26"/>
  <c r="CY261" i="26"/>
  <c r="CX261" i="26"/>
  <c r="CW261" i="26"/>
  <c r="CV261" i="26"/>
  <c r="CU261" i="26"/>
  <c r="CT261" i="26"/>
  <c r="CS261" i="26"/>
  <c r="CR261" i="26"/>
  <c r="AQ261" i="26"/>
  <c r="AP261" i="26"/>
  <c r="AO261" i="26"/>
  <c r="AN261" i="26"/>
  <c r="AM261" i="26"/>
  <c r="AL261" i="26"/>
  <c r="AK261" i="26"/>
  <c r="AJ261" i="26"/>
  <c r="AI261" i="26"/>
  <c r="AH261" i="26"/>
  <c r="AG261" i="26"/>
  <c r="AF261" i="26"/>
  <c r="AE261" i="26"/>
  <c r="AD261" i="26"/>
  <c r="AC261" i="26"/>
  <c r="AB261" i="26"/>
  <c r="AA261" i="26"/>
  <c r="Z261" i="26"/>
  <c r="Y261" i="26"/>
  <c r="X261" i="26"/>
  <c r="W261" i="26"/>
  <c r="AQ260" i="26"/>
  <c r="CM260" i="26" s="1"/>
  <c r="AP260" i="26"/>
  <c r="BN260" i="26" s="1"/>
  <c r="AO260" i="26"/>
  <c r="BM260" i="26" s="1"/>
  <c r="AN260" i="26"/>
  <c r="AM260" i="26"/>
  <c r="AL260" i="26"/>
  <c r="CH260" i="26" s="1"/>
  <c r="AK260" i="26"/>
  <c r="CG260" i="26" s="1"/>
  <c r="AJ260" i="26"/>
  <c r="BH260" i="26" s="1"/>
  <c r="AI260" i="26"/>
  <c r="BG260" i="26" s="1"/>
  <c r="AH260" i="26"/>
  <c r="AG260" i="26"/>
  <c r="AF260" i="26"/>
  <c r="BD260" i="26" s="1"/>
  <c r="AE260" i="26"/>
  <c r="CA260" i="26" s="1"/>
  <c r="AD260" i="26"/>
  <c r="BB260" i="26" s="1"/>
  <c r="AC260" i="26"/>
  <c r="BY260" i="26" s="1"/>
  <c r="AB260" i="26"/>
  <c r="AA260" i="26"/>
  <c r="Z260" i="26"/>
  <c r="BV260" i="26" s="1"/>
  <c r="Y260" i="26"/>
  <c r="BU260" i="26" s="1"/>
  <c r="X260" i="26"/>
  <c r="BT260" i="26" s="1"/>
  <c r="W260" i="26"/>
  <c r="AU260" i="26" s="1"/>
  <c r="BR259" i="26"/>
  <c r="AT259" i="26"/>
  <c r="V259" i="26"/>
  <c r="BA96" i="30" l="1"/>
  <c r="BG96" i="30"/>
  <c r="BM96" i="30"/>
  <c r="BS96" i="30"/>
  <c r="CS96" i="30" s="1"/>
  <c r="AZ97" i="30"/>
  <c r="BZ97" i="30" s="1"/>
  <c r="BF97" i="30"/>
  <c r="BL97" i="30"/>
  <c r="BR97" i="30"/>
  <c r="AZ99" i="30"/>
  <c r="BF99" i="30"/>
  <c r="BL99" i="30"/>
  <c r="CL107" i="30" s="1"/>
  <c r="BR99" i="30"/>
  <c r="AY100" i="30"/>
  <c r="BE100" i="30"/>
  <c r="CE108" i="30" s="1"/>
  <c r="BK100" i="30"/>
  <c r="BQ100" i="30"/>
  <c r="CQ100" i="30" s="1"/>
  <c r="AW95" i="30"/>
  <c r="BW96" i="30" s="1"/>
  <c r="BC95" i="30"/>
  <c r="BI95" i="30"/>
  <c r="BO95" i="30"/>
  <c r="AW97" i="30"/>
  <c r="BC97" i="30"/>
  <c r="BI97" i="30"/>
  <c r="CI103" i="30" s="1"/>
  <c r="BO97" i="30"/>
  <c r="AW98" i="30"/>
  <c r="BC98" i="30"/>
  <c r="BI98" i="30"/>
  <c r="BO98" i="30"/>
  <c r="BC100" i="30"/>
  <c r="BI100" i="30"/>
  <c r="AX64" i="30"/>
  <c r="BD64" i="30"/>
  <c r="BJ64" i="30"/>
  <c r="BP64" i="30"/>
  <c r="CP73" i="30" s="1"/>
  <c r="AX65" i="30"/>
  <c r="BX65" i="30" s="1"/>
  <c r="BD65" i="30"/>
  <c r="BJ65" i="30"/>
  <c r="BP65" i="30"/>
  <c r="AW66" i="30"/>
  <c r="BC66" i="30"/>
  <c r="CC67" i="30" s="1"/>
  <c r="BI66" i="30"/>
  <c r="CI71" i="30" s="1"/>
  <c r="BO66" i="30"/>
  <c r="AW67" i="30"/>
  <c r="BC67" i="30"/>
  <c r="BI67" i="30"/>
  <c r="BO67" i="30"/>
  <c r="CO67" i="30" s="1"/>
  <c r="AW68" i="30"/>
  <c r="BW71" i="30" s="1"/>
  <c r="BC68" i="30"/>
  <c r="BI68" i="30"/>
  <c r="BO68" i="30"/>
  <c r="AW69" i="30"/>
  <c r="BC69" i="30"/>
  <c r="BI69" i="30"/>
  <c r="BO69" i="30"/>
  <c r="BB73" i="30"/>
  <c r="BN73" i="30"/>
  <c r="BT73" i="30"/>
  <c r="BH74" i="30"/>
  <c r="BN74" i="30"/>
  <c r="BT74" i="30"/>
  <c r="BH75" i="30"/>
  <c r="BH76" i="30"/>
  <c r="BN76" i="30"/>
  <c r="BB64" i="30"/>
  <c r="CB64" i="30" s="1"/>
  <c r="BH64" i="30"/>
  <c r="CH71" i="30" s="1"/>
  <c r="DI65" i="30" s="1"/>
  <c r="BN64" i="30"/>
  <c r="BT64" i="30"/>
  <c r="BH65" i="30"/>
  <c r="BN65" i="30"/>
  <c r="BT65" i="30"/>
  <c r="CT65" i="30" s="1"/>
  <c r="BH66" i="30"/>
  <c r="BN66" i="30"/>
  <c r="BT66" i="30"/>
  <c r="BH67" i="30"/>
  <c r="BN67" i="30"/>
  <c r="BT67" i="30"/>
  <c r="BH68" i="30"/>
  <c r="BN68" i="30"/>
  <c r="BT68" i="30"/>
  <c r="BH69" i="30"/>
  <c r="BN69" i="30"/>
  <c r="BT69" i="30"/>
  <c r="BE2" i="30"/>
  <c r="BQ2" i="30"/>
  <c r="BB4" i="30"/>
  <c r="BH4" i="30"/>
  <c r="CH6" i="30" s="1"/>
  <c r="BN4" i="30"/>
  <c r="CN6" i="30" s="1"/>
  <c r="BT4" i="30"/>
  <c r="BB5" i="30"/>
  <c r="CB8" i="30" s="1"/>
  <c r="BH5" i="30"/>
  <c r="BN5" i="30"/>
  <c r="BT5" i="30"/>
  <c r="CT7" i="30" s="1"/>
  <c r="BB6" i="30"/>
  <c r="CB9" i="30" s="1"/>
  <c r="BH6" i="30"/>
  <c r="BN6" i="30"/>
  <c r="BT6" i="30"/>
  <c r="BB11" i="30"/>
  <c r="BN11" i="30"/>
  <c r="BT11" i="30"/>
  <c r="BH12" i="30"/>
  <c r="BN12" i="30"/>
  <c r="BT12" i="30"/>
  <c r="BB3" i="30"/>
  <c r="CB3" i="30" s="1"/>
  <c r="BH3" i="30"/>
  <c r="CH3" i="30" s="1"/>
  <c r="BN3" i="30"/>
  <c r="CN3" i="30" s="1"/>
  <c r="BT3" i="30"/>
  <c r="BB13" i="30"/>
  <c r="BH13" i="30"/>
  <c r="BN13" i="30"/>
  <c r="BT13" i="30"/>
  <c r="BT14" i="30"/>
  <c r="BA265" i="26"/>
  <c r="BL261" i="26"/>
  <c r="BF262" i="26"/>
  <c r="AZ264" i="26"/>
  <c r="BF264" i="26"/>
  <c r="CD271" i="26" s="1"/>
  <c r="BL264" i="26"/>
  <c r="AZ266" i="26"/>
  <c r="BF266" i="26"/>
  <c r="BL266" i="26"/>
  <c r="AZ261" i="26"/>
  <c r="BX261" i="26" s="1"/>
  <c r="AZ262" i="26"/>
  <c r="BX262" i="26" s="1"/>
  <c r="AU266" i="26"/>
  <c r="BA266" i="26"/>
  <c r="BG266" i="26"/>
  <c r="BM266" i="26"/>
  <c r="AZ268" i="26"/>
  <c r="BF268" i="26"/>
  <c r="BL268" i="26"/>
  <c r="AZ270" i="26"/>
  <c r="BF270" i="26"/>
  <c r="BL270" i="26"/>
  <c r="AZ272" i="26"/>
  <c r="BF272" i="26"/>
  <c r="BL272" i="26"/>
  <c r="AZ274" i="26"/>
  <c r="BF274" i="26"/>
  <c r="BL274" i="26"/>
  <c r="BF261" i="26"/>
  <c r="CD266" i="26" s="1"/>
  <c r="BL262" i="26"/>
  <c r="CJ269" i="26" s="1"/>
  <c r="AW261" i="26"/>
  <c r="BI261" i="26"/>
  <c r="BC262" i="26"/>
  <c r="BI264" i="26"/>
  <c r="BO264" i="26"/>
  <c r="BI266" i="26"/>
  <c r="AV268" i="26"/>
  <c r="BN268" i="26"/>
  <c r="BB270" i="26"/>
  <c r="AV272" i="26"/>
  <c r="BB276" i="26"/>
  <c r="BN276" i="26"/>
  <c r="AV263" i="26"/>
  <c r="BB263" i="26"/>
  <c r="BH263" i="26"/>
  <c r="BN263" i="26"/>
  <c r="AV265" i="26"/>
  <c r="BB265" i="26"/>
  <c r="BH265" i="26"/>
  <c r="BN265" i="26"/>
  <c r="AV261" i="26"/>
  <c r="BB261" i="26"/>
  <c r="BZ262" i="26" s="1"/>
  <c r="BH261" i="26"/>
  <c r="CF263" i="26" s="1"/>
  <c r="BN261" i="26"/>
  <c r="CL270" i="26" s="1"/>
  <c r="AV262" i="26"/>
  <c r="BB262" i="26"/>
  <c r="BH262" i="26"/>
  <c r="BN262" i="26"/>
  <c r="AV264" i="26"/>
  <c r="BT270" i="26" s="1"/>
  <c r="CS262" i="26" s="1"/>
  <c r="BB264" i="26"/>
  <c r="BZ264" i="26" s="1"/>
  <c r="BH264" i="26"/>
  <c r="BN264" i="26"/>
  <c r="AV266" i="26"/>
  <c r="BB266" i="26"/>
  <c r="BH266" i="26"/>
  <c r="BN266" i="26"/>
  <c r="BO261" i="26"/>
  <c r="BI262" i="26"/>
  <c r="AW264" i="26"/>
  <c r="BC266" i="26"/>
  <c r="BH268" i="26"/>
  <c r="BH270" i="26"/>
  <c r="CF272" i="26" s="1"/>
  <c r="BH272" i="26"/>
  <c r="BN274" i="26"/>
  <c r="BC261" i="26"/>
  <c r="CA263" i="26" s="1"/>
  <c r="AW262" i="26"/>
  <c r="BO262" i="26"/>
  <c r="BC264" i="26"/>
  <c r="CA264" i="26" s="1"/>
  <c r="AW266" i="26"/>
  <c r="BO266" i="26"/>
  <c r="BB268" i="26"/>
  <c r="AV270" i="26"/>
  <c r="BN270" i="26"/>
  <c r="BB274" i="26"/>
  <c r="AV276" i="26"/>
  <c r="BH276" i="26"/>
  <c r="AW268" i="26"/>
  <c r="BC268" i="26"/>
  <c r="BI268" i="26"/>
  <c r="BO268" i="26"/>
  <c r="AW270" i="26"/>
  <c r="BC270" i="26"/>
  <c r="BI270" i="26"/>
  <c r="BO270" i="26"/>
  <c r="AW272" i="26"/>
  <c r="BC272" i="26"/>
  <c r="BI272" i="26"/>
  <c r="BO272" i="26"/>
  <c r="AW274" i="26"/>
  <c r="AW276" i="26"/>
  <c r="BI276" i="26"/>
  <c r="AW260" i="26"/>
  <c r="AU267" i="26"/>
  <c r="BA267" i="26"/>
  <c r="BG267" i="26"/>
  <c r="BM267" i="26"/>
  <c r="AU269" i="26"/>
  <c r="BA269" i="26"/>
  <c r="BG269" i="26"/>
  <c r="BM269" i="26"/>
  <c r="AU271" i="26"/>
  <c r="BA271" i="26"/>
  <c r="BG271" i="26"/>
  <c r="BM271" i="26"/>
  <c r="AU273" i="26"/>
  <c r="BA273" i="26"/>
  <c r="BG273" i="26"/>
  <c r="AU261" i="26"/>
  <c r="BS261" i="26" s="1"/>
  <c r="BA261" i="26"/>
  <c r="BY262" i="26" s="1"/>
  <c r="BG261" i="26"/>
  <c r="BM261" i="26"/>
  <c r="AU262" i="26"/>
  <c r="BA262" i="26"/>
  <c r="BG262" i="26"/>
  <c r="BM262" i="26"/>
  <c r="AU264" i="26"/>
  <c r="BA264" i="26"/>
  <c r="BG264" i="26"/>
  <c r="BM264" i="26"/>
  <c r="AU275" i="26"/>
  <c r="BA275" i="26"/>
  <c r="BG275" i="26"/>
  <c r="BM275" i="26"/>
  <c r="AU268" i="26"/>
  <c r="BA268" i="26"/>
  <c r="BG268" i="26"/>
  <c r="BM268" i="26"/>
  <c r="AU270" i="26"/>
  <c r="BA270" i="26"/>
  <c r="BG270" i="26"/>
  <c r="BM270" i="26"/>
  <c r="AU272" i="26"/>
  <c r="BA272" i="26"/>
  <c r="BG272" i="26"/>
  <c r="BM272" i="26"/>
  <c r="AU263" i="26"/>
  <c r="BA263" i="26"/>
  <c r="BG263" i="26"/>
  <c r="BM263" i="26"/>
  <c r="AU265" i="26"/>
  <c r="BG265" i="26"/>
  <c r="BM265" i="26"/>
  <c r="AU274" i="26"/>
  <c r="BA274" i="26"/>
  <c r="BG274" i="26"/>
  <c r="BM274" i="26"/>
  <c r="AU276" i="26"/>
  <c r="BA276" i="26"/>
  <c r="BG276" i="26"/>
  <c r="BM276" i="26"/>
  <c r="BD263" i="26"/>
  <c r="AX276" i="26"/>
  <c r="AX268" i="26"/>
  <c r="BD268" i="26"/>
  <c r="BJ268" i="26"/>
  <c r="AX270" i="26"/>
  <c r="BD270" i="26"/>
  <c r="BJ270" i="26"/>
  <c r="AX272" i="26"/>
  <c r="BD272" i="26"/>
  <c r="BJ272" i="26"/>
  <c r="BD265" i="26"/>
  <c r="AX267" i="26"/>
  <c r="BD267" i="26"/>
  <c r="BJ267" i="26"/>
  <c r="AX274" i="26"/>
  <c r="BD274" i="26"/>
  <c r="BJ274" i="26"/>
  <c r="AX275" i="26"/>
  <c r="BD275" i="26"/>
  <c r="BJ275" i="26"/>
  <c r="AX263" i="26"/>
  <c r="AX265" i="26"/>
  <c r="BD276" i="26"/>
  <c r="AX261" i="26"/>
  <c r="BD261" i="26"/>
  <c r="CB261" i="26" s="1"/>
  <c r="BJ261" i="26"/>
  <c r="CH261" i="26" s="1"/>
  <c r="AX262" i="26"/>
  <c r="BD262" i="26"/>
  <c r="BJ262" i="26"/>
  <c r="AX264" i="26"/>
  <c r="BD264" i="26"/>
  <c r="BJ264" i="26"/>
  <c r="BJ263" i="26"/>
  <c r="BJ265" i="26"/>
  <c r="BJ276" i="26"/>
  <c r="AY264" i="26"/>
  <c r="AX266" i="26"/>
  <c r="BD266" i="26"/>
  <c r="BJ266" i="26"/>
  <c r="AX269" i="26"/>
  <c r="BD269" i="26"/>
  <c r="BJ269" i="26"/>
  <c r="AX271" i="26"/>
  <c r="BD271" i="26"/>
  <c r="BJ271" i="26"/>
  <c r="AX273" i="26"/>
  <c r="BD273" i="26"/>
  <c r="BJ273" i="26"/>
  <c r="BC260" i="26"/>
  <c r="AY265" i="26"/>
  <c r="BE265" i="26"/>
  <c r="AY275" i="26"/>
  <c r="BK275" i="26"/>
  <c r="BJ260" i="26"/>
  <c r="BE264" i="26"/>
  <c r="BK264" i="26"/>
  <c r="AY266" i="26"/>
  <c r="BE266" i="26"/>
  <c r="BK266" i="26"/>
  <c r="AY268" i="26"/>
  <c r="BE268" i="26"/>
  <c r="AY269" i="26"/>
  <c r="BE269" i="26"/>
  <c r="BK269" i="26"/>
  <c r="AY271" i="26"/>
  <c r="AY273" i="26"/>
  <c r="BE273" i="26"/>
  <c r="BK273" i="26"/>
  <c r="CB260" i="26"/>
  <c r="AY263" i="26"/>
  <c r="BE263" i="26"/>
  <c r="BC274" i="26"/>
  <c r="BI274" i="26"/>
  <c r="BO274" i="26"/>
  <c r="BY2" i="30"/>
  <c r="BO5" i="30"/>
  <c r="BA9" i="30"/>
  <c r="BG9" i="30"/>
  <c r="BM9" i="30"/>
  <c r="BS9" i="30"/>
  <c r="BA10" i="30"/>
  <c r="BG10" i="30"/>
  <c r="BM10" i="30"/>
  <c r="BS10" i="30"/>
  <c r="AY12" i="30"/>
  <c r="BE12" i="30"/>
  <c r="BK12" i="30"/>
  <c r="BQ12" i="30"/>
  <c r="CQ63" i="30"/>
  <c r="BB74" i="30"/>
  <c r="BB75" i="30"/>
  <c r="CG2" i="30"/>
  <c r="BC6" i="30"/>
  <c r="AX18" i="30"/>
  <c r="BJ18" i="30"/>
  <c r="AZ63" i="30"/>
  <c r="BB65" i="30"/>
  <c r="CM2" i="30"/>
  <c r="BC63" i="30"/>
  <c r="BB66" i="30"/>
  <c r="BB67" i="30"/>
  <c r="BB68" i="30"/>
  <c r="BB69" i="30"/>
  <c r="AW11" i="30"/>
  <c r="BC11" i="30"/>
  <c r="BI11" i="30"/>
  <c r="BO11" i="30"/>
  <c r="AW12" i="30"/>
  <c r="BC12" i="30"/>
  <c r="BI12" i="30"/>
  <c r="BO12" i="30"/>
  <c r="BL6" i="30"/>
  <c r="BR63" i="30"/>
  <c r="BC8" i="30"/>
  <c r="AZ10" i="30"/>
  <c r="BR10" i="30"/>
  <c r="AX12" i="30"/>
  <c r="BD12" i="30"/>
  <c r="BJ12" i="30"/>
  <c r="BP12" i="30"/>
  <c r="BE15" i="30"/>
  <c r="BK15" i="30"/>
  <c r="BQ15" i="30"/>
  <c r="BK16" i="30"/>
  <c r="BA16" i="30"/>
  <c r="BI70" i="30"/>
  <c r="BO70" i="30"/>
  <c r="AW71" i="30"/>
  <c r="BC71" i="30"/>
  <c r="BI71" i="30"/>
  <c r="BO71" i="30"/>
  <c r="AW72" i="30"/>
  <c r="BC72" i="30"/>
  <c r="BI72" i="30"/>
  <c r="BO72" i="30"/>
  <c r="AW73" i="30"/>
  <c r="BC73" i="30"/>
  <c r="BI73" i="30"/>
  <c r="BO73" i="30"/>
  <c r="BA70" i="30"/>
  <c r="BG70" i="30"/>
  <c r="BM70" i="30"/>
  <c r="CM73" i="30" s="1"/>
  <c r="BS70" i="30"/>
  <c r="BA71" i="30"/>
  <c r="BG71" i="30"/>
  <c r="BM71" i="30"/>
  <c r="BS71" i="30"/>
  <c r="CS71" i="30" s="1"/>
  <c r="BA72" i="30"/>
  <c r="CA75" i="30" s="1"/>
  <c r="BG72" i="30"/>
  <c r="BM72" i="30"/>
  <c r="BS72" i="30"/>
  <c r="BA73" i="30"/>
  <c r="BG73" i="30"/>
  <c r="BM73" i="30"/>
  <c r="BS73" i="30"/>
  <c r="AY74" i="30"/>
  <c r="BE74" i="30"/>
  <c r="BK74" i="30"/>
  <c r="BQ74" i="30"/>
  <c r="AY75" i="30"/>
  <c r="BE75" i="30"/>
  <c r="BK75" i="30"/>
  <c r="BQ75" i="30"/>
  <c r="AY76" i="30"/>
  <c r="BE76" i="30"/>
  <c r="BK76" i="30"/>
  <c r="BQ76" i="30"/>
  <c r="AY77" i="30"/>
  <c r="BE77" i="30"/>
  <c r="BK77" i="30"/>
  <c r="BQ77" i="30"/>
  <c r="AY78" i="30"/>
  <c r="BE78" i="30"/>
  <c r="BK78" i="30"/>
  <c r="BQ78" i="30"/>
  <c r="AY79" i="30"/>
  <c r="BE79" i="30"/>
  <c r="BK79" i="30"/>
  <c r="BQ79" i="30"/>
  <c r="AY93" i="30"/>
  <c r="BB95" i="30"/>
  <c r="BH95" i="30"/>
  <c r="BN95" i="30"/>
  <c r="BT95" i="30"/>
  <c r="CT100" i="30" s="1"/>
  <c r="BB96" i="30"/>
  <c r="BH96" i="30"/>
  <c r="BN96" i="30"/>
  <c r="BT96" i="30"/>
  <c r="BA97" i="30"/>
  <c r="CA98" i="30" s="1"/>
  <c r="BG97" i="30"/>
  <c r="BM97" i="30"/>
  <c r="BS97" i="30"/>
  <c r="AZ98" i="30"/>
  <c r="BF98" i="30"/>
  <c r="BL98" i="30"/>
  <c r="BR98" i="30"/>
  <c r="BB100" i="30"/>
  <c r="BH100" i="30"/>
  <c r="BN100" i="30"/>
  <c r="BT100" i="30"/>
  <c r="BF101" i="30"/>
  <c r="BL101" i="30"/>
  <c r="AY102" i="30"/>
  <c r="BE102" i="30"/>
  <c r="BK102" i="30"/>
  <c r="BQ102" i="30"/>
  <c r="AY103" i="30"/>
  <c r="BE103" i="30"/>
  <c r="CE103" i="30" s="1"/>
  <c r="DF95" i="30" s="1"/>
  <c r="BK103" i="30"/>
  <c r="BQ103" i="30"/>
  <c r="BC105" i="30"/>
  <c r="BO105" i="30"/>
  <c r="BB106" i="30"/>
  <c r="BH106" i="30"/>
  <c r="CH107" i="30" s="1"/>
  <c r="BN106" i="30"/>
  <c r="BT106" i="30"/>
  <c r="BA107" i="30"/>
  <c r="BG107" i="30"/>
  <c r="BM107" i="30"/>
  <c r="BS107" i="30"/>
  <c r="BC94" i="30"/>
  <c r="AZ95" i="30"/>
  <c r="BF95" i="30"/>
  <c r="CF95" i="30" s="1"/>
  <c r="BL95" i="30"/>
  <c r="BR95" i="30"/>
  <c r="CR99" i="30" s="1"/>
  <c r="BR96" i="30"/>
  <c r="CR98" i="30" s="1"/>
  <c r="AY97" i="30"/>
  <c r="BE97" i="30"/>
  <c r="BK97" i="30"/>
  <c r="BQ97" i="30"/>
  <c r="BO102" i="30"/>
  <c r="BC103" i="30"/>
  <c r="BG105" i="30"/>
  <c r="BS105" i="30"/>
  <c r="AZ106" i="30"/>
  <c r="BF106" i="30"/>
  <c r="BL106" i="30"/>
  <c r="BR106" i="30"/>
  <c r="AY107" i="30"/>
  <c r="BE107" i="30"/>
  <c r="BQ107" i="30"/>
  <c r="BA3" i="30"/>
  <c r="CA7" i="30" s="1"/>
  <c r="CY3" i="30"/>
  <c r="BR6" i="30"/>
  <c r="CR12" i="30" s="1"/>
  <c r="BE11" i="30"/>
  <c r="BK11" i="30"/>
  <c r="BQ11" i="30"/>
  <c r="AX13" i="30"/>
  <c r="BD13" i="30"/>
  <c r="BJ13" i="30"/>
  <c r="BP13" i="30"/>
  <c r="AZ14" i="30"/>
  <c r="BL14" i="30"/>
  <c r="BR14" i="30"/>
  <c r="AX15" i="30"/>
  <c r="BD15" i="30"/>
  <c r="BJ15" i="30"/>
  <c r="BP15" i="30"/>
  <c r="BM93" i="30"/>
  <c r="DK3" i="30"/>
  <c r="BD16" i="30"/>
  <c r="AX17" i="30"/>
  <c r="BD17" i="30"/>
  <c r="BJ17" i="30"/>
  <c r="BP17" i="30"/>
  <c r="CN68" i="30"/>
  <c r="AX3" i="30"/>
  <c r="BD3" i="30"/>
  <c r="BD19" i="30" s="1"/>
  <c r="BJ3" i="30"/>
  <c r="CJ3" i="30" s="1"/>
  <c r="BP3" i="30"/>
  <c r="CP14" i="30" s="1"/>
  <c r="AX7" i="30"/>
  <c r="BX8" i="30" s="1"/>
  <c r="BD7" i="30"/>
  <c r="CD13" i="30" s="1"/>
  <c r="BJ7" i="30"/>
  <c r="BP7" i="30"/>
  <c r="AX8" i="30"/>
  <c r="BD8" i="30"/>
  <c r="BJ8" i="30"/>
  <c r="BP8" i="30"/>
  <c r="CP11" i="30" s="1"/>
  <c r="AX16" i="30"/>
  <c r="BJ16" i="30"/>
  <c r="BP16" i="30"/>
  <c r="AY17" i="30"/>
  <c r="BN2" i="30"/>
  <c r="AY3" i="30"/>
  <c r="BY3" i="30" s="1"/>
  <c r="BE3" i="30"/>
  <c r="BK3" i="30"/>
  <c r="BQ3" i="30"/>
  <c r="CQ3" i="30" s="1"/>
  <c r="AX6" i="30"/>
  <c r="BD6" i="30"/>
  <c r="BJ6" i="30"/>
  <c r="BP6" i="30"/>
  <c r="AY7" i="30"/>
  <c r="BE7" i="30"/>
  <c r="BK7" i="30"/>
  <c r="BQ7" i="30"/>
  <c r="CQ17" i="30" s="1"/>
  <c r="AY11" i="30"/>
  <c r="AX14" i="30"/>
  <c r="BD14" i="30"/>
  <c r="BJ14" i="30"/>
  <c r="BP14" i="30"/>
  <c r="BE16" i="30"/>
  <c r="AZ17" i="30"/>
  <c r="BF17" i="30"/>
  <c r="BL17" i="30"/>
  <c r="BR17" i="30"/>
  <c r="BP18" i="30"/>
  <c r="AX66" i="30"/>
  <c r="BD66" i="30"/>
  <c r="BJ66" i="30"/>
  <c r="CJ66" i="30" s="1"/>
  <c r="BP66" i="30"/>
  <c r="CP66" i="30" s="1"/>
  <c r="BB2" i="30"/>
  <c r="AX4" i="30"/>
  <c r="BX6" i="30" s="1"/>
  <c r="BD4" i="30"/>
  <c r="BJ4" i="30"/>
  <c r="CJ6" i="30" s="1"/>
  <c r="BP4" i="30"/>
  <c r="AY6" i="30"/>
  <c r="BK6" i="30"/>
  <c r="BQ6" i="30"/>
  <c r="AZ7" i="30"/>
  <c r="BF7" i="30"/>
  <c r="CF14" i="30" s="1"/>
  <c r="BL7" i="30"/>
  <c r="BR7" i="30"/>
  <c r="AZ8" i="30"/>
  <c r="BF8" i="30"/>
  <c r="BL8" i="30"/>
  <c r="CL15" i="30" s="1"/>
  <c r="BR8" i="30"/>
  <c r="CR9" i="30" s="1"/>
  <c r="AZ16" i="30"/>
  <c r="BF16" i="30"/>
  <c r="BL16" i="30"/>
  <c r="BR16" i="30"/>
  <c r="BE18" i="30"/>
  <c r="BQ18" i="30"/>
  <c r="BQ5" i="30"/>
  <c r="BG6" i="30"/>
  <c r="CG10" i="30" s="1"/>
  <c r="BA7" i="30"/>
  <c r="BG7" i="30"/>
  <c r="BM7" i="30"/>
  <c r="BS7" i="30"/>
  <c r="CS9" i="30" s="1"/>
  <c r="BG8" i="30"/>
  <c r="BM8" i="30"/>
  <c r="AX9" i="30"/>
  <c r="BD9" i="30"/>
  <c r="BJ9" i="30"/>
  <c r="BP9" i="30"/>
  <c r="AX11" i="30"/>
  <c r="BD11" i="30"/>
  <c r="BJ11" i="30"/>
  <c r="BP11" i="30"/>
  <c r="BA12" i="30"/>
  <c r="BG12" i="30"/>
  <c r="BG19" i="30" s="1"/>
  <c r="BM12" i="30"/>
  <c r="BS12" i="30"/>
  <c r="BA13" i="30"/>
  <c r="BG13" i="30"/>
  <c r="BM13" i="30"/>
  <c r="BS13" i="30"/>
  <c r="AZ15" i="30"/>
  <c r="BF15" i="30"/>
  <c r="BL15" i="30"/>
  <c r="BR15" i="30"/>
  <c r="CE63" i="30"/>
  <c r="AZ64" i="30"/>
  <c r="BF64" i="30"/>
  <c r="CF77" i="30" s="1"/>
  <c r="BL64" i="30"/>
  <c r="CL65" i="30" s="1"/>
  <c r="BR64" i="30"/>
  <c r="AY67" i="30"/>
  <c r="BE67" i="30"/>
  <c r="BK67" i="30"/>
  <c r="BQ67" i="30"/>
  <c r="AY68" i="30"/>
  <c r="BE68" i="30"/>
  <c r="BK68" i="30"/>
  <c r="BQ68" i="30"/>
  <c r="AY69" i="30"/>
  <c r="BE69" i="30"/>
  <c r="CE77" i="30" s="1"/>
  <c r="BK69" i="30"/>
  <c r="BQ69" i="30"/>
  <c r="BH72" i="30"/>
  <c r="BT72" i="30"/>
  <c r="AX74" i="30"/>
  <c r="BD74" i="30"/>
  <c r="BJ74" i="30"/>
  <c r="CJ74" i="30" s="1"/>
  <c r="BP74" i="30"/>
  <c r="AX75" i="30"/>
  <c r="BD75" i="30"/>
  <c r="BJ75" i="30"/>
  <c r="BP75" i="30"/>
  <c r="AX76" i="30"/>
  <c r="BD76" i="30"/>
  <c r="BJ76" i="30"/>
  <c r="BP76" i="30"/>
  <c r="AX77" i="30"/>
  <c r="BD77" i="30"/>
  <c r="BJ77" i="30"/>
  <c r="BP77" i="30"/>
  <c r="AX78" i="30"/>
  <c r="BD78" i="30"/>
  <c r="BJ78" i="30"/>
  <c r="BP78" i="30"/>
  <c r="AX79" i="30"/>
  <c r="BD79" i="30"/>
  <c r="BJ79" i="30"/>
  <c r="BP79" i="30"/>
  <c r="CF93" i="30"/>
  <c r="BF93" i="30"/>
  <c r="DJ94" i="30"/>
  <c r="BI103" i="30"/>
  <c r="BL71" i="30"/>
  <c r="AY73" i="30"/>
  <c r="BE73" i="30"/>
  <c r="BK73" i="30"/>
  <c r="BQ73" i="30"/>
  <c r="CL95" i="30"/>
  <c r="BE64" i="30"/>
  <c r="BK64" i="30"/>
  <c r="BQ64" i="30"/>
  <c r="AZ65" i="30"/>
  <c r="BF65" i="30"/>
  <c r="BL65" i="30"/>
  <c r="BR65" i="30"/>
  <c r="AY66" i="30"/>
  <c r="BE66" i="30"/>
  <c r="BK66" i="30"/>
  <c r="CK70" i="30" s="1"/>
  <c r="BQ66" i="30"/>
  <c r="CQ78" i="30" s="1"/>
  <c r="AX67" i="30"/>
  <c r="BD67" i="30"/>
  <c r="BJ67" i="30"/>
  <c r="BP67" i="30"/>
  <c r="AX68" i="30"/>
  <c r="BD68" i="30"/>
  <c r="CD71" i="30" s="1"/>
  <c r="BJ68" i="30"/>
  <c r="BP68" i="30"/>
  <c r="AX69" i="30"/>
  <c r="BD69" i="30"/>
  <c r="BJ69" i="30"/>
  <c r="BP69" i="30"/>
  <c r="BH70" i="30"/>
  <c r="BT70" i="30"/>
  <c r="BH71" i="30"/>
  <c r="BT71" i="30"/>
  <c r="BR73" i="30"/>
  <c r="AW74" i="30"/>
  <c r="BC74" i="30"/>
  <c r="BI74" i="30"/>
  <c r="BO74" i="30"/>
  <c r="BB77" i="30"/>
  <c r="BH77" i="30"/>
  <c r="BN77" i="30"/>
  <c r="BT77" i="30"/>
  <c r="BB78" i="30"/>
  <c r="BH78" i="30"/>
  <c r="BN78" i="30"/>
  <c r="BT78" i="30"/>
  <c r="AY94" i="30"/>
  <c r="AY110" i="30" s="1"/>
  <c r="BE94" i="30"/>
  <c r="BK94" i="30"/>
  <c r="BQ94" i="30"/>
  <c r="CQ103" i="30" s="1"/>
  <c r="BA95" i="30"/>
  <c r="BG95" i="30"/>
  <c r="BM95" i="30"/>
  <c r="CM97" i="30" s="1"/>
  <c r="BS95" i="30"/>
  <c r="BF96" i="30"/>
  <c r="BL96" i="30"/>
  <c r="CL105" i="30" s="1"/>
  <c r="BB97" i="30"/>
  <c r="BH97" i="30"/>
  <c r="CH97" i="30" s="1"/>
  <c r="BN97" i="30"/>
  <c r="CN101" i="30" s="1"/>
  <c r="BT97" i="30"/>
  <c r="AZ100" i="30"/>
  <c r="BF100" i="30"/>
  <c r="BL100" i="30"/>
  <c r="BA101" i="30"/>
  <c r="CA103" i="30" s="1"/>
  <c r="BG101" i="30"/>
  <c r="BM101" i="30"/>
  <c r="BS101" i="30"/>
  <c r="BB102" i="30"/>
  <c r="BH102" i="30"/>
  <c r="BN102" i="30"/>
  <c r="BT102" i="30"/>
  <c r="AW103" i="30"/>
  <c r="BO103" i="30"/>
  <c r="AY106" i="30"/>
  <c r="BE106" i="30"/>
  <c r="BK106" i="30"/>
  <c r="BQ106" i="30"/>
  <c r="AW108" i="30"/>
  <c r="BC108" i="30"/>
  <c r="BI108" i="30"/>
  <c r="BO108" i="30"/>
  <c r="BB109" i="30"/>
  <c r="BH109" i="30"/>
  <c r="BN109" i="30"/>
  <c r="BT109" i="30"/>
  <c r="AW102" i="30"/>
  <c r="BC102" i="30"/>
  <c r="BI102" i="30"/>
  <c r="AW107" i="30"/>
  <c r="BC107" i="30"/>
  <c r="BI107" i="30"/>
  <c r="BO107" i="30"/>
  <c r="AW109" i="30"/>
  <c r="BC109" i="30"/>
  <c r="BI109" i="30"/>
  <c r="BO109" i="30"/>
  <c r="AW101" i="30"/>
  <c r="BC101" i="30"/>
  <c r="BI101" i="30"/>
  <c r="AW96" i="30"/>
  <c r="BC96" i="30"/>
  <c r="BI96" i="30"/>
  <c r="BO96" i="30"/>
  <c r="BO100" i="30"/>
  <c r="AW94" i="30"/>
  <c r="BO94" i="30"/>
  <c r="CO104" i="30" s="1"/>
  <c r="AW106" i="30"/>
  <c r="BC106" i="30"/>
  <c r="BO106" i="30"/>
  <c r="BF107" i="30"/>
  <c r="BM108" i="30"/>
  <c r="BS108" i="30"/>
  <c r="AZ109" i="30"/>
  <c r="BF109" i="30"/>
  <c r="BL109" i="30"/>
  <c r="BR109" i="30"/>
  <c r="BA93" i="30"/>
  <c r="BR93" i="30"/>
  <c r="CJ93" i="30"/>
  <c r="AX96" i="30"/>
  <c r="BD96" i="30"/>
  <c r="BJ96" i="30"/>
  <c r="BP96" i="30"/>
  <c r="AW99" i="30"/>
  <c r="BC99" i="30"/>
  <c r="BI99" i="30"/>
  <c r="BO99" i="30"/>
  <c r="AW100" i="30"/>
  <c r="AZ101" i="30"/>
  <c r="BR101" i="30"/>
  <c r="BN104" i="30"/>
  <c r="AW105" i="30"/>
  <c r="BI105" i="30"/>
  <c r="BN107" i="30"/>
  <c r="AX108" i="30"/>
  <c r="BD108" i="30"/>
  <c r="BJ108" i="30"/>
  <c r="BP108" i="30"/>
  <c r="BE109" i="30"/>
  <c r="BK107" i="30"/>
  <c r="AX95" i="30"/>
  <c r="BD95" i="30"/>
  <c r="CD95" i="30" s="1"/>
  <c r="BJ95" i="30"/>
  <c r="CJ95" i="30" s="1"/>
  <c r="BP95" i="30"/>
  <c r="AX97" i="30"/>
  <c r="BD97" i="30"/>
  <c r="BJ97" i="30"/>
  <c r="BP97" i="30"/>
  <c r="AX100" i="30"/>
  <c r="BX101" i="30" s="1"/>
  <c r="BD100" i="30"/>
  <c r="BJ100" i="30"/>
  <c r="BP100" i="30"/>
  <c r="AX105" i="30"/>
  <c r="BD105" i="30"/>
  <c r="BJ105" i="30"/>
  <c r="BP105" i="30"/>
  <c r="CQ93" i="30"/>
  <c r="AX98" i="30"/>
  <c r="BD98" i="30"/>
  <c r="BJ98" i="30"/>
  <c r="BP98" i="30"/>
  <c r="AX104" i="30"/>
  <c r="BD104" i="30"/>
  <c r="BJ104" i="30"/>
  <c r="BP104" i="30"/>
  <c r="AX107" i="30"/>
  <c r="BX107" i="30" s="1"/>
  <c r="BD107" i="30"/>
  <c r="BJ107" i="30"/>
  <c r="BP107" i="30"/>
  <c r="AZ108" i="30"/>
  <c r="BF108" i="30"/>
  <c r="BL108" i="30"/>
  <c r="CL108" i="30" s="1"/>
  <c r="BR108" i="30"/>
  <c r="BG108" i="30"/>
  <c r="BG93" i="30"/>
  <c r="AX102" i="30"/>
  <c r="BD102" i="30"/>
  <c r="BJ102" i="30"/>
  <c r="BP102" i="30"/>
  <c r="AX93" i="30"/>
  <c r="CD93" i="30"/>
  <c r="AX101" i="30"/>
  <c r="BD101" i="30"/>
  <c r="BJ101" i="30"/>
  <c r="BP101" i="30"/>
  <c r="AZ107" i="30"/>
  <c r="BR107" i="30"/>
  <c r="AY63" i="30"/>
  <c r="BI63" i="30"/>
  <c r="CD63" i="30"/>
  <c r="CP63" i="30"/>
  <c r="AZ67" i="30"/>
  <c r="BF67" i="30"/>
  <c r="BL67" i="30"/>
  <c r="BR67" i="30"/>
  <c r="AW75" i="30"/>
  <c r="BC75" i="30"/>
  <c r="BI75" i="30"/>
  <c r="BO75" i="30"/>
  <c r="AW76" i="30"/>
  <c r="BC76" i="30"/>
  <c r="BI76" i="30"/>
  <c r="BO76" i="30"/>
  <c r="BA77" i="30"/>
  <c r="BG77" i="30"/>
  <c r="BM77" i="30"/>
  <c r="BS77" i="30"/>
  <c r="BA78" i="30"/>
  <c r="CA78" i="30" s="1"/>
  <c r="BG78" i="30"/>
  <c r="BM78" i="30"/>
  <c r="BS78" i="30"/>
  <c r="AZ79" i="30"/>
  <c r="BF79" i="30"/>
  <c r="BL79" i="30"/>
  <c r="BR79" i="30"/>
  <c r="BK63" i="30"/>
  <c r="CF63" i="30"/>
  <c r="CA69" i="30"/>
  <c r="CG67" i="30"/>
  <c r="CM68" i="30"/>
  <c r="CG68" i="30"/>
  <c r="BF70" i="30"/>
  <c r="BR70" i="30"/>
  <c r="BB79" i="30"/>
  <c r="BJ63" i="30"/>
  <c r="BL63" i="30"/>
  <c r="BX63" i="30"/>
  <c r="DM64" i="30"/>
  <c r="BF73" i="30"/>
  <c r="AZ74" i="30"/>
  <c r="BF74" i="30"/>
  <c r="BL74" i="30"/>
  <c r="BR74" i="30"/>
  <c r="AZ75" i="30"/>
  <c r="BF75" i="30"/>
  <c r="BL75" i="30"/>
  <c r="BR75" i="30"/>
  <c r="AZ76" i="30"/>
  <c r="BF76" i="30"/>
  <c r="BL76" i="30"/>
  <c r="BR76" i="30"/>
  <c r="BT75" i="30"/>
  <c r="AW63" i="30"/>
  <c r="BO63" i="30"/>
  <c r="BF71" i="30"/>
  <c r="BR71" i="30"/>
  <c r="BL73" i="30"/>
  <c r="AZ66" i="30"/>
  <c r="BF66" i="30"/>
  <c r="BL66" i="30"/>
  <c r="BR66" i="30"/>
  <c r="BN75" i="30"/>
  <c r="BB76" i="30"/>
  <c r="AZ77" i="30"/>
  <c r="BF77" i="30"/>
  <c r="BL77" i="30"/>
  <c r="BR77" i="30"/>
  <c r="AZ78" i="30"/>
  <c r="BF78" i="30"/>
  <c r="BL78" i="30"/>
  <c r="BR78" i="30"/>
  <c r="BW94" i="30"/>
  <c r="BY103" i="30"/>
  <c r="BY104" i="30"/>
  <c r="CK96" i="30"/>
  <c r="CQ99" i="30"/>
  <c r="CQ101" i="30"/>
  <c r="CQ97" i="30"/>
  <c r="CQ98" i="30"/>
  <c r="CQ94" i="30"/>
  <c r="CB97" i="30"/>
  <c r="CB94" i="30"/>
  <c r="CH104" i="30"/>
  <c r="CH96" i="30"/>
  <c r="CH95" i="30"/>
  <c r="CH94" i="30"/>
  <c r="CH102" i="30"/>
  <c r="CN94" i="30"/>
  <c r="CT96" i="30"/>
  <c r="CT94" i="30"/>
  <c r="CT107" i="30"/>
  <c r="AW93" i="30"/>
  <c r="BL93" i="30"/>
  <c r="CP93" i="30"/>
  <c r="CE94" i="30"/>
  <c r="BZ96" i="30"/>
  <c r="CI96" i="30"/>
  <c r="CA99" i="30"/>
  <c r="CS100" i="30"/>
  <c r="BO93" i="30"/>
  <c r="CC96" i="30"/>
  <c r="CA94" i="30"/>
  <c r="CL101" i="30"/>
  <c r="AZ93" i="30"/>
  <c r="CB93" i="30"/>
  <c r="CK93" i="30"/>
  <c r="BZ94" i="30"/>
  <c r="CI94" i="30"/>
  <c r="CR94" i="30"/>
  <c r="CM96" i="30"/>
  <c r="DN95" i="30" s="1"/>
  <c r="CG94" i="30"/>
  <c r="CS99" i="30"/>
  <c r="CS95" i="30"/>
  <c r="CS94" i="30"/>
  <c r="CL97" i="30"/>
  <c r="CC101" i="30"/>
  <c r="BI93" i="30"/>
  <c r="BX94" i="30"/>
  <c r="CD94" i="30"/>
  <c r="CJ94" i="30"/>
  <c r="CP94" i="30"/>
  <c r="CH93" i="30"/>
  <c r="CM95" i="30"/>
  <c r="CM94" i="30"/>
  <c r="CC95" i="30"/>
  <c r="CE107" i="30"/>
  <c r="CE102" i="30"/>
  <c r="CE97" i="30"/>
  <c r="CE96" i="30"/>
  <c r="CE100" i="30"/>
  <c r="CE98" i="30"/>
  <c r="CE95" i="30"/>
  <c r="CL96" i="30"/>
  <c r="BC93" i="30"/>
  <c r="CN93" i="30"/>
  <c r="CI105" i="30"/>
  <c r="CC94" i="30"/>
  <c r="CL94" i="30"/>
  <c r="BZ95" i="30"/>
  <c r="CI95" i="30"/>
  <c r="CM98" i="30"/>
  <c r="BM105" i="30"/>
  <c r="BM102" i="30"/>
  <c r="CM109" i="30" s="1"/>
  <c r="BK101" i="30"/>
  <c r="BK104" i="30"/>
  <c r="CE65" i="30"/>
  <c r="CK76" i="30"/>
  <c r="CK65" i="30"/>
  <c r="CK64" i="30"/>
  <c r="CA67" i="30"/>
  <c r="CA66" i="30"/>
  <c r="CM69" i="30"/>
  <c r="CS67" i="30"/>
  <c r="CS66" i="30"/>
  <c r="CF78" i="30"/>
  <c r="CL70" i="30"/>
  <c r="DM65" i="30" s="1"/>
  <c r="CN69" i="30"/>
  <c r="BA63" i="30"/>
  <c r="CA63" i="30"/>
  <c r="BG63" i="30"/>
  <c r="CG63" i="30"/>
  <c r="BM63" i="30"/>
  <c r="CM63" i="30"/>
  <c r="BW73" i="30"/>
  <c r="BW65" i="30"/>
  <c r="BW64" i="30"/>
  <c r="BW67" i="30"/>
  <c r="BW66" i="30"/>
  <c r="CC70" i="30"/>
  <c r="CC65" i="30"/>
  <c r="CC64" i="30"/>
  <c r="CC68" i="30"/>
  <c r="CI75" i="30"/>
  <c r="CI65" i="30"/>
  <c r="CI64" i="30"/>
  <c r="CI67" i="30"/>
  <c r="CO71" i="30"/>
  <c r="CO65" i="30"/>
  <c r="CO64" i="30"/>
  <c r="CO66" i="30"/>
  <c r="CO68" i="30"/>
  <c r="BY71" i="30"/>
  <c r="BY67" i="30"/>
  <c r="BY66" i="30"/>
  <c r="CQ66" i="30"/>
  <c r="CH63" i="30"/>
  <c r="BH63" i="30"/>
  <c r="CJ67" i="30"/>
  <c r="CJ65" i="30"/>
  <c r="CJ64" i="30"/>
  <c r="BY64" i="30"/>
  <c r="CQ64" i="30"/>
  <c r="BY65" i="30"/>
  <c r="CQ65" i="30"/>
  <c r="BZ64" i="30"/>
  <c r="CR64" i="30"/>
  <c r="CG66" i="30"/>
  <c r="CB63" i="30"/>
  <c r="BB63" i="30"/>
  <c r="CD65" i="30"/>
  <c r="CD64" i="30"/>
  <c r="CA71" i="30"/>
  <c r="CA70" i="30"/>
  <c r="CA65" i="30"/>
  <c r="CA64" i="30"/>
  <c r="CG76" i="30"/>
  <c r="CG70" i="30"/>
  <c r="CG65" i="30"/>
  <c r="CG64" i="30"/>
  <c r="CM74" i="30"/>
  <c r="CM65" i="30"/>
  <c r="CM64" i="30"/>
  <c r="CS70" i="30"/>
  <c r="CS69" i="30"/>
  <c r="CS65" i="30"/>
  <c r="CS64" i="30"/>
  <c r="CA68" i="30"/>
  <c r="CS68" i="30"/>
  <c r="CG69" i="30"/>
  <c r="CN63" i="30"/>
  <c r="BN63" i="30"/>
  <c r="BX73" i="30"/>
  <c r="BX64" i="30"/>
  <c r="CP65" i="30"/>
  <c r="CP64" i="30"/>
  <c r="CH67" i="30"/>
  <c r="CN65" i="30"/>
  <c r="CN64" i="30"/>
  <c r="CN66" i="30"/>
  <c r="CT64" i="30"/>
  <c r="CT67" i="30"/>
  <c r="CT66" i="30"/>
  <c r="CN67" i="30"/>
  <c r="CM66" i="30"/>
  <c r="DN65" i="30" s="1"/>
  <c r="CM67" i="30"/>
  <c r="CJ71" i="30"/>
  <c r="DC64" i="30"/>
  <c r="BB72" i="30"/>
  <c r="BB71" i="30"/>
  <c r="BB70" i="30"/>
  <c r="BH73" i="30"/>
  <c r="DI64" i="30"/>
  <c r="DO64" i="30"/>
  <c r="BN79" i="30"/>
  <c r="BN72" i="30"/>
  <c r="BN71" i="30"/>
  <c r="BN70" i="30"/>
  <c r="DU64" i="30"/>
  <c r="BT79" i="30"/>
  <c r="BT76" i="30"/>
  <c r="AX2" i="30"/>
  <c r="BI2" i="30"/>
  <c r="CJ2" i="30"/>
  <c r="AY4" i="30"/>
  <c r="BE4" i="30"/>
  <c r="CE9" i="30" s="1"/>
  <c r="BK4" i="30"/>
  <c r="CK4" i="30" s="1"/>
  <c r="BQ4" i="30"/>
  <c r="BM5" i="30"/>
  <c r="CM6" i="30" s="1"/>
  <c r="AZ6" i="30"/>
  <c r="BF6" i="30"/>
  <c r="AW7" i="30"/>
  <c r="BI7" i="30"/>
  <c r="BO7" i="30"/>
  <c r="AY8" i="30"/>
  <c r="BE8" i="30"/>
  <c r="BK8" i="30"/>
  <c r="BQ8" i="30"/>
  <c r="BB9" i="30"/>
  <c r="BH9" i="30"/>
  <c r="BN9" i="30"/>
  <c r="BT9" i="30"/>
  <c r="CT16" i="30" s="1"/>
  <c r="BB10" i="30"/>
  <c r="BH10" i="30"/>
  <c r="BN10" i="30"/>
  <c r="BT10" i="30"/>
  <c r="AY13" i="30"/>
  <c r="BQ13" i="30"/>
  <c r="AY14" i="30"/>
  <c r="BE14" i="30"/>
  <c r="BK14" i="30"/>
  <c r="BQ14" i="30"/>
  <c r="BA17" i="30"/>
  <c r="BS17" i="30"/>
  <c r="CS18" i="30" s="1"/>
  <c r="AZ18" i="30"/>
  <c r="BF18" i="30"/>
  <c r="BL18" i="30"/>
  <c r="BR18" i="30"/>
  <c r="AW3" i="30"/>
  <c r="BC3" i="30"/>
  <c r="BI3" i="30"/>
  <c r="BO3" i="30"/>
  <c r="CO3" i="30" s="1"/>
  <c r="BC7" i="30"/>
  <c r="AW9" i="30"/>
  <c r="BC9" i="30"/>
  <c r="BI9" i="30"/>
  <c r="BO9" i="30"/>
  <c r="AW10" i="30"/>
  <c r="BC10" i="30"/>
  <c r="BI10" i="30"/>
  <c r="BO10" i="30"/>
  <c r="AY18" i="30"/>
  <c r="BK18" i="30"/>
  <c r="CD2" i="30"/>
  <c r="AW5" i="30"/>
  <c r="BC5" i="30"/>
  <c r="BI5" i="30"/>
  <c r="AW16" i="30"/>
  <c r="BC16" i="30"/>
  <c r="BI16" i="30"/>
  <c r="BO16" i="30"/>
  <c r="AW17" i="30"/>
  <c r="BC17" i="30"/>
  <c r="BI17" i="30"/>
  <c r="BO17" i="30"/>
  <c r="BC2" i="30"/>
  <c r="CO2" i="30"/>
  <c r="AW6" i="30"/>
  <c r="BI6" i="30"/>
  <c r="BO6" i="30"/>
  <c r="BI8" i="30"/>
  <c r="AW18" i="30"/>
  <c r="BC18" i="30"/>
  <c r="BI18" i="30"/>
  <c r="BO18" i="30"/>
  <c r="BP2" i="30"/>
  <c r="CF2" i="30"/>
  <c r="AW4" i="30"/>
  <c r="BC4" i="30"/>
  <c r="BI4" i="30"/>
  <c r="BO4" i="30"/>
  <c r="AW8" i="30"/>
  <c r="BO8" i="30"/>
  <c r="AW13" i="30"/>
  <c r="BC13" i="30"/>
  <c r="BI13" i="30"/>
  <c r="BO13" i="30"/>
  <c r="AW14" i="30"/>
  <c r="BC14" i="30"/>
  <c r="BI14" i="30"/>
  <c r="BO14" i="30"/>
  <c r="AW15" i="30"/>
  <c r="BC15" i="30"/>
  <c r="BI15" i="30"/>
  <c r="BO15" i="30"/>
  <c r="AY16" i="30"/>
  <c r="BQ16" i="30"/>
  <c r="BE17" i="30"/>
  <c r="BK17" i="30"/>
  <c r="BQ17" i="30"/>
  <c r="CL7" i="30"/>
  <c r="CL6" i="30"/>
  <c r="CL5" i="30"/>
  <c r="CL4" i="30"/>
  <c r="CL3" i="30"/>
  <c r="CD3" i="30"/>
  <c r="CK7" i="30"/>
  <c r="DL4" i="30" s="1"/>
  <c r="CK6" i="30"/>
  <c r="CK3" i="30"/>
  <c r="CK5" i="30"/>
  <c r="BX18" i="30"/>
  <c r="BX5" i="30"/>
  <c r="BX3" i="30"/>
  <c r="BX4" i="30"/>
  <c r="CP17" i="30"/>
  <c r="CP7" i="30"/>
  <c r="DQ4" i="30" s="1"/>
  <c r="CP6" i="30"/>
  <c r="CP5" i="30"/>
  <c r="CP4" i="30"/>
  <c r="CP3" i="30"/>
  <c r="BZ3" i="30"/>
  <c r="BZ5" i="30"/>
  <c r="BZ4" i="30"/>
  <c r="CR3" i="30"/>
  <c r="CR11" i="30"/>
  <c r="DS4" i="30" s="1"/>
  <c r="CR7" i="30"/>
  <c r="CR5" i="30"/>
  <c r="CR4" i="30"/>
  <c r="CE12" i="30"/>
  <c r="DF4" i="30" s="1"/>
  <c r="CE7" i="30"/>
  <c r="CE6" i="30"/>
  <c r="CE3" i="30"/>
  <c r="CE5" i="30"/>
  <c r="CB6" i="30"/>
  <c r="CJ4" i="30"/>
  <c r="CA6" i="30"/>
  <c r="CG13" i="30"/>
  <c r="CG3" i="30"/>
  <c r="CG8" i="30"/>
  <c r="CG9" i="30"/>
  <c r="CG5" i="30"/>
  <c r="CG4" i="30"/>
  <c r="CG7" i="30"/>
  <c r="CG11" i="30"/>
  <c r="CG6" i="30"/>
  <c r="CS16" i="30"/>
  <c r="CS5" i="30"/>
  <c r="CS6" i="30"/>
  <c r="CS3" i="30"/>
  <c r="CS4" i="30"/>
  <c r="AZ2" i="30"/>
  <c r="BH2" i="30"/>
  <c r="CL2" i="30"/>
  <c r="BB17" i="30"/>
  <c r="BB14" i="30"/>
  <c r="BH17" i="30"/>
  <c r="BH14" i="30"/>
  <c r="BH11" i="30"/>
  <c r="CF4" i="30"/>
  <c r="CM4" i="30"/>
  <c r="AW2" i="30"/>
  <c r="BR2" i="30"/>
  <c r="CA2" i="30"/>
  <c r="CN5" i="30"/>
  <c r="CT5" i="30"/>
  <c r="CF3" i="30"/>
  <c r="CM3" i="30"/>
  <c r="CT3" i="30"/>
  <c r="CT6" i="30"/>
  <c r="CN12" i="30"/>
  <c r="CT4" i="30"/>
  <c r="CF5" i="30"/>
  <c r="CB4" i="30"/>
  <c r="CB5" i="30"/>
  <c r="AY15" i="30"/>
  <c r="BZ260" i="26"/>
  <c r="AY270" i="26"/>
  <c r="BE270" i="26"/>
  <c r="BK270" i="26"/>
  <c r="AW275" i="26"/>
  <c r="BC275" i="26"/>
  <c r="BI275" i="26"/>
  <c r="BO275" i="26"/>
  <c r="BC276" i="26"/>
  <c r="BO276" i="26"/>
  <c r="AV260" i="26"/>
  <c r="BI260" i="26"/>
  <c r="AY267" i="26"/>
  <c r="BE267" i="26"/>
  <c r="BK267" i="26"/>
  <c r="BK271" i="26"/>
  <c r="AW273" i="26"/>
  <c r="BC273" i="26"/>
  <c r="BI273" i="26"/>
  <c r="AV274" i="26"/>
  <c r="BB272" i="26"/>
  <c r="BH274" i="26"/>
  <c r="BN272" i="26"/>
  <c r="CL260" i="26"/>
  <c r="AX260" i="26"/>
  <c r="BS260" i="26"/>
  <c r="BK265" i="26"/>
  <c r="BK268" i="26"/>
  <c r="AY272" i="26"/>
  <c r="BE272" i="26"/>
  <c r="BK272" i="26"/>
  <c r="AY276" i="26"/>
  <c r="BE276" i="26"/>
  <c r="BK276" i="26"/>
  <c r="AY261" i="26"/>
  <c r="BW261" i="26" s="1"/>
  <c r="BE261" i="26"/>
  <c r="BK261" i="26"/>
  <c r="AY262" i="26"/>
  <c r="BE262" i="26"/>
  <c r="BK262" i="26"/>
  <c r="BK263" i="26"/>
  <c r="AY274" i="26"/>
  <c r="BE274" i="26"/>
  <c r="BK274" i="26"/>
  <c r="AZ276" i="26"/>
  <c r="BF276" i="26"/>
  <c r="BL276" i="26"/>
  <c r="BF260" i="26"/>
  <c r="CD260" i="26"/>
  <c r="CJ260" i="26"/>
  <c r="BL260" i="26"/>
  <c r="CJ261" i="26"/>
  <c r="CJ268" i="26"/>
  <c r="BX266" i="26"/>
  <c r="CA262" i="26"/>
  <c r="CA261" i="26"/>
  <c r="CA265" i="26"/>
  <c r="BW260" i="26"/>
  <c r="AY260" i="26"/>
  <c r="CC260" i="26"/>
  <c r="BE260" i="26"/>
  <c r="CI260" i="26"/>
  <c r="BK260" i="26"/>
  <c r="BU265" i="26"/>
  <c r="CG261" i="26"/>
  <c r="CD262" i="26"/>
  <c r="BX260" i="26"/>
  <c r="AZ260" i="26"/>
  <c r="CF262" i="26"/>
  <c r="CK260" i="26"/>
  <c r="CE260" i="26"/>
  <c r="BT261" i="26"/>
  <c r="BA260" i="26"/>
  <c r="BO260" i="26"/>
  <c r="CF260" i="26"/>
  <c r="AW269" i="26"/>
  <c r="BC269" i="26"/>
  <c r="BI269" i="26"/>
  <c r="BO269" i="26"/>
  <c r="AV275" i="26"/>
  <c r="BB275" i="26"/>
  <c r="BH275" i="26"/>
  <c r="BN275" i="26"/>
  <c r="AQ212" i="26"/>
  <c r="AP212" i="26"/>
  <c r="AO212" i="26"/>
  <c r="AN212" i="26"/>
  <c r="AM212" i="26"/>
  <c r="AL212" i="26"/>
  <c r="AK212" i="26"/>
  <c r="AJ212" i="26"/>
  <c r="AI212" i="26"/>
  <c r="AH212" i="26"/>
  <c r="AG212" i="26"/>
  <c r="AF212" i="26"/>
  <c r="AE212" i="26"/>
  <c r="AD212" i="26"/>
  <c r="AC212" i="26"/>
  <c r="AB212" i="26"/>
  <c r="AA212" i="26"/>
  <c r="Z212" i="26"/>
  <c r="Y212" i="26"/>
  <c r="X212" i="26"/>
  <c r="W212" i="26"/>
  <c r="AQ211" i="26"/>
  <c r="AP211" i="26"/>
  <c r="AO211" i="26"/>
  <c r="AN211" i="26"/>
  <c r="AM211" i="26"/>
  <c r="AL211" i="26"/>
  <c r="AK211" i="26"/>
  <c r="AJ211" i="26"/>
  <c r="AI211" i="26"/>
  <c r="AH211" i="26"/>
  <c r="AG211" i="26"/>
  <c r="AF211" i="26"/>
  <c r="AE211" i="26"/>
  <c r="AD211" i="26"/>
  <c r="AC211" i="26"/>
  <c r="AB211" i="26"/>
  <c r="AA211" i="26"/>
  <c r="Z211" i="26"/>
  <c r="Y211" i="26"/>
  <c r="X211" i="26"/>
  <c r="W211" i="26"/>
  <c r="AQ210" i="26"/>
  <c r="BO210" i="26" s="1"/>
  <c r="AP210" i="26"/>
  <c r="AO210" i="26"/>
  <c r="BM210" i="26" s="1"/>
  <c r="AN210" i="26"/>
  <c r="BL210" i="26" s="1"/>
  <c r="AM210" i="26"/>
  <c r="BK210" i="26" s="1"/>
  <c r="AL210" i="26"/>
  <c r="AK210" i="26"/>
  <c r="BI210" i="26" s="1"/>
  <c r="AJ210" i="26"/>
  <c r="AI210" i="26"/>
  <c r="BG210" i="26" s="1"/>
  <c r="AH210" i="26"/>
  <c r="BF210" i="26" s="1"/>
  <c r="AG210" i="26"/>
  <c r="BE210" i="26" s="1"/>
  <c r="AF210" i="26"/>
  <c r="AE210" i="26"/>
  <c r="BC210" i="26" s="1"/>
  <c r="AD210" i="26"/>
  <c r="AC210" i="26"/>
  <c r="BA210" i="26" s="1"/>
  <c r="AB210" i="26"/>
  <c r="AZ210" i="26" s="1"/>
  <c r="AA210" i="26"/>
  <c r="AY210" i="26" s="1"/>
  <c r="Z210" i="26"/>
  <c r="Y210" i="26"/>
  <c r="AW210" i="26" s="1"/>
  <c r="X210" i="26"/>
  <c r="W210" i="26"/>
  <c r="AU210" i="26" s="1"/>
  <c r="AQ209" i="26"/>
  <c r="AP209" i="26"/>
  <c r="AO209" i="26"/>
  <c r="AN209" i="26"/>
  <c r="AM209" i="26"/>
  <c r="AL209" i="26"/>
  <c r="AK209" i="26"/>
  <c r="AJ209" i="26"/>
  <c r="AI209" i="26"/>
  <c r="AH209" i="26"/>
  <c r="AG209" i="26"/>
  <c r="AF209" i="26"/>
  <c r="AE209" i="26"/>
  <c r="AD209" i="26"/>
  <c r="AC209" i="26"/>
  <c r="AB209" i="26"/>
  <c r="AA209" i="26"/>
  <c r="Z209" i="26"/>
  <c r="Y209" i="26"/>
  <c r="X209" i="26"/>
  <c r="W209" i="26"/>
  <c r="AQ208" i="26"/>
  <c r="AP208" i="26"/>
  <c r="AO208" i="26"/>
  <c r="BM208" i="26" s="1"/>
  <c r="AN208" i="26"/>
  <c r="AM208" i="26"/>
  <c r="AL208" i="26"/>
  <c r="AK208" i="26"/>
  <c r="AJ208" i="26"/>
  <c r="AI208" i="26"/>
  <c r="BG208" i="26" s="1"/>
  <c r="AH208" i="26"/>
  <c r="AG208" i="26"/>
  <c r="AF208" i="26"/>
  <c r="AE208" i="26"/>
  <c r="AD208" i="26"/>
  <c r="AC208" i="26"/>
  <c r="BA208" i="26" s="1"/>
  <c r="AB208" i="26"/>
  <c r="AA208" i="26"/>
  <c r="Z208" i="26"/>
  <c r="Y208" i="26"/>
  <c r="X208" i="26"/>
  <c r="W208" i="26"/>
  <c r="AU208" i="26" s="1"/>
  <c r="AQ207" i="26"/>
  <c r="AP207" i="26"/>
  <c r="AO207" i="26"/>
  <c r="AN207" i="26"/>
  <c r="AM207" i="26"/>
  <c r="AL207" i="26"/>
  <c r="AK207" i="26"/>
  <c r="AJ207" i="26"/>
  <c r="AI207" i="26"/>
  <c r="AH207" i="26"/>
  <c r="AG207" i="26"/>
  <c r="AF207" i="26"/>
  <c r="AE207" i="26"/>
  <c r="AD207" i="26"/>
  <c r="AC207" i="26"/>
  <c r="AB207" i="26"/>
  <c r="AA207" i="26"/>
  <c r="Z207" i="26"/>
  <c r="Y207" i="26"/>
  <c r="X207" i="26"/>
  <c r="W207" i="26"/>
  <c r="AQ206" i="26"/>
  <c r="AP206" i="26"/>
  <c r="AO206" i="26"/>
  <c r="AN206" i="26"/>
  <c r="AM206" i="26"/>
  <c r="BK206" i="26" s="1"/>
  <c r="AL206" i="26"/>
  <c r="AK206" i="26"/>
  <c r="AJ206" i="26"/>
  <c r="AI206" i="26"/>
  <c r="AH206" i="26"/>
  <c r="AG206" i="26"/>
  <c r="BE206" i="26" s="1"/>
  <c r="AF206" i="26"/>
  <c r="AE206" i="26"/>
  <c r="AD206" i="26"/>
  <c r="AC206" i="26"/>
  <c r="AB206" i="26"/>
  <c r="AA206" i="26"/>
  <c r="AY206" i="26" s="1"/>
  <c r="Z206" i="26"/>
  <c r="Y206" i="26"/>
  <c r="X206" i="26"/>
  <c r="AV206" i="26" s="1"/>
  <c r="W206" i="26"/>
  <c r="AQ205" i="26"/>
  <c r="AP205" i="26"/>
  <c r="AO205" i="26"/>
  <c r="AN205" i="26"/>
  <c r="AM205" i="26"/>
  <c r="AL205" i="26"/>
  <c r="AK205" i="26"/>
  <c r="AJ205" i="26"/>
  <c r="AI205" i="26"/>
  <c r="AH205" i="26"/>
  <c r="AG205" i="26"/>
  <c r="AF205" i="26"/>
  <c r="AE205" i="26"/>
  <c r="AD205" i="26"/>
  <c r="AC205" i="26"/>
  <c r="AB205" i="26"/>
  <c r="AA205" i="26"/>
  <c r="Z205" i="26"/>
  <c r="Y205" i="26"/>
  <c r="X205" i="26"/>
  <c r="W205" i="26"/>
  <c r="AQ204" i="26"/>
  <c r="AP204" i="26"/>
  <c r="AO204" i="26"/>
  <c r="BM204" i="26" s="1"/>
  <c r="AN204" i="26"/>
  <c r="AM204" i="26"/>
  <c r="AL204" i="26"/>
  <c r="AK204" i="26"/>
  <c r="AJ204" i="26"/>
  <c r="AI204" i="26"/>
  <c r="BG204" i="26" s="1"/>
  <c r="AH204" i="26"/>
  <c r="AG204" i="26"/>
  <c r="AF204" i="26"/>
  <c r="AE204" i="26"/>
  <c r="AD204" i="26"/>
  <c r="AC204" i="26"/>
  <c r="BA204" i="26" s="1"/>
  <c r="AB204" i="26"/>
  <c r="AA204" i="26"/>
  <c r="Z204" i="26"/>
  <c r="AX204" i="26" s="1"/>
  <c r="Y204" i="26"/>
  <c r="X204" i="26"/>
  <c r="W204" i="26"/>
  <c r="AU204" i="26" s="1"/>
  <c r="AQ203" i="26"/>
  <c r="AP203" i="26"/>
  <c r="AO203" i="26"/>
  <c r="AN203" i="26"/>
  <c r="AM203" i="26"/>
  <c r="AL203" i="26"/>
  <c r="AK203" i="26"/>
  <c r="AJ203" i="26"/>
  <c r="AI203" i="26"/>
  <c r="AH203" i="26"/>
  <c r="AG203" i="26"/>
  <c r="AF203" i="26"/>
  <c r="AE203" i="26"/>
  <c r="AD203" i="26"/>
  <c r="AC203" i="26"/>
  <c r="AB203" i="26"/>
  <c r="AA203" i="26"/>
  <c r="Z203" i="26"/>
  <c r="Y203" i="26"/>
  <c r="X203" i="26"/>
  <c r="W203" i="26"/>
  <c r="AQ202" i="26"/>
  <c r="AP202" i="26"/>
  <c r="AO202" i="26"/>
  <c r="BM202" i="26" s="1"/>
  <c r="AN202" i="26"/>
  <c r="AM202" i="26"/>
  <c r="AL202" i="26"/>
  <c r="AK202" i="26"/>
  <c r="AJ202" i="26"/>
  <c r="AI202" i="26"/>
  <c r="BG202" i="26" s="1"/>
  <c r="AH202" i="26"/>
  <c r="AG202" i="26"/>
  <c r="AF202" i="26"/>
  <c r="AE202" i="26"/>
  <c r="AD202" i="26"/>
  <c r="AC202" i="26"/>
  <c r="BA202" i="26" s="1"/>
  <c r="AB202" i="26"/>
  <c r="AA202" i="26"/>
  <c r="Z202" i="26"/>
  <c r="Y202" i="26"/>
  <c r="X202" i="26"/>
  <c r="W202" i="26"/>
  <c r="AU202" i="26" s="1"/>
  <c r="CR201" i="26"/>
  <c r="AQ201" i="26"/>
  <c r="AP201" i="26"/>
  <c r="AO201" i="26"/>
  <c r="AN201" i="26"/>
  <c r="AM201" i="26"/>
  <c r="AL201" i="26"/>
  <c r="AK201" i="26"/>
  <c r="AJ201" i="26"/>
  <c r="AI201" i="26"/>
  <c r="AH201" i="26"/>
  <c r="AG201" i="26"/>
  <c r="AF201" i="26"/>
  <c r="AE201" i="26"/>
  <c r="AD201" i="26"/>
  <c r="AC201" i="26"/>
  <c r="AB201" i="26"/>
  <c r="AA201" i="26"/>
  <c r="Z201" i="26"/>
  <c r="Y201" i="26"/>
  <c r="X201" i="26"/>
  <c r="W201" i="26"/>
  <c r="AQ200" i="26"/>
  <c r="AP200" i="26"/>
  <c r="AO200" i="26"/>
  <c r="AN200" i="26"/>
  <c r="AM200" i="26"/>
  <c r="AL200" i="26"/>
  <c r="AK200" i="26"/>
  <c r="AJ200" i="26"/>
  <c r="AI200" i="26"/>
  <c r="AH200" i="26"/>
  <c r="AG200" i="26"/>
  <c r="AF200" i="26"/>
  <c r="AE200" i="26"/>
  <c r="AD200" i="26"/>
  <c r="AC200" i="26"/>
  <c r="AB200" i="26"/>
  <c r="AA200" i="26"/>
  <c r="Z200" i="26"/>
  <c r="Y200" i="26"/>
  <c r="X200" i="26"/>
  <c r="W200" i="26"/>
  <c r="AQ199" i="26"/>
  <c r="AP199" i="26"/>
  <c r="AO199" i="26"/>
  <c r="AN199" i="26"/>
  <c r="AM199" i="26"/>
  <c r="AL199" i="26"/>
  <c r="AK199" i="26"/>
  <c r="AJ199" i="26"/>
  <c r="AI199" i="26"/>
  <c r="AH199" i="26"/>
  <c r="AG199" i="26"/>
  <c r="AF199" i="26"/>
  <c r="AE199" i="26"/>
  <c r="AD199" i="26"/>
  <c r="AC199" i="26"/>
  <c r="AB199" i="26"/>
  <c r="AA199" i="26"/>
  <c r="Z199" i="26"/>
  <c r="Y199" i="26"/>
  <c r="X199" i="26"/>
  <c r="W199" i="26"/>
  <c r="AQ198" i="26"/>
  <c r="AP198" i="26"/>
  <c r="AO198" i="26"/>
  <c r="AN198" i="26"/>
  <c r="AM198" i="26"/>
  <c r="AL198" i="26"/>
  <c r="AK198" i="26"/>
  <c r="AJ198" i="26"/>
  <c r="AI198" i="26"/>
  <c r="AH198" i="26"/>
  <c r="AG198" i="26"/>
  <c r="AF198" i="26"/>
  <c r="AE198" i="26"/>
  <c r="AD198" i="26"/>
  <c r="AC198" i="26"/>
  <c r="AB198" i="26"/>
  <c r="AA198" i="26"/>
  <c r="Z198" i="26"/>
  <c r="Y198" i="26"/>
  <c r="X198" i="26"/>
  <c r="W198" i="26"/>
  <c r="AQ197" i="26"/>
  <c r="AP197" i="26"/>
  <c r="AO197" i="26"/>
  <c r="AN197" i="26"/>
  <c r="AM197" i="26"/>
  <c r="AL197" i="26"/>
  <c r="AK197" i="26"/>
  <c r="AJ197" i="26"/>
  <c r="AI197" i="26"/>
  <c r="AH197" i="26"/>
  <c r="AG197" i="26"/>
  <c r="AF197" i="26"/>
  <c r="AE197" i="26"/>
  <c r="AD197" i="26"/>
  <c r="AC197" i="26"/>
  <c r="AB197" i="26"/>
  <c r="AA197" i="26"/>
  <c r="Z197" i="26"/>
  <c r="Y197" i="26"/>
  <c r="X197" i="26"/>
  <c r="W197" i="26"/>
  <c r="DL196" i="26"/>
  <c r="DK196" i="26"/>
  <c r="DJ196" i="26"/>
  <c r="DI196" i="26"/>
  <c r="DH196" i="26"/>
  <c r="DG196" i="26"/>
  <c r="DF196" i="26"/>
  <c r="DE196" i="26"/>
  <c r="DD196" i="26"/>
  <c r="DC196" i="26"/>
  <c r="DB196" i="26"/>
  <c r="DA196" i="26"/>
  <c r="CZ196" i="26"/>
  <c r="CY196" i="26"/>
  <c r="CX196" i="26"/>
  <c r="CW196" i="26"/>
  <c r="CV196" i="26"/>
  <c r="CU196" i="26"/>
  <c r="CT196" i="26"/>
  <c r="CS196" i="26"/>
  <c r="CR196" i="26"/>
  <c r="AQ196" i="26"/>
  <c r="AP196" i="26"/>
  <c r="AO196" i="26"/>
  <c r="AN196" i="26"/>
  <c r="AM196" i="26"/>
  <c r="AL196" i="26"/>
  <c r="AK196" i="26"/>
  <c r="AJ196" i="26"/>
  <c r="AI196" i="26"/>
  <c r="AH196" i="26"/>
  <c r="AG196" i="26"/>
  <c r="AF196" i="26"/>
  <c r="AE196" i="26"/>
  <c r="AD196" i="26"/>
  <c r="AC196" i="26"/>
  <c r="AB196" i="26"/>
  <c r="AA196" i="26"/>
  <c r="Z196" i="26"/>
  <c r="Y196" i="26"/>
  <c r="X196" i="26"/>
  <c r="W196" i="26"/>
  <c r="AQ195" i="26"/>
  <c r="CM195" i="26" s="1"/>
  <c r="AP195" i="26"/>
  <c r="CL195" i="26" s="1"/>
  <c r="AO195" i="26"/>
  <c r="CK195" i="26" s="1"/>
  <c r="AN195" i="26"/>
  <c r="BL195" i="26" s="1"/>
  <c r="AM195" i="26"/>
  <c r="BK195" i="26" s="1"/>
  <c r="AL195" i="26"/>
  <c r="BJ195" i="26" s="1"/>
  <c r="AK195" i="26"/>
  <c r="CG195" i="26" s="1"/>
  <c r="AJ195" i="26"/>
  <c r="CF195" i="26" s="1"/>
  <c r="AI195" i="26"/>
  <c r="CE195" i="26" s="1"/>
  <c r="AH195" i="26"/>
  <c r="BF195" i="26" s="1"/>
  <c r="AG195" i="26"/>
  <c r="BE195" i="26" s="1"/>
  <c r="AF195" i="26"/>
  <c r="BD195" i="26" s="1"/>
  <c r="AE195" i="26"/>
  <c r="CA195" i="26" s="1"/>
  <c r="AD195" i="26"/>
  <c r="BZ195" i="26" s="1"/>
  <c r="AC195" i="26"/>
  <c r="BY195" i="26" s="1"/>
  <c r="AB195" i="26"/>
  <c r="AZ195" i="26" s="1"/>
  <c r="AA195" i="26"/>
  <c r="AY195" i="26" s="1"/>
  <c r="Z195" i="26"/>
  <c r="AX195" i="26" s="1"/>
  <c r="Y195" i="26"/>
  <c r="BU195" i="26" s="1"/>
  <c r="X195" i="26"/>
  <c r="BT195" i="26" s="1"/>
  <c r="W195" i="26"/>
  <c r="BS195" i="26" s="1"/>
  <c r="BR194" i="26"/>
  <c r="AT194" i="26"/>
  <c r="V194" i="26"/>
  <c r="AQ53" i="26"/>
  <c r="AP53" i="26"/>
  <c r="AO53" i="26"/>
  <c r="AN53" i="26"/>
  <c r="AM53" i="26"/>
  <c r="AL53" i="26"/>
  <c r="AK53" i="26"/>
  <c r="AJ53" i="26"/>
  <c r="AI53" i="26"/>
  <c r="AH53" i="26"/>
  <c r="AG53" i="26"/>
  <c r="AF53" i="26"/>
  <c r="AE53" i="26"/>
  <c r="AD53" i="26"/>
  <c r="AC53" i="26"/>
  <c r="AB53" i="26"/>
  <c r="AA53" i="26"/>
  <c r="Z53" i="26"/>
  <c r="Y53" i="26"/>
  <c r="X53" i="26"/>
  <c r="W53" i="26"/>
  <c r="AQ52" i="26"/>
  <c r="AP52" i="26"/>
  <c r="AO52" i="26"/>
  <c r="AN52" i="26"/>
  <c r="AM52" i="26"/>
  <c r="AL52" i="26"/>
  <c r="AK52" i="26"/>
  <c r="AJ52" i="26"/>
  <c r="AI52" i="26"/>
  <c r="AH52" i="26"/>
  <c r="AG52" i="26"/>
  <c r="AF52" i="26"/>
  <c r="AE52" i="26"/>
  <c r="AD52" i="26"/>
  <c r="AC52" i="26"/>
  <c r="AB52" i="26"/>
  <c r="AA52" i="26"/>
  <c r="Z52" i="26"/>
  <c r="Y52" i="26"/>
  <c r="X52" i="26"/>
  <c r="W52" i="26"/>
  <c r="AQ51" i="26"/>
  <c r="AP51" i="26"/>
  <c r="AO51" i="26"/>
  <c r="BM51" i="26" s="1"/>
  <c r="AN51" i="26"/>
  <c r="BL51" i="26" s="1"/>
  <c r="AM51" i="26"/>
  <c r="AL51" i="26"/>
  <c r="BJ51" i="26" s="1"/>
  <c r="AK51" i="26"/>
  <c r="AJ51" i="26"/>
  <c r="AI51" i="26"/>
  <c r="BG51" i="26" s="1"/>
  <c r="AH51" i="26"/>
  <c r="BF51" i="26" s="1"/>
  <c r="AG51" i="26"/>
  <c r="BE51" i="26" s="1"/>
  <c r="AF51" i="26"/>
  <c r="BD51" i="26" s="1"/>
  <c r="AE51" i="26"/>
  <c r="AD51" i="26"/>
  <c r="BB51" i="26" s="1"/>
  <c r="AC51" i="26"/>
  <c r="BA51" i="26" s="1"/>
  <c r="AB51" i="26"/>
  <c r="AZ51" i="26" s="1"/>
  <c r="AA51" i="26"/>
  <c r="AY51" i="26" s="1"/>
  <c r="Z51" i="26"/>
  <c r="AX51" i="26" s="1"/>
  <c r="Y51" i="26"/>
  <c r="X51" i="26"/>
  <c r="W51" i="26"/>
  <c r="AU51" i="26" s="1"/>
  <c r="AQ50" i="26"/>
  <c r="AP50" i="26"/>
  <c r="AO50" i="26"/>
  <c r="AN50" i="26"/>
  <c r="AM50" i="26"/>
  <c r="AL50" i="26"/>
  <c r="AK50" i="26"/>
  <c r="AJ50" i="26"/>
  <c r="AI50" i="26"/>
  <c r="AH50" i="26"/>
  <c r="AG50" i="26"/>
  <c r="AF50" i="26"/>
  <c r="AE50" i="26"/>
  <c r="AD50" i="26"/>
  <c r="AC50" i="26"/>
  <c r="AB50" i="26"/>
  <c r="AA50" i="26"/>
  <c r="Z50" i="26"/>
  <c r="Y50" i="26"/>
  <c r="X50" i="26"/>
  <c r="W50" i="26"/>
  <c r="AQ49" i="26"/>
  <c r="AP49" i="26"/>
  <c r="AO49" i="26"/>
  <c r="BM49" i="26" s="1"/>
  <c r="AN49" i="26"/>
  <c r="AM49" i="26"/>
  <c r="AL49" i="26"/>
  <c r="AK49" i="26"/>
  <c r="AJ49" i="26"/>
  <c r="AI49" i="26"/>
  <c r="BG49" i="26" s="1"/>
  <c r="AH49" i="26"/>
  <c r="AG49" i="26"/>
  <c r="AF49" i="26"/>
  <c r="AE49" i="26"/>
  <c r="AD49" i="26"/>
  <c r="AC49" i="26"/>
  <c r="BA49" i="26" s="1"/>
  <c r="AB49" i="26"/>
  <c r="AA49" i="26"/>
  <c r="Z49" i="26"/>
  <c r="Y49" i="26"/>
  <c r="X49" i="26"/>
  <c r="W49" i="26"/>
  <c r="AU49" i="26" s="1"/>
  <c r="AQ48" i="26"/>
  <c r="AP48" i="26"/>
  <c r="AO48" i="26"/>
  <c r="AN48" i="26"/>
  <c r="AM48" i="26"/>
  <c r="AL48" i="26"/>
  <c r="AK48" i="26"/>
  <c r="AJ48" i="26"/>
  <c r="AI48" i="26"/>
  <c r="AH48" i="26"/>
  <c r="AG48" i="26"/>
  <c r="AF48" i="26"/>
  <c r="AE48" i="26"/>
  <c r="AD48" i="26"/>
  <c r="AC48" i="26"/>
  <c r="AB48" i="26"/>
  <c r="AA48" i="26"/>
  <c r="Z48" i="26"/>
  <c r="Y48" i="26"/>
  <c r="X48" i="26"/>
  <c r="W48" i="26"/>
  <c r="AQ47" i="26"/>
  <c r="BO47" i="26" s="1"/>
  <c r="AP47" i="26"/>
  <c r="AO47" i="26"/>
  <c r="BM47" i="26" s="1"/>
  <c r="AN47" i="26"/>
  <c r="AM47" i="26"/>
  <c r="AL47" i="26"/>
  <c r="AK47" i="26"/>
  <c r="BI47" i="26" s="1"/>
  <c r="AJ47" i="26"/>
  <c r="AI47" i="26"/>
  <c r="BG47" i="26" s="1"/>
  <c r="AH47" i="26"/>
  <c r="AG47" i="26"/>
  <c r="AF47" i="26"/>
  <c r="AE47" i="26"/>
  <c r="BC47" i="26" s="1"/>
  <c r="AD47" i="26"/>
  <c r="AC47" i="26"/>
  <c r="BA47" i="26" s="1"/>
  <c r="AB47" i="26"/>
  <c r="AA47" i="26"/>
  <c r="Z47" i="26"/>
  <c r="Y47" i="26"/>
  <c r="AW47" i="26" s="1"/>
  <c r="X47" i="26"/>
  <c r="W47" i="26"/>
  <c r="AU47" i="26" s="1"/>
  <c r="AQ46" i="26"/>
  <c r="AP46" i="26"/>
  <c r="AO46" i="26"/>
  <c r="AN46" i="26"/>
  <c r="AM46" i="26"/>
  <c r="AL46" i="26"/>
  <c r="AK46" i="26"/>
  <c r="AJ46" i="26"/>
  <c r="AI46" i="26"/>
  <c r="AH46" i="26"/>
  <c r="AG46" i="26"/>
  <c r="AF46" i="26"/>
  <c r="AE46" i="26"/>
  <c r="AD46" i="26"/>
  <c r="AC46" i="26"/>
  <c r="AB46" i="26"/>
  <c r="AA46" i="26"/>
  <c r="Z46" i="26"/>
  <c r="Y46" i="26"/>
  <c r="X46" i="26"/>
  <c r="W46" i="26"/>
  <c r="AQ45" i="26"/>
  <c r="AP45" i="26"/>
  <c r="AO45" i="26"/>
  <c r="AN45" i="26"/>
  <c r="AM45" i="26"/>
  <c r="AL45" i="26"/>
  <c r="BJ45" i="26" s="1"/>
  <c r="AK45" i="26"/>
  <c r="AJ45" i="26"/>
  <c r="AI45" i="26"/>
  <c r="AH45" i="26"/>
  <c r="AG45" i="26"/>
  <c r="AF45" i="26"/>
  <c r="BD45" i="26" s="1"/>
  <c r="AE45" i="26"/>
  <c r="AD45" i="26"/>
  <c r="AC45" i="26"/>
  <c r="AB45" i="26"/>
  <c r="AA45" i="26"/>
  <c r="Z45" i="26"/>
  <c r="AX45" i="26" s="1"/>
  <c r="Y45" i="26"/>
  <c r="X45" i="26"/>
  <c r="W45" i="26"/>
  <c r="AU45" i="26" s="1"/>
  <c r="AQ44" i="26"/>
  <c r="AP44" i="26"/>
  <c r="AO44" i="26"/>
  <c r="AN44" i="26"/>
  <c r="AM44" i="26"/>
  <c r="AL44" i="26"/>
  <c r="AK44" i="26"/>
  <c r="AJ44" i="26"/>
  <c r="AI44" i="26"/>
  <c r="AH44" i="26"/>
  <c r="AG44" i="26"/>
  <c r="AF44" i="26"/>
  <c r="AE44" i="26"/>
  <c r="AD44" i="26"/>
  <c r="AC44" i="26"/>
  <c r="AB44" i="26"/>
  <c r="AA44" i="26"/>
  <c r="Z44" i="26"/>
  <c r="Y44" i="26"/>
  <c r="X44" i="26"/>
  <c r="W44" i="26"/>
  <c r="AQ43" i="26"/>
  <c r="AP43" i="26"/>
  <c r="AO43" i="26"/>
  <c r="AN43" i="26"/>
  <c r="AM43" i="26"/>
  <c r="AL43" i="26"/>
  <c r="AK43" i="26"/>
  <c r="AJ43" i="26"/>
  <c r="AI43" i="26"/>
  <c r="AH43" i="26"/>
  <c r="AG43" i="26"/>
  <c r="AF43" i="26"/>
  <c r="AE43" i="26"/>
  <c r="AD43" i="26"/>
  <c r="AC43" i="26"/>
  <c r="AB43" i="26"/>
  <c r="AA43" i="26"/>
  <c r="Z43" i="26"/>
  <c r="Y43" i="26"/>
  <c r="X43" i="26"/>
  <c r="W43" i="26"/>
  <c r="CR42" i="26"/>
  <c r="AQ42" i="26"/>
  <c r="AP42" i="26"/>
  <c r="AO42" i="26"/>
  <c r="AN42" i="26"/>
  <c r="AM42" i="26"/>
  <c r="AL42" i="26"/>
  <c r="AK42" i="26"/>
  <c r="AJ42" i="26"/>
  <c r="AI42" i="26"/>
  <c r="AH42" i="26"/>
  <c r="AG42" i="26"/>
  <c r="AF42" i="26"/>
  <c r="AE42" i="26"/>
  <c r="AD42" i="26"/>
  <c r="AC42" i="26"/>
  <c r="AB42" i="26"/>
  <c r="AA42" i="26"/>
  <c r="Z42" i="26"/>
  <c r="Y42" i="26"/>
  <c r="X42" i="26"/>
  <c r="W42" i="26"/>
  <c r="AQ41" i="26"/>
  <c r="BO41" i="26" s="1"/>
  <c r="AP41" i="26"/>
  <c r="AO41" i="26"/>
  <c r="AN41" i="26"/>
  <c r="AM41" i="26"/>
  <c r="AL41" i="26"/>
  <c r="AK41" i="26"/>
  <c r="BI41" i="26" s="1"/>
  <c r="AJ41" i="26"/>
  <c r="AI41" i="26"/>
  <c r="AH41" i="26"/>
  <c r="AG41" i="26"/>
  <c r="AF41" i="26"/>
  <c r="AE41" i="26"/>
  <c r="BC41" i="26" s="1"/>
  <c r="AD41" i="26"/>
  <c r="AC41" i="26"/>
  <c r="AB41" i="26"/>
  <c r="AA41" i="26"/>
  <c r="Z41" i="26"/>
  <c r="Y41" i="26"/>
  <c r="AW41" i="26" s="1"/>
  <c r="X41" i="26"/>
  <c r="W41" i="26"/>
  <c r="AQ40" i="26"/>
  <c r="AP40" i="26"/>
  <c r="AO40" i="26"/>
  <c r="AN40" i="26"/>
  <c r="AM40" i="26"/>
  <c r="AL40" i="26"/>
  <c r="AK40" i="26"/>
  <c r="AJ40" i="26"/>
  <c r="AI40" i="26"/>
  <c r="AH40" i="26"/>
  <c r="AG40" i="26"/>
  <c r="AF40" i="26"/>
  <c r="AE40" i="26"/>
  <c r="AD40" i="26"/>
  <c r="AC40" i="26"/>
  <c r="AB40" i="26"/>
  <c r="AA40" i="26"/>
  <c r="Z40" i="26"/>
  <c r="Y40" i="26"/>
  <c r="X40" i="26"/>
  <c r="W40" i="26"/>
  <c r="AQ39" i="26"/>
  <c r="BO39" i="26" s="1"/>
  <c r="AP39" i="26"/>
  <c r="AO39" i="26"/>
  <c r="AN39" i="26"/>
  <c r="AM39" i="26"/>
  <c r="AL39" i="26"/>
  <c r="BJ39" i="26" s="1"/>
  <c r="AK39" i="26"/>
  <c r="BI39" i="26" s="1"/>
  <c r="AJ39" i="26"/>
  <c r="AI39" i="26"/>
  <c r="AH39" i="26"/>
  <c r="AG39" i="26"/>
  <c r="AF39" i="26"/>
  <c r="BD39" i="26" s="1"/>
  <c r="AE39" i="26"/>
  <c r="BC39" i="26" s="1"/>
  <c r="AD39" i="26"/>
  <c r="AC39" i="26"/>
  <c r="AB39" i="26"/>
  <c r="AA39" i="26"/>
  <c r="Z39" i="26"/>
  <c r="AX39" i="26" s="1"/>
  <c r="Y39" i="26"/>
  <c r="AW39" i="26" s="1"/>
  <c r="X39" i="26"/>
  <c r="W39" i="26"/>
  <c r="AQ38" i="26"/>
  <c r="AP38" i="26"/>
  <c r="AO38" i="26"/>
  <c r="AN38" i="26"/>
  <c r="AM38" i="26"/>
  <c r="AL38" i="26"/>
  <c r="AK38" i="26"/>
  <c r="AJ38" i="26"/>
  <c r="AI38" i="26"/>
  <c r="AH38" i="26"/>
  <c r="AG38" i="26"/>
  <c r="AF38" i="26"/>
  <c r="AE38" i="26"/>
  <c r="AD38" i="26"/>
  <c r="AC38" i="26"/>
  <c r="AB38" i="26"/>
  <c r="AA38" i="26"/>
  <c r="Z38" i="26"/>
  <c r="Y38" i="26"/>
  <c r="X38" i="26"/>
  <c r="W38" i="26"/>
  <c r="DL37" i="26"/>
  <c r="DK37" i="26"/>
  <c r="DJ37" i="26"/>
  <c r="DI37" i="26"/>
  <c r="DH37" i="26"/>
  <c r="DG37" i="26"/>
  <c r="DF37" i="26"/>
  <c r="DE37" i="26"/>
  <c r="DD37" i="26"/>
  <c r="DC37" i="26"/>
  <c r="DB37" i="26"/>
  <c r="DA37" i="26"/>
  <c r="CZ37" i="26"/>
  <c r="CY37" i="26"/>
  <c r="CX37" i="26"/>
  <c r="CW37" i="26"/>
  <c r="CV37" i="26"/>
  <c r="CU37" i="26"/>
  <c r="CT37" i="26"/>
  <c r="CS37" i="26"/>
  <c r="CR37" i="26"/>
  <c r="AQ37" i="26"/>
  <c r="AP37" i="26"/>
  <c r="AO37" i="26"/>
  <c r="AN37" i="26"/>
  <c r="AM37" i="26"/>
  <c r="AL37" i="26"/>
  <c r="AK37" i="26"/>
  <c r="AJ37" i="26"/>
  <c r="AI37" i="26"/>
  <c r="AH37" i="26"/>
  <c r="AG37" i="26"/>
  <c r="AF37" i="26"/>
  <c r="AE37" i="26"/>
  <c r="AD37" i="26"/>
  <c r="AC37" i="26"/>
  <c r="AB37" i="26"/>
  <c r="AA37" i="26"/>
  <c r="Z37" i="26"/>
  <c r="Y37" i="26"/>
  <c r="X37" i="26"/>
  <c r="W37" i="26"/>
  <c r="AQ36" i="26"/>
  <c r="CM36" i="26" s="1"/>
  <c r="AP36" i="26"/>
  <c r="BN36" i="26" s="1"/>
  <c r="AO36" i="26"/>
  <c r="BM36" i="26" s="1"/>
  <c r="AN36" i="26"/>
  <c r="BL36" i="26" s="1"/>
  <c r="AM36" i="26"/>
  <c r="CI36" i="26" s="1"/>
  <c r="AL36" i="26"/>
  <c r="CH36" i="26" s="1"/>
  <c r="AK36" i="26"/>
  <c r="CG36" i="26" s="1"/>
  <c r="AJ36" i="26"/>
  <c r="BH36" i="26" s="1"/>
  <c r="AI36" i="26"/>
  <c r="BG36" i="26" s="1"/>
  <c r="AH36" i="26"/>
  <c r="CD36" i="26" s="1"/>
  <c r="AG36" i="26"/>
  <c r="CC36" i="26" s="1"/>
  <c r="AF36" i="26"/>
  <c r="CB36" i="26" s="1"/>
  <c r="AE36" i="26"/>
  <c r="CA36" i="26" s="1"/>
  <c r="AD36" i="26"/>
  <c r="BB36" i="26" s="1"/>
  <c r="AC36" i="26"/>
  <c r="BA36" i="26" s="1"/>
  <c r="AB36" i="26"/>
  <c r="AZ36" i="26" s="1"/>
  <c r="AA36" i="26"/>
  <c r="BW36" i="26" s="1"/>
  <c r="Z36" i="26"/>
  <c r="BV36" i="26" s="1"/>
  <c r="Y36" i="26"/>
  <c r="AW36" i="26" s="1"/>
  <c r="X36" i="26"/>
  <c r="AV36" i="26" s="1"/>
  <c r="W36" i="26"/>
  <c r="AU36" i="26" s="1"/>
  <c r="BR35" i="26"/>
  <c r="AT35" i="26"/>
  <c r="V35" i="26"/>
  <c r="AQ20" i="26"/>
  <c r="AP20" i="26"/>
  <c r="AO20" i="26"/>
  <c r="AN20" i="26"/>
  <c r="AM20" i="26"/>
  <c r="AL20" i="26"/>
  <c r="AK20" i="26"/>
  <c r="AJ20" i="26"/>
  <c r="AI20" i="26"/>
  <c r="AH20" i="26"/>
  <c r="AG20" i="26"/>
  <c r="AF20" i="26"/>
  <c r="AE20" i="26"/>
  <c r="AD20" i="26"/>
  <c r="AC20" i="26"/>
  <c r="AB20" i="26"/>
  <c r="AA20" i="26"/>
  <c r="Z20" i="26"/>
  <c r="Y20" i="26"/>
  <c r="X20" i="26"/>
  <c r="W20" i="26"/>
  <c r="AQ19" i="26"/>
  <c r="AP19" i="26"/>
  <c r="AO19" i="26"/>
  <c r="AN19" i="26"/>
  <c r="AM19" i="26"/>
  <c r="AL19" i="26"/>
  <c r="AK19" i="26"/>
  <c r="AJ19" i="26"/>
  <c r="AI19" i="26"/>
  <c r="AH19" i="26"/>
  <c r="AG19" i="26"/>
  <c r="AF19" i="26"/>
  <c r="AE19" i="26"/>
  <c r="AD19" i="26"/>
  <c r="AC19" i="26"/>
  <c r="AB19" i="26"/>
  <c r="AA19" i="26"/>
  <c r="Z19" i="26"/>
  <c r="Y19" i="26"/>
  <c r="X19" i="26"/>
  <c r="W19" i="26"/>
  <c r="AQ18" i="26"/>
  <c r="AP18" i="26"/>
  <c r="AO18" i="26"/>
  <c r="BM18" i="26" s="1"/>
  <c r="AN18" i="26"/>
  <c r="AM18" i="26"/>
  <c r="BK18" i="26" s="1"/>
  <c r="AL18" i="26"/>
  <c r="AK18" i="26"/>
  <c r="BI18" i="26" s="1"/>
  <c r="AJ18" i="26"/>
  <c r="AI18" i="26"/>
  <c r="BG18" i="26" s="1"/>
  <c r="AH18" i="26"/>
  <c r="AG18" i="26"/>
  <c r="BE18" i="26" s="1"/>
  <c r="AF18" i="26"/>
  <c r="AE18" i="26"/>
  <c r="BC18" i="26" s="1"/>
  <c r="AD18" i="26"/>
  <c r="AC18" i="26"/>
  <c r="BA18" i="26" s="1"/>
  <c r="AB18" i="26"/>
  <c r="AA18" i="26"/>
  <c r="AY18" i="26" s="1"/>
  <c r="Z18" i="26"/>
  <c r="Y18" i="26"/>
  <c r="AW18" i="26" s="1"/>
  <c r="X18" i="26"/>
  <c r="W18" i="26"/>
  <c r="AU18" i="26" s="1"/>
  <c r="AQ17" i="26"/>
  <c r="AP17" i="26"/>
  <c r="AO17" i="26"/>
  <c r="AN17" i="26"/>
  <c r="AM17" i="26"/>
  <c r="AL17" i="26"/>
  <c r="AK17" i="26"/>
  <c r="AJ17" i="26"/>
  <c r="AI17" i="26"/>
  <c r="AH17" i="26"/>
  <c r="BF17" i="26" s="1"/>
  <c r="AG17" i="26"/>
  <c r="AF17" i="26"/>
  <c r="AE17" i="26"/>
  <c r="AD17" i="26"/>
  <c r="AC17" i="26"/>
  <c r="AB17" i="26"/>
  <c r="AA17" i="26"/>
  <c r="Z17" i="26"/>
  <c r="Y17" i="26"/>
  <c r="X17" i="26"/>
  <c r="W17" i="26"/>
  <c r="AQ16" i="26"/>
  <c r="BO16" i="26" s="1"/>
  <c r="AP16" i="26"/>
  <c r="AO16" i="26"/>
  <c r="BM16" i="26" s="1"/>
  <c r="AN16" i="26"/>
  <c r="BL16" i="26" s="1"/>
  <c r="AM16" i="26"/>
  <c r="BK16" i="26" s="1"/>
  <c r="AL16" i="26"/>
  <c r="AK16" i="26"/>
  <c r="BI16" i="26" s="1"/>
  <c r="AJ16" i="26"/>
  <c r="AI16" i="26"/>
  <c r="BG16" i="26" s="1"/>
  <c r="AH16" i="26"/>
  <c r="BF16" i="26" s="1"/>
  <c r="AG16" i="26"/>
  <c r="BE16" i="26" s="1"/>
  <c r="AF16" i="26"/>
  <c r="AE16" i="26"/>
  <c r="BC16" i="26" s="1"/>
  <c r="AD16" i="26"/>
  <c r="AC16" i="26"/>
  <c r="BA16" i="26" s="1"/>
  <c r="AB16" i="26"/>
  <c r="AZ16" i="26" s="1"/>
  <c r="AA16" i="26"/>
  <c r="AY16" i="26" s="1"/>
  <c r="Z16" i="26"/>
  <c r="Y16" i="26"/>
  <c r="AW16" i="26" s="1"/>
  <c r="X16" i="26"/>
  <c r="W16" i="26"/>
  <c r="AU16" i="26" s="1"/>
  <c r="AQ15" i="26"/>
  <c r="AP15" i="26"/>
  <c r="AO15" i="26"/>
  <c r="AN15" i="26"/>
  <c r="BL15" i="26" s="1"/>
  <c r="AM15" i="26"/>
  <c r="AL15" i="26"/>
  <c r="AK15" i="26"/>
  <c r="AJ15" i="26"/>
  <c r="AI15" i="26"/>
  <c r="AH15" i="26"/>
  <c r="AG15" i="26"/>
  <c r="AF15" i="26"/>
  <c r="AE15" i="26"/>
  <c r="AD15" i="26"/>
  <c r="AC15" i="26"/>
  <c r="AB15" i="26"/>
  <c r="AA15" i="26"/>
  <c r="Z15" i="26"/>
  <c r="Y15" i="26"/>
  <c r="X15" i="26"/>
  <c r="W15" i="26"/>
  <c r="AQ14" i="26"/>
  <c r="BO14" i="26" s="1"/>
  <c r="AP14" i="26"/>
  <c r="AO14" i="26"/>
  <c r="BM14" i="26" s="1"/>
  <c r="AN14" i="26"/>
  <c r="AM14" i="26"/>
  <c r="AL14" i="26"/>
  <c r="AK14" i="26"/>
  <c r="BI14" i="26" s="1"/>
  <c r="AJ14" i="26"/>
  <c r="AI14" i="26"/>
  <c r="BG14" i="26" s="1"/>
  <c r="AH14" i="26"/>
  <c r="AG14" i="26"/>
  <c r="AF14" i="26"/>
  <c r="AE14" i="26"/>
  <c r="BC14" i="26" s="1"/>
  <c r="AD14" i="26"/>
  <c r="AC14" i="26"/>
  <c r="BA14" i="26" s="1"/>
  <c r="AB14" i="26"/>
  <c r="AA14" i="26"/>
  <c r="Z14" i="26"/>
  <c r="Y14" i="26"/>
  <c r="AW14" i="26" s="1"/>
  <c r="X14" i="26"/>
  <c r="W14" i="26"/>
  <c r="AU14" i="26" s="1"/>
  <c r="AQ13" i="26"/>
  <c r="AP13" i="26"/>
  <c r="AO13" i="26"/>
  <c r="AN13" i="26"/>
  <c r="BL13" i="26" s="1"/>
  <c r="AM13" i="26"/>
  <c r="AL13" i="26"/>
  <c r="AK13" i="26"/>
  <c r="AJ13" i="26"/>
  <c r="AI13" i="26"/>
  <c r="AH13" i="26"/>
  <c r="BF13" i="26" s="1"/>
  <c r="AG13" i="26"/>
  <c r="AF13" i="26"/>
  <c r="AE13" i="26"/>
  <c r="AD13" i="26"/>
  <c r="AC13" i="26"/>
  <c r="AB13" i="26"/>
  <c r="AZ13" i="26" s="1"/>
  <c r="AA13" i="26"/>
  <c r="Z13" i="26"/>
  <c r="Y13" i="26"/>
  <c r="X13" i="26"/>
  <c r="W13" i="26"/>
  <c r="AQ12" i="26"/>
  <c r="BO12" i="26" s="1"/>
  <c r="AP12" i="26"/>
  <c r="AO12" i="26"/>
  <c r="AN12" i="26"/>
  <c r="BL12" i="26" s="1"/>
  <c r="AM12" i="26"/>
  <c r="BK12" i="26" s="1"/>
  <c r="AL12" i="26"/>
  <c r="AK12" i="26"/>
  <c r="AJ12" i="26"/>
  <c r="AI12" i="26"/>
  <c r="AH12" i="26"/>
  <c r="BF12" i="26" s="1"/>
  <c r="AG12" i="26"/>
  <c r="AF12" i="26"/>
  <c r="AE12" i="26"/>
  <c r="BC12" i="26" s="1"/>
  <c r="AD12" i="26"/>
  <c r="AC12" i="26"/>
  <c r="AB12" i="26"/>
  <c r="AZ12" i="26" s="1"/>
  <c r="AA12" i="26"/>
  <c r="Z12" i="26"/>
  <c r="Y12" i="26"/>
  <c r="X12" i="26"/>
  <c r="W12" i="26"/>
  <c r="AQ11" i="26"/>
  <c r="AP11" i="26"/>
  <c r="AO11" i="26"/>
  <c r="AN11" i="26"/>
  <c r="AM11" i="26"/>
  <c r="AL11" i="26"/>
  <c r="AK11" i="26"/>
  <c r="AJ11" i="26"/>
  <c r="AI11" i="26"/>
  <c r="AH11" i="26"/>
  <c r="AG11" i="26"/>
  <c r="AF11" i="26"/>
  <c r="AE11" i="26"/>
  <c r="AD11" i="26"/>
  <c r="AC11" i="26"/>
  <c r="AB11" i="26"/>
  <c r="AA11" i="26"/>
  <c r="Z11" i="26"/>
  <c r="Y11" i="26"/>
  <c r="X11" i="26"/>
  <c r="W11" i="26"/>
  <c r="AQ10" i="26"/>
  <c r="AP10" i="26"/>
  <c r="AO10" i="26"/>
  <c r="AN10" i="26"/>
  <c r="BL10" i="26" s="1"/>
  <c r="AM10" i="26"/>
  <c r="BK10" i="26" s="1"/>
  <c r="AL10" i="26"/>
  <c r="AK10" i="26"/>
  <c r="AJ10" i="26"/>
  <c r="AI10" i="26"/>
  <c r="AH10" i="26"/>
  <c r="BF10" i="26" s="1"/>
  <c r="AG10" i="26"/>
  <c r="BE10" i="26" s="1"/>
  <c r="AF10" i="26"/>
  <c r="AE10" i="26"/>
  <c r="AD10" i="26"/>
  <c r="AC10" i="26"/>
  <c r="AB10" i="26"/>
  <c r="AZ10" i="26" s="1"/>
  <c r="AA10" i="26"/>
  <c r="AY10" i="26" s="1"/>
  <c r="Z10" i="26"/>
  <c r="Y10" i="26"/>
  <c r="X10" i="26"/>
  <c r="W10" i="26"/>
  <c r="CR9" i="26"/>
  <c r="AQ9" i="26"/>
  <c r="AP9" i="26"/>
  <c r="AO9" i="26"/>
  <c r="AN9" i="26"/>
  <c r="AM9" i="26"/>
  <c r="AL9" i="26"/>
  <c r="AK9" i="26"/>
  <c r="AJ9" i="26"/>
  <c r="AI9" i="26"/>
  <c r="BG9" i="26" s="1"/>
  <c r="AH9" i="26"/>
  <c r="AG9" i="26"/>
  <c r="AF9" i="26"/>
  <c r="AE9" i="26"/>
  <c r="AD9" i="26"/>
  <c r="AC9" i="26"/>
  <c r="AB9" i="26"/>
  <c r="AA9" i="26"/>
  <c r="Z9" i="26"/>
  <c r="Y9" i="26"/>
  <c r="X9" i="26"/>
  <c r="W9" i="26"/>
  <c r="AQ8" i="26"/>
  <c r="AP8" i="26"/>
  <c r="AO8" i="26"/>
  <c r="AN8" i="26"/>
  <c r="AM8" i="26"/>
  <c r="BK8" i="26" s="1"/>
  <c r="AL8" i="26"/>
  <c r="BJ8" i="26" s="1"/>
  <c r="AK8" i="26"/>
  <c r="AJ8" i="26"/>
  <c r="AI8" i="26"/>
  <c r="AH8" i="26"/>
  <c r="AG8" i="26"/>
  <c r="BE8" i="26" s="1"/>
  <c r="AF8" i="26"/>
  <c r="AE8" i="26"/>
  <c r="AD8" i="26"/>
  <c r="AC8" i="26"/>
  <c r="AB8" i="26"/>
  <c r="AA8" i="26"/>
  <c r="AY8" i="26" s="1"/>
  <c r="Z8" i="26"/>
  <c r="Y8" i="26"/>
  <c r="X8" i="26"/>
  <c r="W8" i="26"/>
  <c r="AQ7" i="26"/>
  <c r="AP7" i="26"/>
  <c r="AO7" i="26"/>
  <c r="BM7" i="26" s="1"/>
  <c r="AN7" i="26"/>
  <c r="AM7" i="26"/>
  <c r="AL7" i="26"/>
  <c r="AK7" i="26"/>
  <c r="AJ7" i="26"/>
  <c r="AI7" i="26"/>
  <c r="BG7" i="26" s="1"/>
  <c r="AH7" i="26"/>
  <c r="AG7" i="26"/>
  <c r="AF7" i="26"/>
  <c r="AE7" i="26"/>
  <c r="AD7" i="26"/>
  <c r="AC7" i="26"/>
  <c r="BA7" i="26" s="1"/>
  <c r="AB7" i="26"/>
  <c r="AA7" i="26"/>
  <c r="Z7" i="26"/>
  <c r="Y7" i="26"/>
  <c r="X7" i="26"/>
  <c r="W7" i="26"/>
  <c r="AU7" i="26" s="1"/>
  <c r="AQ6" i="26"/>
  <c r="AP6" i="26"/>
  <c r="AO6" i="26"/>
  <c r="AN6" i="26"/>
  <c r="AM6" i="26"/>
  <c r="BK6" i="26" s="1"/>
  <c r="AL6" i="26"/>
  <c r="AK6" i="26"/>
  <c r="AJ6" i="26"/>
  <c r="AI6" i="26"/>
  <c r="AH6" i="26"/>
  <c r="AG6" i="26"/>
  <c r="BE6" i="26" s="1"/>
  <c r="AF6" i="26"/>
  <c r="AE6" i="26"/>
  <c r="AD6" i="26"/>
  <c r="AC6" i="26"/>
  <c r="AB6" i="26"/>
  <c r="AA6" i="26"/>
  <c r="AY6" i="26" s="1"/>
  <c r="Z6" i="26"/>
  <c r="Y6" i="26"/>
  <c r="X6" i="26"/>
  <c r="W6" i="26"/>
  <c r="AQ5" i="26"/>
  <c r="AP5" i="26"/>
  <c r="AO5" i="26"/>
  <c r="BM5" i="26" s="1"/>
  <c r="AN5" i="26"/>
  <c r="AM5" i="26"/>
  <c r="AL5" i="26"/>
  <c r="AK5" i="26"/>
  <c r="AJ5" i="26"/>
  <c r="AI5" i="26"/>
  <c r="BG5" i="26" s="1"/>
  <c r="AH5" i="26"/>
  <c r="AG5" i="26"/>
  <c r="AF5" i="26"/>
  <c r="AE5" i="26"/>
  <c r="AD5" i="26"/>
  <c r="AC5" i="26"/>
  <c r="BA5" i="26" s="1"/>
  <c r="AB5" i="26"/>
  <c r="AA5" i="26"/>
  <c r="Z5" i="26"/>
  <c r="Y5" i="26"/>
  <c r="X5" i="26"/>
  <c r="W5" i="26"/>
  <c r="AU5" i="26" s="1"/>
  <c r="DL4" i="26"/>
  <c r="DK4" i="26"/>
  <c r="DJ4" i="26"/>
  <c r="DI4" i="26"/>
  <c r="DH4" i="26"/>
  <c r="DG4" i="26"/>
  <c r="DF4" i="26"/>
  <c r="DE4" i="26"/>
  <c r="DD4" i="26"/>
  <c r="DC4" i="26"/>
  <c r="DB4" i="26"/>
  <c r="DA4" i="26"/>
  <c r="CZ4" i="26"/>
  <c r="CY4" i="26"/>
  <c r="CX4" i="26"/>
  <c r="CW4" i="26"/>
  <c r="CV4" i="26"/>
  <c r="CU4" i="26"/>
  <c r="CT4" i="26"/>
  <c r="CS4" i="26"/>
  <c r="CR4" i="26"/>
  <c r="AQ4" i="26"/>
  <c r="AP4" i="26"/>
  <c r="AO4" i="26"/>
  <c r="BM4" i="26" s="1"/>
  <c r="AN4" i="26"/>
  <c r="AM4" i="26"/>
  <c r="BK4" i="26" s="1"/>
  <c r="AL4" i="26"/>
  <c r="AK4" i="26"/>
  <c r="AJ4" i="26"/>
  <c r="AI4" i="26"/>
  <c r="BG4" i="26" s="1"/>
  <c r="AH4" i="26"/>
  <c r="AG4" i="26"/>
  <c r="BE4" i="26" s="1"/>
  <c r="AF4" i="26"/>
  <c r="AE4" i="26"/>
  <c r="AD4" i="26"/>
  <c r="AC4" i="26"/>
  <c r="BA4" i="26" s="1"/>
  <c r="AB4" i="26"/>
  <c r="AA4" i="26"/>
  <c r="AY4" i="26" s="1"/>
  <c r="Z4" i="26"/>
  <c r="Y4" i="26"/>
  <c r="X4" i="26"/>
  <c r="W4" i="26"/>
  <c r="AU4" i="26" s="1"/>
  <c r="AQ3" i="26"/>
  <c r="CM3" i="26" s="1"/>
  <c r="AP3" i="26"/>
  <c r="BN3" i="26" s="1"/>
  <c r="AO3" i="26"/>
  <c r="BM3" i="26" s="1"/>
  <c r="AN3" i="26"/>
  <c r="CJ3" i="26" s="1"/>
  <c r="AM3" i="26"/>
  <c r="CI3" i="26" s="1"/>
  <c r="AL3" i="26"/>
  <c r="CH3" i="26" s="1"/>
  <c r="AK3" i="26"/>
  <c r="CG3" i="26" s="1"/>
  <c r="AJ3" i="26"/>
  <c r="BH3" i="26" s="1"/>
  <c r="AI3" i="26"/>
  <c r="BG3" i="26" s="1"/>
  <c r="AH3" i="26"/>
  <c r="CD3" i="26" s="1"/>
  <c r="AG3" i="26"/>
  <c r="CC3" i="26" s="1"/>
  <c r="AF3" i="26"/>
  <c r="CB3" i="26" s="1"/>
  <c r="AE3" i="26"/>
  <c r="CA3" i="26" s="1"/>
  <c r="AD3" i="26"/>
  <c r="BB3" i="26" s="1"/>
  <c r="AC3" i="26"/>
  <c r="BA3" i="26" s="1"/>
  <c r="AB3" i="26"/>
  <c r="BX3" i="26" s="1"/>
  <c r="AA3" i="26"/>
  <c r="BW3" i="26" s="1"/>
  <c r="Z3" i="26"/>
  <c r="BV3" i="26" s="1"/>
  <c r="Y3" i="26"/>
  <c r="BU3" i="26" s="1"/>
  <c r="X3" i="26"/>
  <c r="AV3" i="26" s="1"/>
  <c r="W3" i="26"/>
  <c r="AU3" i="26" s="1"/>
  <c r="BR2" i="26"/>
  <c r="AT2" i="26"/>
  <c r="V2" i="26"/>
  <c r="BY106" i="30" l="1"/>
  <c r="CA105" i="30"/>
  <c r="CA100" i="30"/>
  <c r="BZ100" i="30"/>
  <c r="CE101" i="30"/>
  <c r="CS98" i="30"/>
  <c r="CL103" i="30"/>
  <c r="CL102" i="30"/>
  <c r="CA109" i="30"/>
  <c r="CT95" i="30"/>
  <c r="CT104" i="30"/>
  <c r="CT108" i="30"/>
  <c r="CH105" i="30"/>
  <c r="CH99" i="30"/>
  <c r="CQ96" i="30"/>
  <c r="CQ106" i="30"/>
  <c r="BY98" i="30"/>
  <c r="BY100" i="30"/>
  <c r="BW97" i="30"/>
  <c r="CI108" i="30"/>
  <c r="CS108" i="30"/>
  <c r="CE105" i="30"/>
  <c r="CC100" i="30"/>
  <c r="CI98" i="30"/>
  <c r="CM99" i="30"/>
  <c r="BW103" i="30"/>
  <c r="CG108" i="30"/>
  <c r="CR96" i="30"/>
  <c r="CL104" i="30"/>
  <c r="CN102" i="30"/>
  <c r="BG110" i="30"/>
  <c r="CI99" i="30"/>
  <c r="CG98" i="30"/>
  <c r="CS97" i="30"/>
  <c r="CM100" i="30"/>
  <c r="CL106" i="30"/>
  <c r="CG95" i="30"/>
  <c r="CC97" i="30"/>
  <c r="CC104" i="30"/>
  <c r="CR97" i="30"/>
  <c r="CT98" i="30"/>
  <c r="CT105" i="30"/>
  <c r="CN95" i="30"/>
  <c r="CH108" i="30"/>
  <c r="CQ95" i="30"/>
  <c r="CQ105" i="30"/>
  <c r="BY101" i="30"/>
  <c r="BY97" i="30"/>
  <c r="CO95" i="30"/>
  <c r="BX97" i="30"/>
  <c r="CA102" i="30"/>
  <c r="CT97" i="30"/>
  <c r="BY96" i="30"/>
  <c r="CR104" i="30"/>
  <c r="CM101" i="30"/>
  <c r="CI100" i="30"/>
  <c r="DJ95" i="30" s="1"/>
  <c r="CG105" i="30"/>
  <c r="DH95" i="30" s="1"/>
  <c r="CL98" i="30"/>
  <c r="CI97" i="30"/>
  <c r="CT103" i="30"/>
  <c r="CN105" i="30"/>
  <c r="CH109" i="30"/>
  <c r="BY102" i="30"/>
  <c r="BY99" i="30"/>
  <c r="CO109" i="30"/>
  <c r="CG101" i="30"/>
  <c r="BA110" i="30"/>
  <c r="CC106" i="30"/>
  <c r="BZ98" i="30"/>
  <c r="CN96" i="30"/>
  <c r="CB109" i="30"/>
  <c r="CJ105" i="30"/>
  <c r="CC103" i="30"/>
  <c r="CT99" i="30"/>
  <c r="DU95" i="30" s="1"/>
  <c r="CC98" i="30"/>
  <c r="CR100" i="30"/>
  <c r="CA106" i="30"/>
  <c r="CG107" i="30"/>
  <c r="CC99" i="30"/>
  <c r="CT101" i="30"/>
  <c r="CT106" i="30"/>
  <c r="CH106" i="30"/>
  <c r="CB104" i="30"/>
  <c r="CQ102" i="30"/>
  <c r="DR95" i="30" s="1"/>
  <c r="BY94" i="30"/>
  <c r="BY105" i="30"/>
  <c r="CO97" i="30"/>
  <c r="CH98" i="30"/>
  <c r="CH65" i="30"/>
  <c r="CT69" i="30"/>
  <c r="DU65" i="30" s="1"/>
  <c r="CH66" i="30"/>
  <c r="CJ72" i="30"/>
  <c r="CS75" i="30"/>
  <c r="CA77" i="30"/>
  <c r="CJ70" i="30"/>
  <c r="DK65" i="30" s="1"/>
  <c r="CI66" i="30"/>
  <c r="CI72" i="30"/>
  <c r="BW72" i="30"/>
  <c r="CL66" i="30"/>
  <c r="CK72" i="30"/>
  <c r="CH79" i="30"/>
  <c r="CR66" i="30"/>
  <c r="CS74" i="30"/>
  <c r="CM75" i="30"/>
  <c r="CH64" i="30"/>
  <c r="CQ67" i="30"/>
  <c r="BW74" i="30"/>
  <c r="CL64" i="30"/>
  <c r="BZ75" i="30"/>
  <c r="CF67" i="30"/>
  <c r="CJ73" i="30"/>
  <c r="CJ78" i="30"/>
  <c r="CQ72" i="30"/>
  <c r="DR65" i="30" s="1"/>
  <c r="CO69" i="30"/>
  <c r="CO79" i="30"/>
  <c r="CC69" i="30"/>
  <c r="CC71" i="30"/>
  <c r="CF64" i="30"/>
  <c r="CK66" i="30"/>
  <c r="CM79" i="30"/>
  <c r="CL69" i="30"/>
  <c r="CQ77" i="30"/>
  <c r="BP80" i="30"/>
  <c r="CA72" i="30"/>
  <c r="CH69" i="30"/>
  <c r="CM70" i="30"/>
  <c r="CM77" i="30"/>
  <c r="CT68" i="30"/>
  <c r="CH70" i="30"/>
  <c r="CB66" i="30"/>
  <c r="CM71" i="30"/>
  <c r="CM78" i="30"/>
  <c r="CA74" i="30"/>
  <c r="CJ68" i="30"/>
  <c r="CJ79" i="30"/>
  <c r="DK67" i="30" s="1"/>
  <c r="CI68" i="30"/>
  <c r="CI70" i="30"/>
  <c r="DJ65" i="30" s="1"/>
  <c r="CC66" i="30"/>
  <c r="BW68" i="30"/>
  <c r="BW70" i="30"/>
  <c r="CL71" i="30"/>
  <c r="DM66" i="30" s="1"/>
  <c r="CF65" i="30"/>
  <c r="CK69" i="30"/>
  <c r="CH68" i="30"/>
  <c r="AY80" i="30"/>
  <c r="CQ76" i="30"/>
  <c r="BX71" i="30"/>
  <c r="CS73" i="30"/>
  <c r="CG74" i="30"/>
  <c r="CC73" i="30"/>
  <c r="CO75" i="30"/>
  <c r="CB69" i="30"/>
  <c r="CM76" i="30"/>
  <c r="CH75" i="30"/>
  <c r="CA73" i="30"/>
  <c r="CM72" i="30"/>
  <c r="BM80" i="30"/>
  <c r="CJ69" i="30"/>
  <c r="CI69" i="30"/>
  <c r="BW69" i="30"/>
  <c r="CF70" i="30"/>
  <c r="DG65" i="30" s="1"/>
  <c r="CT74" i="30"/>
  <c r="CP79" i="30"/>
  <c r="DQ67" i="30" s="1"/>
  <c r="CD78" i="30"/>
  <c r="CR73" i="30"/>
  <c r="CE73" i="30"/>
  <c r="DF65" i="30" s="1"/>
  <c r="BY68" i="30"/>
  <c r="CA76" i="30"/>
  <c r="CI73" i="30"/>
  <c r="CS14" i="30"/>
  <c r="CG17" i="30"/>
  <c r="CM16" i="30"/>
  <c r="CD15" i="30"/>
  <c r="CB7" i="30"/>
  <c r="CN8" i="30"/>
  <c r="CA8" i="30"/>
  <c r="BY14" i="30"/>
  <c r="CH7" i="30"/>
  <c r="CS10" i="30"/>
  <c r="CS13" i="30"/>
  <c r="CA9" i="30"/>
  <c r="CA11" i="30"/>
  <c r="CR6" i="30"/>
  <c r="CP16" i="30"/>
  <c r="CB12" i="30"/>
  <c r="CF7" i="30"/>
  <c r="BY4" i="30"/>
  <c r="CA10" i="30"/>
  <c r="CN15" i="30"/>
  <c r="CH5" i="30"/>
  <c r="CN10" i="30"/>
  <c r="CT8" i="30"/>
  <c r="DU4" i="30" s="1"/>
  <c r="CS8" i="30"/>
  <c r="CG15" i="30"/>
  <c r="CA4" i="30"/>
  <c r="CJ7" i="30"/>
  <c r="CR13" i="30"/>
  <c r="CP12" i="30"/>
  <c r="CO6" i="30"/>
  <c r="CC4" i="30"/>
  <c r="CI14" i="30"/>
  <c r="BW15" i="30"/>
  <c r="BR19" i="30"/>
  <c r="CT13" i="30"/>
  <c r="CH9" i="30"/>
  <c r="CO14" i="30"/>
  <c r="CQ4" i="30"/>
  <c r="CA12" i="30"/>
  <c r="CJ15" i="30"/>
  <c r="CH4" i="30"/>
  <c r="CN7" i="30"/>
  <c r="BN19" i="30"/>
  <c r="CS11" i="30"/>
  <c r="DT4" i="30" s="1"/>
  <c r="CA3" i="30"/>
  <c r="CA5" i="30"/>
  <c r="CH8" i="30"/>
  <c r="CR16" i="30"/>
  <c r="BX14" i="30"/>
  <c r="CL8" i="30"/>
  <c r="CL14" i="30"/>
  <c r="CN4" i="30"/>
  <c r="BS19" i="30"/>
  <c r="BZ15" i="30"/>
  <c r="CR17" i="30"/>
  <c r="CL13" i="30"/>
  <c r="CE17" i="30"/>
  <c r="CJ263" i="26"/>
  <c r="CF261" i="26"/>
  <c r="CD265" i="26"/>
  <c r="CD261" i="26"/>
  <c r="BX273" i="26"/>
  <c r="CK266" i="26"/>
  <c r="BU266" i="26"/>
  <c r="CM262" i="26"/>
  <c r="CF268" i="26"/>
  <c r="DE262" i="26" s="1"/>
  <c r="BT263" i="26"/>
  <c r="BU267" i="26"/>
  <c r="CJ272" i="26"/>
  <c r="CD264" i="26"/>
  <c r="BX264" i="26"/>
  <c r="CA267" i="26"/>
  <c r="CL269" i="26"/>
  <c r="CG267" i="26"/>
  <c r="CD272" i="26"/>
  <c r="CA268" i="26"/>
  <c r="CZ262" i="26" s="1"/>
  <c r="BX274" i="26"/>
  <c r="CJ264" i="26"/>
  <c r="CJ276" i="26"/>
  <c r="BX267" i="26"/>
  <c r="CW262" i="26" s="1"/>
  <c r="CE275" i="26"/>
  <c r="BX268" i="26"/>
  <c r="BY261" i="26"/>
  <c r="BX269" i="26"/>
  <c r="CJ273" i="26"/>
  <c r="AV196" i="26"/>
  <c r="BB196" i="26"/>
  <c r="BH196" i="26"/>
  <c r="BN196" i="26"/>
  <c r="AV197" i="26"/>
  <c r="BT197" i="26" s="1"/>
  <c r="BB197" i="26"/>
  <c r="BH197" i="26"/>
  <c r="BN197" i="26"/>
  <c r="AU203" i="26"/>
  <c r="BG203" i="26"/>
  <c r="BM203" i="26"/>
  <c r="AU205" i="26"/>
  <c r="AU209" i="26"/>
  <c r="BG209" i="26"/>
  <c r="CJ266" i="26"/>
  <c r="DI262" i="26" s="1"/>
  <c r="AY5" i="26"/>
  <c r="BK5" i="26"/>
  <c r="BE7" i="26"/>
  <c r="AZ7" i="26"/>
  <c r="BF7" i="26"/>
  <c r="BL7" i="26"/>
  <c r="AY11" i="26"/>
  <c r="BE11" i="26"/>
  <c r="BK11" i="26"/>
  <c r="AY13" i="26"/>
  <c r="BE13" i="26"/>
  <c r="BK13" i="26"/>
  <c r="AY15" i="26"/>
  <c r="BE15" i="26"/>
  <c r="BK15" i="26"/>
  <c r="AY19" i="26"/>
  <c r="BE19" i="26"/>
  <c r="BK19" i="26"/>
  <c r="AX46" i="26"/>
  <c r="BD46" i="26"/>
  <c r="BJ46" i="26"/>
  <c r="AX48" i="26"/>
  <c r="BD48" i="26"/>
  <c r="BJ48" i="26"/>
  <c r="AX50" i="26"/>
  <c r="BD50" i="26"/>
  <c r="BD52" i="26"/>
  <c r="BJ52" i="26"/>
  <c r="AU198" i="26"/>
  <c r="BA198" i="26"/>
  <c r="BG198" i="26"/>
  <c r="BM198" i="26"/>
  <c r="CF269" i="26"/>
  <c r="CH262" i="26"/>
  <c r="CD267" i="26"/>
  <c r="CD275" i="26"/>
  <c r="BU264" i="26"/>
  <c r="CA266" i="26"/>
  <c r="BX270" i="26"/>
  <c r="CJ265" i="26"/>
  <c r="CJ271" i="26"/>
  <c r="CH269" i="26"/>
  <c r="AU277" i="26"/>
  <c r="CG265" i="26"/>
  <c r="CF274" i="26"/>
  <c r="CD268" i="26"/>
  <c r="BU262" i="26"/>
  <c r="BS262" i="26"/>
  <c r="CL263" i="26"/>
  <c r="CJ267" i="26"/>
  <c r="CJ275" i="26"/>
  <c r="CK261" i="26"/>
  <c r="BF277" i="26"/>
  <c r="CL273" i="26"/>
  <c r="BS265" i="26"/>
  <c r="CE267" i="26"/>
  <c r="AZ6" i="26"/>
  <c r="BF6" i="26"/>
  <c r="BL6" i="26"/>
  <c r="BZ269" i="26"/>
  <c r="CD274" i="26"/>
  <c r="CD270" i="26"/>
  <c r="DC262" i="26" s="1"/>
  <c r="CD269" i="26"/>
  <c r="BU263" i="26"/>
  <c r="CL261" i="26"/>
  <c r="BX272" i="26"/>
  <c r="BX271" i="26"/>
  <c r="CJ262" i="26"/>
  <c r="CJ274" i="26"/>
  <c r="CK262" i="26"/>
  <c r="BX276" i="26"/>
  <c r="CI266" i="26"/>
  <c r="BX265" i="26"/>
  <c r="BV272" i="26"/>
  <c r="CK273" i="26"/>
  <c r="CM265" i="26"/>
  <c r="BA203" i="26"/>
  <c r="BM205" i="26"/>
  <c r="BA209" i="26"/>
  <c r="BM209" i="26"/>
  <c r="BU261" i="26"/>
  <c r="BE5" i="26"/>
  <c r="CC11" i="26" s="1"/>
  <c r="DB5" i="26" s="1"/>
  <c r="AY7" i="26"/>
  <c r="BK7" i="26"/>
  <c r="CI9" i="26" s="1"/>
  <c r="AY9" i="26"/>
  <c r="BE9" i="26"/>
  <c r="BK9" i="26"/>
  <c r="CI13" i="26" s="1"/>
  <c r="BJ19" i="26"/>
  <c r="AX37" i="26"/>
  <c r="BD37" i="26"/>
  <c r="BJ37" i="26"/>
  <c r="AX38" i="26"/>
  <c r="BD38" i="26"/>
  <c r="CB38" i="26" s="1"/>
  <c r="BJ38" i="26"/>
  <c r="AX40" i="26"/>
  <c r="BD40" i="26"/>
  <c r="BJ40" i="26"/>
  <c r="AX42" i="26"/>
  <c r="BD42" i="26"/>
  <c r="BJ42" i="26"/>
  <c r="AW44" i="26"/>
  <c r="BI44" i="26"/>
  <c r="BO44" i="26"/>
  <c r="BE204" i="26"/>
  <c r="BH277" i="26"/>
  <c r="BU270" i="26"/>
  <c r="CT262" i="26" s="1"/>
  <c r="BT262" i="26"/>
  <c r="CD263" i="26"/>
  <c r="CD273" i="26"/>
  <c r="CM264" i="26"/>
  <c r="BX263" i="26"/>
  <c r="BX275" i="26"/>
  <c r="CJ270" i="26"/>
  <c r="CE264" i="26"/>
  <c r="BY266" i="26"/>
  <c r="CF273" i="26"/>
  <c r="BT273" i="26"/>
  <c r="AY196" i="26"/>
  <c r="AY197" i="26"/>
  <c r="BK199" i="26"/>
  <c r="BE201" i="26"/>
  <c r="CE266" i="26"/>
  <c r="AU39" i="26"/>
  <c r="BA39" i="26"/>
  <c r="BY40" i="26" s="1"/>
  <c r="BG39" i="26"/>
  <c r="BM39" i="26"/>
  <c r="AU41" i="26"/>
  <c r="BA41" i="26"/>
  <c r="BG41" i="26"/>
  <c r="BM41" i="26"/>
  <c r="AY202" i="26"/>
  <c r="BE202" i="26"/>
  <c r="BK202" i="26"/>
  <c r="AY204" i="26"/>
  <c r="BK204" i="26"/>
  <c r="BT264" i="26"/>
  <c r="BT267" i="26"/>
  <c r="BZ266" i="26"/>
  <c r="CF264" i="26"/>
  <c r="CF265" i="26"/>
  <c r="CG262" i="26"/>
  <c r="CM261" i="26"/>
  <c r="CG264" i="26"/>
  <c r="CM266" i="26"/>
  <c r="CL268" i="26"/>
  <c r="CL274" i="26"/>
  <c r="BT268" i="26"/>
  <c r="AZ277" i="26"/>
  <c r="CK263" i="26"/>
  <c r="CE268" i="26"/>
  <c r="DD262" i="26" s="1"/>
  <c r="CE269" i="26"/>
  <c r="CM263" i="26"/>
  <c r="BW265" i="26"/>
  <c r="BZ265" i="26"/>
  <c r="BV263" i="26"/>
  <c r="AU37" i="26"/>
  <c r="BA37" i="26"/>
  <c r="BG37" i="26"/>
  <c r="BM37" i="26"/>
  <c r="CK37" i="26" s="1"/>
  <c r="AU40" i="26"/>
  <c r="BA40" i="26"/>
  <c r="BG40" i="26"/>
  <c r="BM40" i="26"/>
  <c r="AX41" i="26"/>
  <c r="BD41" i="26"/>
  <c r="BJ41" i="26"/>
  <c r="BM42" i="26"/>
  <c r="AY203" i="26"/>
  <c r="BE203" i="26"/>
  <c r="BK203" i="26"/>
  <c r="CF267" i="26"/>
  <c r="BT265" i="26"/>
  <c r="CF270" i="26"/>
  <c r="BT271" i="26"/>
  <c r="CG268" i="26"/>
  <c r="BS271" i="26"/>
  <c r="CM267" i="26"/>
  <c r="CL264" i="26"/>
  <c r="CL262" i="26"/>
  <c r="BY271" i="26"/>
  <c r="BZ270" i="26"/>
  <c r="CY262" i="26" s="1"/>
  <c r="CE263" i="26"/>
  <c r="BZ274" i="26"/>
  <c r="BY263" i="26"/>
  <c r="CI267" i="26"/>
  <c r="CH266" i="26"/>
  <c r="BT269" i="26"/>
  <c r="BK196" i="26"/>
  <c r="CI197" i="26" s="1"/>
  <c r="BE197" i="26"/>
  <c r="BE199" i="26"/>
  <c r="CC200" i="26" s="1"/>
  <c r="AY201" i="26"/>
  <c r="BZ268" i="26"/>
  <c r="BZ267" i="26"/>
  <c r="AU44" i="26"/>
  <c r="BA44" i="26"/>
  <c r="BG44" i="26"/>
  <c r="BM44" i="26"/>
  <c r="BT266" i="26"/>
  <c r="BT272" i="26"/>
  <c r="BZ261" i="26"/>
  <c r="CF271" i="26"/>
  <c r="CL266" i="26"/>
  <c r="BU268" i="26"/>
  <c r="CM268" i="26"/>
  <c r="CL271" i="26"/>
  <c r="CL265" i="26"/>
  <c r="BA277" i="26"/>
  <c r="BZ263" i="26"/>
  <c r="CE261" i="26"/>
  <c r="CE265" i="26"/>
  <c r="BT274" i="26"/>
  <c r="CK276" i="26"/>
  <c r="BY274" i="26"/>
  <c r="BG277" i="26"/>
  <c r="BE196" i="26"/>
  <c r="BK197" i="26"/>
  <c r="AY199" i="26"/>
  <c r="BK201" i="26"/>
  <c r="CB262" i="26"/>
  <c r="CG266" i="26"/>
  <c r="CB265" i="26"/>
  <c r="BS274" i="26"/>
  <c r="AW11" i="26"/>
  <c r="BC11" i="26"/>
  <c r="BI11" i="26"/>
  <c r="BO11" i="26"/>
  <c r="AY198" i="26"/>
  <c r="BE198" i="26"/>
  <c r="BK198" i="26"/>
  <c r="AY200" i="26"/>
  <c r="BW202" i="26" s="1"/>
  <c r="CV197" i="26" s="1"/>
  <c r="BE200" i="26"/>
  <c r="BK200" i="26"/>
  <c r="AZ205" i="26"/>
  <c r="BF205" i="26"/>
  <c r="BL205" i="26"/>
  <c r="BO207" i="26"/>
  <c r="CB272" i="26"/>
  <c r="BZ271" i="26"/>
  <c r="CF266" i="26"/>
  <c r="CG263" i="26"/>
  <c r="CM276" i="26"/>
  <c r="CL267" i="26"/>
  <c r="CL272" i="26"/>
  <c r="CE262" i="26"/>
  <c r="BA6" i="26"/>
  <c r="AU8" i="26"/>
  <c r="BS9" i="26" s="1"/>
  <c r="BA8" i="26"/>
  <c r="AU13" i="26"/>
  <c r="BA13" i="26"/>
  <c r="AU15" i="26"/>
  <c r="BM15" i="26"/>
  <c r="AU17" i="26"/>
  <c r="BM17" i="26"/>
  <c r="AW6" i="26"/>
  <c r="BC6" i="26"/>
  <c r="BI6" i="26"/>
  <c r="CG6" i="26" s="1"/>
  <c r="BO6" i="26"/>
  <c r="AW8" i="26"/>
  <c r="BC8" i="26"/>
  <c r="BI8" i="26"/>
  <c r="BO8" i="26"/>
  <c r="AU10" i="26"/>
  <c r="BA10" i="26"/>
  <c r="BG10" i="26"/>
  <c r="BM10" i="26"/>
  <c r="AZ41" i="26"/>
  <c r="BF41" i="26"/>
  <c r="BL41" i="26"/>
  <c r="AW42" i="26"/>
  <c r="BC42" i="26"/>
  <c r="BI42" i="26"/>
  <c r="BO42" i="26"/>
  <c r="AX200" i="26"/>
  <c r="AY211" i="26"/>
  <c r="BE211" i="26"/>
  <c r="BK211" i="26"/>
  <c r="CB266" i="26"/>
  <c r="CB270" i="26"/>
  <c r="CH275" i="26"/>
  <c r="BS264" i="26"/>
  <c r="BS269" i="26"/>
  <c r="BS276" i="26"/>
  <c r="CR264" i="26" s="1"/>
  <c r="BY264" i="26"/>
  <c r="BY269" i="26"/>
  <c r="BY276" i="26"/>
  <c r="CX264" i="26" s="1"/>
  <c r="BV267" i="26"/>
  <c r="CK271" i="26"/>
  <c r="BM277" i="26"/>
  <c r="CE273" i="26"/>
  <c r="BH4" i="26"/>
  <c r="AY40" i="26"/>
  <c r="BK40" i="26"/>
  <c r="CA274" i="26"/>
  <c r="CB274" i="26"/>
  <c r="CH268" i="26"/>
  <c r="DG262" i="26" s="1"/>
  <c r="BZ273" i="26"/>
  <c r="BZ272" i="26"/>
  <c r="CB269" i="26"/>
  <c r="BS270" i="26"/>
  <c r="CR262" i="26" s="1"/>
  <c r="BS273" i="26"/>
  <c r="BY265" i="26"/>
  <c r="BY273" i="26"/>
  <c r="BV274" i="26"/>
  <c r="CK264" i="26"/>
  <c r="CK270" i="26"/>
  <c r="CK275" i="26"/>
  <c r="CE270" i="26"/>
  <c r="CE272" i="26"/>
  <c r="AU11" i="26"/>
  <c r="BA11" i="26"/>
  <c r="BG11" i="26"/>
  <c r="BM11" i="26"/>
  <c r="AZ37" i="26"/>
  <c r="BF37" i="26"/>
  <c r="BL37" i="26"/>
  <c r="BL38" i="26"/>
  <c r="CJ38" i="26" s="1"/>
  <c r="BE44" i="26"/>
  <c r="AX196" i="26"/>
  <c r="BD196" i="26"/>
  <c r="CB196" i="26" s="1"/>
  <c r="BJ196" i="26"/>
  <c r="CH196" i="26" s="1"/>
  <c r="AX197" i="26"/>
  <c r="BD197" i="26"/>
  <c r="BJ197" i="26"/>
  <c r="AX199" i="26"/>
  <c r="BD199" i="26"/>
  <c r="BJ199" i="26"/>
  <c r="AU200" i="26"/>
  <c r="BA200" i="26"/>
  <c r="BG200" i="26"/>
  <c r="BM200" i="26"/>
  <c r="CB264" i="26"/>
  <c r="CB275" i="26"/>
  <c r="CH270" i="26"/>
  <c r="CH265" i="26"/>
  <c r="BS263" i="26"/>
  <c r="BS266" i="26"/>
  <c r="BS275" i="26"/>
  <c r="BY268" i="26"/>
  <c r="CX263" i="26" s="1"/>
  <c r="BY275" i="26"/>
  <c r="BV266" i="26"/>
  <c r="BV276" i="26"/>
  <c r="CK268" i="26"/>
  <c r="CK272" i="26"/>
  <c r="CE274" i="26"/>
  <c r="BG6" i="26"/>
  <c r="CE8" i="26" s="1"/>
  <c r="BG8" i="26"/>
  <c r="CE10" i="26" s="1"/>
  <c r="BM13" i="26"/>
  <c r="BG15" i="26"/>
  <c r="BA17" i="26"/>
  <c r="AZ44" i="26"/>
  <c r="BF44" i="26"/>
  <c r="BL44" i="26"/>
  <c r="BN50" i="26"/>
  <c r="BB277" i="26"/>
  <c r="CB263" i="26"/>
  <c r="BJ277" i="26"/>
  <c r="CH267" i="26"/>
  <c r="BS268" i="26"/>
  <c r="BS272" i="26"/>
  <c r="BY270" i="26"/>
  <c r="BY272" i="26"/>
  <c r="BV261" i="26"/>
  <c r="CK265" i="26"/>
  <c r="DJ262" i="26" s="1"/>
  <c r="CK267" i="26"/>
  <c r="CK274" i="26"/>
  <c r="CE276" i="26"/>
  <c r="DD264" i="26" s="1"/>
  <c r="AU6" i="26"/>
  <c r="BM6" i="26"/>
  <c r="BM8" i="26"/>
  <c r="BG13" i="26"/>
  <c r="BA15" i="26"/>
  <c r="BG17" i="26"/>
  <c r="AY39" i="26"/>
  <c r="BK39" i="26"/>
  <c r="BD205" i="26"/>
  <c r="CH273" i="26"/>
  <c r="BS267" i="26"/>
  <c r="BY267" i="26"/>
  <c r="CX262" i="26" s="1"/>
  <c r="CK269" i="26"/>
  <c r="CE271" i="26"/>
  <c r="BB8" i="26"/>
  <c r="AV44" i="26"/>
  <c r="BN44" i="26"/>
  <c r="AV39" i="26"/>
  <c r="BB39" i="26"/>
  <c r="BH39" i="26"/>
  <c r="BN39" i="26"/>
  <c r="AV41" i="26"/>
  <c r="BB41" i="26"/>
  <c r="BH41" i="26"/>
  <c r="BN41" i="26"/>
  <c r="AV199" i="26"/>
  <c r="BB199" i="26"/>
  <c r="BH199" i="26"/>
  <c r="BN199" i="26"/>
  <c r="AV201" i="26"/>
  <c r="BB201" i="26"/>
  <c r="BH201" i="26"/>
  <c r="BN201" i="26"/>
  <c r="AW5" i="26"/>
  <c r="BU12" i="26" s="1"/>
  <c r="BC5" i="26"/>
  <c r="BO5" i="26"/>
  <c r="BC7" i="26"/>
  <c r="BO7" i="26"/>
  <c r="BC10" i="26"/>
  <c r="BO10" i="26"/>
  <c r="CM15" i="26" s="1"/>
  <c r="AW12" i="26"/>
  <c r="AW17" i="26"/>
  <c r="BI17" i="26"/>
  <c r="AW19" i="26"/>
  <c r="BI19" i="26"/>
  <c r="BO19" i="26"/>
  <c r="AW37" i="26"/>
  <c r="BU42" i="26" s="1"/>
  <c r="BO37" i="26"/>
  <c r="AW40" i="26"/>
  <c r="AW9" i="26"/>
  <c r="BC9" i="26"/>
  <c r="BI9" i="26"/>
  <c r="BO9" i="26"/>
  <c r="AW45" i="26"/>
  <c r="BC45" i="26"/>
  <c r="BI45" i="26"/>
  <c r="BO45" i="26"/>
  <c r="BK46" i="26"/>
  <c r="BH47" i="26"/>
  <c r="AY48" i="26"/>
  <c r="BK48" i="26"/>
  <c r="AV49" i="26"/>
  <c r="BN49" i="26"/>
  <c r="BE50" i="26"/>
  <c r="AY205" i="26"/>
  <c r="BE205" i="26"/>
  <c r="BK205" i="26"/>
  <c r="AX209" i="26"/>
  <c r="BD209" i="26"/>
  <c r="BJ209" i="26"/>
  <c r="CH271" i="26"/>
  <c r="CH276" i="26"/>
  <c r="CH263" i="26"/>
  <c r="CH264" i="26"/>
  <c r="CH274" i="26"/>
  <c r="CH272" i="26"/>
  <c r="AV4" i="26"/>
  <c r="BB4" i="26"/>
  <c r="BN4" i="26"/>
  <c r="AZ9" i="26"/>
  <c r="BF9" i="26"/>
  <c r="BL9" i="26"/>
  <c r="AZ45" i="26"/>
  <c r="BF45" i="26"/>
  <c r="BL45" i="26"/>
  <c r="AV46" i="26"/>
  <c r="BB46" i="26"/>
  <c r="BH46" i="26"/>
  <c r="BN46" i="26"/>
  <c r="BE47" i="26"/>
  <c r="BK47" i="26"/>
  <c r="AV48" i="26"/>
  <c r="BB48" i="26"/>
  <c r="BH48" i="26"/>
  <c r="BN48" i="26"/>
  <c r="AV50" i="26"/>
  <c r="AW203" i="26"/>
  <c r="BC203" i="26"/>
  <c r="BI203" i="26"/>
  <c r="BO203" i="26"/>
  <c r="AV205" i="26"/>
  <c r="BB205" i="26"/>
  <c r="BH205" i="26"/>
  <c r="BN205" i="26"/>
  <c r="AW4" i="26"/>
  <c r="BC4" i="26"/>
  <c r="CA5" i="26" s="1"/>
  <c r="BI4" i="26"/>
  <c r="BO4" i="26"/>
  <c r="AV5" i="26"/>
  <c r="BB5" i="26"/>
  <c r="BH5" i="26"/>
  <c r="CF5" i="26" s="1"/>
  <c r="BN5" i="26"/>
  <c r="AW13" i="26"/>
  <c r="BC13" i="26"/>
  <c r="BI13" i="26"/>
  <c r="BO13" i="26"/>
  <c r="AW15" i="26"/>
  <c r="BC15" i="26"/>
  <c r="BI15" i="26"/>
  <c r="BO15" i="26"/>
  <c r="AV37" i="26"/>
  <c r="BB37" i="26"/>
  <c r="BH37" i="26"/>
  <c r="CF38" i="26" s="1"/>
  <c r="BN37" i="26"/>
  <c r="CL38" i="26" s="1"/>
  <c r="AV38" i="26"/>
  <c r="BB38" i="26"/>
  <c r="BH38" i="26"/>
  <c r="BN38" i="26"/>
  <c r="AV40" i="26"/>
  <c r="BB40" i="26"/>
  <c r="BH40" i="26"/>
  <c r="BN40" i="26"/>
  <c r="AZ42" i="26"/>
  <c r="BF42" i="26"/>
  <c r="BL42" i="26"/>
  <c r="AV43" i="26"/>
  <c r="BB43" i="26"/>
  <c r="BH43" i="26"/>
  <c r="BN43" i="26"/>
  <c r="AW46" i="26"/>
  <c r="BC46" i="26"/>
  <c r="BO46" i="26"/>
  <c r="BC48" i="26"/>
  <c r="BI48" i="26"/>
  <c r="AW50" i="26"/>
  <c r="BI50" i="26"/>
  <c r="BO50" i="26"/>
  <c r="BB198" i="26"/>
  <c r="AV200" i="26"/>
  <c r="BB200" i="26"/>
  <c r="BH200" i="26"/>
  <c r="BN200" i="26"/>
  <c r="AW205" i="26"/>
  <c r="BC205" i="26"/>
  <c r="BI205" i="26"/>
  <c r="BO205" i="26"/>
  <c r="AV207" i="26"/>
  <c r="BB207" i="26"/>
  <c r="BH207" i="26"/>
  <c r="BN207" i="26"/>
  <c r="BN209" i="26"/>
  <c r="BI5" i="26"/>
  <c r="AW7" i="26"/>
  <c r="BI7" i="26"/>
  <c r="AW10" i="26"/>
  <c r="BI10" i="26"/>
  <c r="BI12" i="26"/>
  <c r="BC17" i="26"/>
  <c r="BO17" i="26"/>
  <c r="BC19" i="26"/>
  <c r="BC37" i="26"/>
  <c r="CA38" i="26" s="1"/>
  <c r="BI37" i="26"/>
  <c r="CG37" i="26" s="1"/>
  <c r="AW38" i="26"/>
  <c r="BC38" i="26"/>
  <c r="BI38" i="26"/>
  <c r="BO38" i="26"/>
  <c r="BC40" i="26"/>
  <c r="BI40" i="26"/>
  <c r="BO40" i="26"/>
  <c r="CM42" i="26" s="1"/>
  <c r="BB45" i="26"/>
  <c r="AW52" i="26"/>
  <c r="BC52" i="26"/>
  <c r="BO52" i="26"/>
  <c r="BF39" i="26"/>
  <c r="AW198" i="26"/>
  <c r="BC198" i="26"/>
  <c r="BI198" i="26"/>
  <c r="BO198" i="26"/>
  <c r="AW200" i="26"/>
  <c r="BC200" i="26"/>
  <c r="BI200" i="26"/>
  <c r="BO200" i="26"/>
  <c r="AV202" i="26"/>
  <c r="BB202" i="26"/>
  <c r="BH202" i="26"/>
  <c r="BN202" i="26"/>
  <c r="AV204" i="26"/>
  <c r="BB204" i="26"/>
  <c r="BH204" i="26"/>
  <c r="BN204" i="26"/>
  <c r="CI270" i="26"/>
  <c r="CI261" i="26"/>
  <c r="CI265" i="26"/>
  <c r="DH262" i="26" s="1"/>
  <c r="CI262" i="26"/>
  <c r="CI264" i="26"/>
  <c r="BV275" i="26"/>
  <c r="BV270" i="26"/>
  <c r="CU262" i="26" s="1"/>
  <c r="BV265" i="26"/>
  <c r="BV273" i="26"/>
  <c r="BV268" i="26"/>
  <c r="BV262" i="26"/>
  <c r="BV264" i="26"/>
  <c r="AX277" i="26"/>
  <c r="BV271" i="26"/>
  <c r="BV269" i="26"/>
  <c r="CB271" i="26"/>
  <c r="CB267" i="26"/>
  <c r="CB273" i="26"/>
  <c r="CB268" i="26"/>
  <c r="BD277" i="26"/>
  <c r="CB276" i="26"/>
  <c r="DA264" i="26" s="1"/>
  <c r="CI268" i="26"/>
  <c r="AW211" i="26"/>
  <c r="BC211" i="26"/>
  <c r="BI211" i="26"/>
  <c r="BO211" i="26"/>
  <c r="AV277" i="26"/>
  <c r="BW263" i="26"/>
  <c r="BB206" i="26"/>
  <c r="BH206" i="26"/>
  <c r="BN206" i="26"/>
  <c r="AY207" i="26"/>
  <c r="BE207" i="26"/>
  <c r="BK207" i="26"/>
  <c r="AY209" i="26"/>
  <c r="BE209" i="26"/>
  <c r="BK209" i="26"/>
  <c r="BJ4" i="26"/>
  <c r="CH4" i="26" s="1"/>
  <c r="BD5" i="26"/>
  <c r="BJ5" i="26"/>
  <c r="AZ19" i="26"/>
  <c r="AV6" i="26"/>
  <c r="BT6" i="26" s="1"/>
  <c r="BB6" i="26"/>
  <c r="BZ6" i="26" s="1"/>
  <c r="BH6" i="26"/>
  <c r="BN6" i="26"/>
  <c r="AX7" i="26"/>
  <c r="BD7" i="26"/>
  <c r="BJ7" i="26"/>
  <c r="AZ8" i="26"/>
  <c r="BF8" i="26"/>
  <c r="BL8" i="26"/>
  <c r="AU9" i="26"/>
  <c r="BA9" i="26"/>
  <c r="BM9" i="26"/>
  <c r="BB10" i="26"/>
  <c r="AX11" i="26"/>
  <c r="BD11" i="26"/>
  <c r="BJ11" i="26"/>
  <c r="AU12" i="26"/>
  <c r="BA12" i="26"/>
  <c r="BG12" i="26"/>
  <c r="BM12" i="26"/>
  <c r="AX14" i="26"/>
  <c r="BD14" i="26"/>
  <c r="BJ14" i="26"/>
  <c r="AZ15" i="26"/>
  <c r="BF15" i="26"/>
  <c r="AX17" i="26"/>
  <c r="BD17" i="26"/>
  <c r="BJ17" i="26"/>
  <c r="AU19" i="26"/>
  <c r="BA19" i="26"/>
  <c r="BG19" i="26"/>
  <c r="BM19" i="26"/>
  <c r="AU38" i="26"/>
  <c r="BS38" i="26" s="1"/>
  <c r="BA38" i="26"/>
  <c r="BG38" i="26"/>
  <c r="BM38" i="26"/>
  <c r="AZ40" i="26"/>
  <c r="BF40" i="26"/>
  <c r="BL40" i="26"/>
  <c r="AZ43" i="26"/>
  <c r="BF43" i="26"/>
  <c r="BL43" i="26"/>
  <c r="CC269" i="26"/>
  <c r="CC274" i="26"/>
  <c r="BW276" i="26"/>
  <c r="BW270" i="26"/>
  <c r="BW269" i="26"/>
  <c r="BW273" i="26"/>
  <c r="AX6" i="26"/>
  <c r="BD6" i="26"/>
  <c r="BJ6" i="26"/>
  <c r="AX10" i="26"/>
  <c r="BD10" i="26"/>
  <c r="BJ10" i="26"/>
  <c r="AZ11" i="26"/>
  <c r="BF11" i="26"/>
  <c r="BL11" i="26"/>
  <c r="AX13" i="26"/>
  <c r="BD13" i="26"/>
  <c r="BJ13" i="26"/>
  <c r="AZ14" i="26"/>
  <c r="BF14" i="26"/>
  <c r="BL14" i="26"/>
  <c r="AV15" i="26"/>
  <c r="BH15" i="26"/>
  <c r="AX16" i="26"/>
  <c r="BD16" i="26"/>
  <c r="BJ16" i="26"/>
  <c r="AZ17" i="26"/>
  <c r="BL17" i="26"/>
  <c r="BA45" i="26"/>
  <c r="BG45" i="26"/>
  <c r="BM45" i="26"/>
  <c r="AZ47" i="26"/>
  <c r="BF47" i="26"/>
  <c r="AZ49" i="26"/>
  <c r="BF49" i="26"/>
  <c r="BL49" i="26"/>
  <c r="CC275" i="26"/>
  <c r="CC263" i="26"/>
  <c r="CC267" i="26"/>
  <c r="AX9" i="26"/>
  <c r="BD9" i="26"/>
  <c r="BJ9" i="26"/>
  <c r="AX12" i="26"/>
  <c r="BD12" i="26"/>
  <c r="BJ12" i="26"/>
  <c r="AX19" i="26"/>
  <c r="BD19" i="26"/>
  <c r="BD4" i="26"/>
  <c r="AX8" i="26"/>
  <c r="BD8" i="26"/>
  <c r="AX15" i="26"/>
  <c r="BD15" i="26"/>
  <c r="BJ15" i="26"/>
  <c r="AX18" i="26"/>
  <c r="BD18" i="26"/>
  <c r="BJ18" i="26"/>
  <c r="BW275" i="26"/>
  <c r="AX4" i="26"/>
  <c r="BV7" i="26" s="1"/>
  <c r="AX5" i="26"/>
  <c r="BL19" i="26"/>
  <c r="BL39" i="26"/>
  <c r="AY41" i="26"/>
  <c r="BE41" i="26"/>
  <c r="BK41" i="26"/>
  <c r="AY42" i="26"/>
  <c r="BE42" i="26"/>
  <c r="BK42" i="26"/>
  <c r="AU43" i="26"/>
  <c r="BA43" i="26"/>
  <c r="BG43" i="26"/>
  <c r="BM43" i="26"/>
  <c r="AX44" i="26"/>
  <c r="BD44" i="26"/>
  <c r="BJ44" i="26"/>
  <c r="AY45" i="26"/>
  <c r="BE45" i="26"/>
  <c r="AX47" i="26"/>
  <c r="BD47" i="26"/>
  <c r="BJ47" i="26"/>
  <c r="AW49" i="26"/>
  <c r="BC49" i="26"/>
  <c r="BI49" i="26"/>
  <c r="BO49" i="26"/>
  <c r="AZ50" i="26"/>
  <c r="BF50" i="26"/>
  <c r="BL50" i="26"/>
  <c r="BK52" i="26"/>
  <c r="BB52" i="26"/>
  <c r="AU196" i="26"/>
  <c r="BS198" i="26" s="1"/>
  <c r="BA196" i="26"/>
  <c r="BY198" i="26" s="1"/>
  <c r="BG196" i="26"/>
  <c r="BM196" i="26"/>
  <c r="AU197" i="26"/>
  <c r="BA197" i="26"/>
  <c r="BG197" i="26"/>
  <c r="CE197" i="26" s="1"/>
  <c r="BM197" i="26"/>
  <c r="AU199" i="26"/>
  <c r="BA199" i="26"/>
  <c r="BG199" i="26"/>
  <c r="BM199" i="26"/>
  <c r="AU201" i="26"/>
  <c r="BA201" i="26"/>
  <c r="BG201" i="26"/>
  <c r="BM201" i="26"/>
  <c r="AW202" i="26"/>
  <c r="BC202" i="26"/>
  <c r="BO202" i="26"/>
  <c r="AZ203" i="26"/>
  <c r="BL203" i="26"/>
  <c r="BI204" i="26"/>
  <c r="BO204" i="26"/>
  <c r="AU206" i="26"/>
  <c r="BA206" i="26"/>
  <c r="BG206" i="26"/>
  <c r="BM206" i="26"/>
  <c r="AZ208" i="26"/>
  <c r="BF208" i="26"/>
  <c r="BL208" i="26"/>
  <c r="AW209" i="26"/>
  <c r="BC209" i="26"/>
  <c r="BI209" i="26"/>
  <c r="BO209" i="26"/>
  <c r="AV211" i="26"/>
  <c r="BB211" i="26"/>
  <c r="BH211" i="26"/>
  <c r="BN211" i="26"/>
  <c r="CM275" i="26"/>
  <c r="CM271" i="26"/>
  <c r="BL47" i="26"/>
  <c r="AW196" i="26"/>
  <c r="BU196" i="26" s="1"/>
  <c r="BC196" i="26"/>
  <c r="CA196" i="26" s="1"/>
  <c r="BI196" i="26"/>
  <c r="BO196" i="26"/>
  <c r="CM196" i="26" s="1"/>
  <c r="AW197" i="26"/>
  <c r="BC197" i="26"/>
  <c r="BI197" i="26"/>
  <c r="BO197" i="26"/>
  <c r="AZ198" i="26"/>
  <c r="BF198" i="26"/>
  <c r="BL198" i="26"/>
  <c r="AW199" i="26"/>
  <c r="BC199" i="26"/>
  <c r="AW201" i="26"/>
  <c r="BC201" i="26"/>
  <c r="BI201" i="26"/>
  <c r="BO201" i="26"/>
  <c r="AV203" i="26"/>
  <c r="BB203" i="26"/>
  <c r="BH203" i="26"/>
  <c r="BN203" i="26"/>
  <c r="AW206" i="26"/>
  <c r="BC206" i="26"/>
  <c r="BI206" i="26"/>
  <c r="BO206" i="26"/>
  <c r="AZ207" i="26"/>
  <c r="BF207" i="26"/>
  <c r="BL207" i="26"/>
  <c r="AZ202" i="26"/>
  <c r="BF202" i="26"/>
  <c r="BL202" i="26"/>
  <c r="AZ204" i="26"/>
  <c r="BF204" i="26"/>
  <c r="BL204" i="26"/>
  <c r="AW208" i="26"/>
  <c r="BC208" i="26"/>
  <c r="BI208" i="26"/>
  <c r="BO208" i="26"/>
  <c r="AZ209" i="26"/>
  <c r="BL209" i="26"/>
  <c r="AZ211" i="26"/>
  <c r="CC265" i="26"/>
  <c r="CI271" i="26"/>
  <c r="AZ196" i="26"/>
  <c r="BF196" i="26"/>
  <c r="CD196" i="26" s="1"/>
  <c r="BL196" i="26"/>
  <c r="CJ196" i="26" s="1"/>
  <c r="AZ197" i="26"/>
  <c r="BF197" i="26"/>
  <c r="BL197" i="26"/>
  <c r="CJ197" i="26" s="1"/>
  <c r="AZ199" i="26"/>
  <c r="BF199" i="26"/>
  <c r="BL199" i="26"/>
  <c r="AZ206" i="26"/>
  <c r="CF275" i="26"/>
  <c r="BL277" i="26"/>
  <c r="BF206" i="26"/>
  <c r="BL206" i="26"/>
  <c r="AY208" i="26"/>
  <c r="BE208" i="26"/>
  <c r="BK208" i="26"/>
  <c r="AV209" i="26"/>
  <c r="BB209" i="26"/>
  <c r="BH209" i="26"/>
  <c r="BI277" i="26"/>
  <c r="BW266" i="26"/>
  <c r="CI274" i="26"/>
  <c r="CI275" i="26"/>
  <c r="CQ7" i="30"/>
  <c r="CM7" i="30"/>
  <c r="CA15" i="30"/>
  <c r="CJ9" i="30"/>
  <c r="DK4" i="30" s="1"/>
  <c r="CJ18" i="30"/>
  <c r="CE4" i="30"/>
  <c r="BX12" i="30"/>
  <c r="CD14" i="30"/>
  <c r="CD10" i="30"/>
  <c r="CL17" i="30"/>
  <c r="CL18" i="30"/>
  <c r="BW6" i="30"/>
  <c r="BW7" i="30"/>
  <c r="CA17" i="30"/>
  <c r="CN16" i="30"/>
  <c r="CM12" i="30"/>
  <c r="CT70" i="30"/>
  <c r="CH72" i="30"/>
  <c r="DI67" i="30" s="1"/>
  <c r="CP67" i="30"/>
  <c r="BX67" i="30"/>
  <c r="CG75" i="30"/>
  <c r="DH65" i="30" s="1"/>
  <c r="CD68" i="30"/>
  <c r="CQ71" i="30"/>
  <c r="CO70" i="30"/>
  <c r="DP65" i="30" s="1"/>
  <c r="CO78" i="30"/>
  <c r="CC74" i="30"/>
  <c r="CE64" i="30"/>
  <c r="CE76" i="30"/>
  <c r="CR95" i="30"/>
  <c r="CR108" i="30"/>
  <c r="CE99" i="30"/>
  <c r="CE106" i="30"/>
  <c r="CE104" i="30"/>
  <c r="DF96" i="30" s="1"/>
  <c r="CS105" i="30"/>
  <c r="CF101" i="30"/>
  <c r="CT102" i="30"/>
  <c r="CN99" i="30"/>
  <c r="CH100" i="30"/>
  <c r="CB95" i="30"/>
  <c r="CB96" i="30"/>
  <c r="BB110" i="30"/>
  <c r="BY95" i="30"/>
  <c r="CF75" i="30"/>
  <c r="CG79" i="30"/>
  <c r="CO77" i="30"/>
  <c r="CC79" i="30"/>
  <c r="CC102" i="30"/>
  <c r="BY109" i="30"/>
  <c r="BL110" i="30"/>
  <c r="BQ110" i="30"/>
  <c r="CJ75" i="30"/>
  <c r="BX79" i="30"/>
  <c r="CY67" i="30" s="1"/>
  <c r="BY69" i="30"/>
  <c r="CK78" i="30"/>
  <c r="CD67" i="30"/>
  <c r="CQ12" i="30"/>
  <c r="CM15" i="30"/>
  <c r="CM11" i="30"/>
  <c r="CH17" i="30"/>
  <c r="CA14" i="30"/>
  <c r="CJ11" i="30"/>
  <c r="CJ8" i="30"/>
  <c r="BZ16" i="30"/>
  <c r="BX10" i="30"/>
  <c r="BX11" i="30"/>
  <c r="BX13" i="30"/>
  <c r="CD17" i="30"/>
  <c r="CD8" i="30"/>
  <c r="BL19" i="30"/>
  <c r="CL16" i="30"/>
  <c r="CB68" i="30"/>
  <c r="CB67" i="30"/>
  <c r="CP70" i="30"/>
  <c r="CP74" i="30"/>
  <c r="BX74" i="30"/>
  <c r="CS76" i="30"/>
  <c r="CG71" i="30"/>
  <c r="CG77" i="30"/>
  <c r="BA80" i="30"/>
  <c r="CD72" i="30"/>
  <c r="CQ73" i="30"/>
  <c r="CQ79" i="30"/>
  <c r="DR67" i="30" s="1"/>
  <c r="BY74" i="30"/>
  <c r="CO72" i="30"/>
  <c r="BO80" i="30"/>
  <c r="CE67" i="30"/>
  <c r="CE79" i="30"/>
  <c r="BZ99" i="30"/>
  <c r="CL109" i="30"/>
  <c r="CA107" i="30"/>
  <c r="CN107" i="30"/>
  <c r="CB99" i="30"/>
  <c r="CB107" i="30"/>
  <c r="BS80" i="30"/>
  <c r="CF108" i="30"/>
  <c r="CP107" i="30"/>
  <c r="CD104" i="30"/>
  <c r="BM19" i="30"/>
  <c r="CJ13" i="30"/>
  <c r="CJ14" i="30"/>
  <c r="BZ12" i="30"/>
  <c r="BZ14" i="30"/>
  <c r="BX16" i="30"/>
  <c r="CD9" i="30"/>
  <c r="CL9" i="30"/>
  <c r="DM4" i="30" s="1"/>
  <c r="CP71" i="30"/>
  <c r="CP75" i="30"/>
  <c r="BX68" i="30"/>
  <c r="CY65" i="30" s="1"/>
  <c r="BX77" i="30"/>
  <c r="CS77" i="30"/>
  <c r="CG72" i="30"/>
  <c r="BG80" i="30"/>
  <c r="CD75" i="30"/>
  <c r="CQ69" i="30"/>
  <c r="CQ74" i="30"/>
  <c r="BQ80" i="30"/>
  <c r="BY75" i="30"/>
  <c r="CO73" i="30"/>
  <c r="CE70" i="30"/>
  <c r="BZ105" i="30"/>
  <c r="CA108" i="30"/>
  <c r="CN100" i="30"/>
  <c r="DO95" i="30" s="1"/>
  <c r="CN108" i="30"/>
  <c r="CB102" i="30"/>
  <c r="CB106" i="30"/>
  <c r="BR80" i="30"/>
  <c r="CN97" i="30"/>
  <c r="AY19" i="30"/>
  <c r="CH10" i="30"/>
  <c r="DI4" i="30" s="1"/>
  <c r="CM10" i="30"/>
  <c r="CA13" i="30"/>
  <c r="CJ16" i="30"/>
  <c r="CJ17" i="30"/>
  <c r="AX19" i="30"/>
  <c r="BX7" i="30"/>
  <c r="CY4" i="30" s="1"/>
  <c r="CD5" i="30"/>
  <c r="CD12" i="30"/>
  <c r="CL11" i="30"/>
  <c r="CL12" i="30"/>
  <c r="BX72" i="30"/>
  <c r="CB65" i="30"/>
  <c r="CP72" i="30"/>
  <c r="CP76" i="30"/>
  <c r="BX69" i="30"/>
  <c r="BX78" i="30"/>
  <c r="CS72" i="30"/>
  <c r="DT65" i="30" s="1"/>
  <c r="CS78" i="30"/>
  <c r="CG73" i="30"/>
  <c r="CD76" i="30"/>
  <c r="CQ68" i="30"/>
  <c r="CQ75" i="30"/>
  <c r="BY77" i="30"/>
  <c r="CO74" i="30"/>
  <c r="CC72" i="30"/>
  <c r="CE71" i="30"/>
  <c r="CK102" i="30"/>
  <c r="CN103" i="30"/>
  <c r="CB108" i="30"/>
  <c r="CO107" i="30"/>
  <c r="CN109" i="30"/>
  <c r="BH110" i="30"/>
  <c r="CG109" i="30"/>
  <c r="DH97" i="30" s="1"/>
  <c r="CA16" i="30"/>
  <c r="BX17" i="30"/>
  <c r="BX9" i="30"/>
  <c r="CD4" i="30"/>
  <c r="CD6" i="30"/>
  <c r="CL10" i="30"/>
  <c r="CC9" i="30"/>
  <c r="DT6" i="30"/>
  <c r="CT17" i="30"/>
  <c r="CE13" i="30"/>
  <c r="DF5" i="30" s="1"/>
  <c r="CH73" i="30"/>
  <c r="BX66" i="30"/>
  <c r="AX80" i="30"/>
  <c r="BX70" i="30"/>
  <c r="CQ70" i="30"/>
  <c r="DN97" i="30"/>
  <c r="CN98" i="30"/>
  <c r="CB105" i="30"/>
  <c r="BW98" i="30"/>
  <c r="CI101" i="30"/>
  <c r="BE110" i="30"/>
  <c r="CB100" i="30"/>
  <c r="CA101" i="30"/>
  <c r="BX15" i="30"/>
  <c r="CN18" i="30"/>
  <c r="CA18" i="30"/>
  <c r="CT9" i="30"/>
  <c r="CC5" i="30"/>
  <c r="CH12" i="30"/>
  <c r="CQ16" i="30"/>
  <c r="CQ10" i="30"/>
  <c r="CQ9" i="30"/>
  <c r="CH76" i="30"/>
  <c r="CK75" i="30"/>
  <c r="BW76" i="30"/>
  <c r="CP97" i="30"/>
  <c r="CP101" i="30"/>
  <c r="CP100" i="30"/>
  <c r="CP95" i="30"/>
  <c r="CI106" i="30"/>
  <c r="CI107" i="30"/>
  <c r="CI109" i="30"/>
  <c r="CD103" i="30"/>
  <c r="CD96" i="30"/>
  <c r="CD99" i="30"/>
  <c r="CD109" i="30"/>
  <c r="CO96" i="30"/>
  <c r="CO108" i="30"/>
  <c r="CO102" i="30"/>
  <c r="CO105" i="30"/>
  <c r="CO99" i="30"/>
  <c r="CO103" i="30"/>
  <c r="BT110" i="30"/>
  <c r="CT109" i="30"/>
  <c r="DU97" i="30" s="1"/>
  <c r="CC109" i="30"/>
  <c r="BC110" i="30"/>
  <c r="CC108" i="30"/>
  <c r="CS101" i="30"/>
  <c r="BS110" i="30"/>
  <c r="CS103" i="30"/>
  <c r="CS107" i="30"/>
  <c r="CS109" i="30"/>
  <c r="CS106" i="30"/>
  <c r="CS102" i="30"/>
  <c r="DT95" i="30" s="1"/>
  <c r="CS104" i="30"/>
  <c r="BZ102" i="30"/>
  <c r="BZ103" i="30"/>
  <c r="CF105" i="30"/>
  <c r="CF97" i="30"/>
  <c r="CF106" i="30"/>
  <c r="CF104" i="30"/>
  <c r="CF107" i="30"/>
  <c r="CF96" i="30"/>
  <c r="CF103" i="30"/>
  <c r="CF102" i="30"/>
  <c r="CF98" i="30"/>
  <c r="CF100" i="30"/>
  <c r="DG95" i="30" s="1"/>
  <c r="CF99" i="30"/>
  <c r="CK97" i="30"/>
  <c r="CK99" i="30"/>
  <c r="CK98" i="30"/>
  <c r="DL95" i="30" s="1"/>
  <c r="CK94" i="30"/>
  <c r="CK100" i="30"/>
  <c r="CK95" i="30"/>
  <c r="BI80" i="30"/>
  <c r="CI74" i="30"/>
  <c r="CT73" i="30"/>
  <c r="CT71" i="30"/>
  <c r="CT75" i="30"/>
  <c r="CT72" i="30"/>
  <c r="CP77" i="30"/>
  <c r="CP78" i="30"/>
  <c r="CP69" i="30"/>
  <c r="CP68" i="30"/>
  <c r="DQ65" i="30" s="1"/>
  <c r="CR74" i="30"/>
  <c r="CR68" i="30"/>
  <c r="CR79" i="30"/>
  <c r="BE80" i="30"/>
  <c r="CE74" i="30"/>
  <c r="DF67" i="30" s="1"/>
  <c r="CE68" i="30"/>
  <c r="CE78" i="30"/>
  <c r="CE72" i="30"/>
  <c r="CE66" i="30"/>
  <c r="CE75" i="30"/>
  <c r="CE69" i="30"/>
  <c r="CL76" i="30"/>
  <c r="CL68" i="30"/>
  <c r="CL72" i="30"/>
  <c r="CL67" i="30"/>
  <c r="BW18" i="30"/>
  <c r="CO9" i="30"/>
  <c r="DP4" i="30" s="1"/>
  <c r="CI18" i="30"/>
  <c r="CI4" i="30"/>
  <c r="CK9" i="30"/>
  <c r="CK8" i="30"/>
  <c r="CK15" i="30"/>
  <c r="CK79" i="30"/>
  <c r="CO18" i="30"/>
  <c r="CC18" i="30"/>
  <c r="CC14" i="30"/>
  <c r="CC15" i="30"/>
  <c r="CQ18" i="30"/>
  <c r="BZ10" i="30"/>
  <c r="BZ18" i="30"/>
  <c r="CH74" i="30"/>
  <c r="CH78" i="30"/>
  <c r="AW19" i="30"/>
  <c r="BW5" i="30"/>
  <c r="BW9" i="30"/>
  <c r="CN14" i="30"/>
  <c r="CN13" i="30"/>
  <c r="CN11" i="30"/>
  <c r="CM14" i="30"/>
  <c r="CM13" i="30"/>
  <c r="CM5" i="30"/>
  <c r="DN4" i="30" s="1"/>
  <c r="CM9" i="30"/>
  <c r="CP106" i="30"/>
  <c r="BF110" i="30"/>
  <c r="CJ76" i="30"/>
  <c r="BJ80" i="30"/>
  <c r="CJ77" i="30"/>
  <c r="BX75" i="30"/>
  <c r="BX76" i="30"/>
  <c r="BY78" i="30"/>
  <c r="BY72" i="30"/>
  <c r="BY76" i="30"/>
  <c r="BY70" i="30"/>
  <c r="BY79" i="30"/>
  <c r="BY73" i="30"/>
  <c r="CK77" i="30"/>
  <c r="CK71" i="30"/>
  <c r="BZ65" i="30"/>
  <c r="BZ67" i="30"/>
  <c r="CG16" i="30"/>
  <c r="CG18" i="30"/>
  <c r="CG14" i="30"/>
  <c r="DH4" i="30" s="1"/>
  <c r="CG12" i="30"/>
  <c r="CS12" i="30"/>
  <c r="CS7" i="30"/>
  <c r="CS15" i="30"/>
  <c r="CR15" i="30"/>
  <c r="CR8" i="30"/>
  <c r="CR14" i="30"/>
  <c r="CR18" i="30"/>
  <c r="DS6" i="30" s="1"/>
  <c r="CR10" i="30"/>
  <c r="BJ19" i="30"/>
  <c r="CJ10" i="30"/>
  <c r="CJ12" i="30"/>
  <c r="CJ5" i="30"/>
  <c r="CD79" i="30"/>
  <c r="CD73" i="30"/>
  <c r="CD69" i="30"/>
  <c r="CD77" i="30"/>
  <c r="CD66" i="30"/>
  <c r="BD80" i="30"/>
  <c r="CD74" i="30"/>
  <c r="CD70" i="30"/>
  <c r="CP9" i="30"/>
  <c r="BP19" i="30"/>
  <c r="CP15" i="30"/>
  <c r="CP13" i="30"/>
  <c r="CP8" i="30"/>
  <c r="DQ5" i="30" s="1"/>
  <c r="CP18" i="30"/>
  <c r="CP10" i="30"/>
  <c r="CD18" i="30"/>
  <c r="CD16" i="30"/>
  <c r="CD7" i="30"/>
  <c r="CD11" i="30"/>
  <c r="CT79" i="30"/>
  <c r="DU67" i="30" s="1"/>
  <c r="CC76" i="30"/>
  <c r="CF66" i="30"/>
  <c r="CF72" i="30"/>
  <c r="CK68" i="30"/>
  <c r="DL65" i="30" s="1"/>
  <c r="CK74" i="30"/>
  <c r="BK80" i="30"/>
  <c r="CR103" i="30"/>
  <c r="CG96" i="30"/>
  <c r="CE109" i="30"/>
  <c r="DF97" i="30" s="1"/>
  <c r="CM107" i="30"/>
  <c r="CG103" i="30"/>
  <c r="CG102" i="30"/>
  <c r="CG99" i="30"/>
  <c r="CA96" i="30"/>
  <c r="CL99" i="30"/>
  <c r="CA95" i="30"/>
  <c r="CA104" i="30"/>
  <c r="CG104" i="30"/>
  <c r="CC105" i="30"/>
  <c r="CN106" i="30"/>
  <c r="BN110" i="30"/>
  <c r="CH101" i="30"/>
  <c r="DI95" i="30" s="1"/>
  <c r="CB98" i="30"/>
  <c r="CB103" i="30"/>
  <c r="CQ107" i="30"/>
  <c r="CQ109" i="30"/>
  <c r="BY108" i="30"/>
  <c r="CO94" i="30"/>
  <c r="CO106" i="30"/>
  <c r="CO98" i="30"/>
  <c r="BW106" i="30"/>
  <c r="BW108" i="30"/>
  <c r="CD97" i="30"/>
  <c r="CJ109" i="30"/>
  <c r="BW104" i="30"/>
  <c r="CR65" i="30"/>
  <c r="BZ70" i="30"/>
  <c r="CT78" i="30"/>
  <c r="CL77" i="30"/>
  <c r="CI78" i="30"/>
  <c r="AW80" i="30"/>
  <c r="CD107" i="30"/>
  <c r="AZ110" i="30"/>
  <c r="CP99" i="30"/>
  <c r="CO101" i="30"/>
  <c r="DP97" i="30" s="1"/>
  <c r="BO110" i="30"/>
  <c r="BL80" i="30"/>
  <c r="CF76" i="30"/>
  <c r="BC80" i="30"/>
  <c r="CR77" i="30"/>
  <c r="CC75" i="30"/>
  <c r="CF71" i="30"/>
  <c r="CK67" i="30"/>
  <c r="CK73" i="30"/>
  <c r="CG106" i="30"/>
  <c r="CG97" i="30"/>
  <c r="BI110" i="30"/>
  <c r="CG100" i="30"/>
  <c r="DN96" i="30"/>
  <c r="CC107" i="30"/>
  <c r="CL100" i="30"/>
  <c r="DM95" i="30" s="1"/>
  <c r="CA97" i="30"/>
  <c r="CN104" i="30"/>
  <c r="CH103" i="30"/>
  <c r="CB101" i="30"/>
  <c r="CQ104" i="30"/>
  <c r="CQ108" i="30"/>
  <c r="BY107" i="30"/>
  <c r="CO100" i="30"/>
  <c r="DP95" i="30" s="1"/>
  <c r="BW95" i="30"/>
  <c r="CJ98" i="30"/>
  <c r="CI102" i="30"/>
  <c r="BD110" i="30"/>
  <c r="CF109" i="30"/>
  <c r="CD98" i="30"/>
  <c r="CJ97" i="30"/>
  <c r="CR105" i="30"/>
  <c r="BZ101" i="30"/>
  <c r="CP98" i="30"/>
  <c r="DQ95" i="30" s="1"/>
  <c r="CP105" i="30"/>
  <c r="CJ104" i="30"/>
  <c r="BJ110" i="30"/>
  <c r="CD102" i="30"/>
  <c r="CD108" i="30"/>
  <c r="BX100" i="30"/>
  <c r="BX106" i="30"/>
  <c r="CM105" i="30"/>
  <c r="DM96" i="30"/>
  <c r="CP96" i="30"/>
  <c r="BW107" i="30"/>
  <c r="BX102" i="30"/>
  <c r="CR109" i="30"/>
  <c r="BZ104" i="30"/>
  <c r="BZ107" i="30"/>
  <c r="CM103" i="30"/>
  <c r="CJ99" i="30"/>
  <c r="CP102" i="30"/>
  <c r="CP108" i="30"/>
  <c r="CJ101" i="30"/>
  <c r="CJ107" i="30"/>
  <c r="CD105" i="30"/>
  <c r="BX98" i="30"/>
  <c r="CY95" i="30" s="1"/>
  <c r="BX103" i="30"/>
  <c r="BX109" i="30"/>
  <c r="CY97" i="30" s="1"/>
  <c r="DM97" i="30"/>
  <c r="CJ96" i="30"/>
  <c r="BW99" i="30"/>
  <c r="BW109" i="30"/>
  <c r="CI104" i="30"/>
  <c r="CJ100" i="30"/>
  <c r="DK95" i="30" s="1"/>
  <c r="BR110" i="30"/>
  <c r="BZ106" i="30"/>
  <c r="BZ108" i="30"/>
  <c r="CM106" i="30"/>
  <c r="CP103" i="30"/>
  <c r="CP109" i="30"/>
  <c r="CJ102" i="30"/>
  <c r="CJ108" i="30"/>
  <c r="CD100" i="30"/>
  <c r="CD106" i="30"/>
  <c r="BX104" i="30"/>
  <c r="AX110" i="30"/>
  <c r="BX96" i="30"/>
  <c r="BW100" i="30"/>
  <c r="BW101" i="30"/>
  <c r="CR106" i="30"/>
  <c r="CJ106" i="30"/>
  <c r="BX108" i="30"/>
  <c r="AW110" i="30"/>
  <c r="CR107" i="30"/>
  <c r="BX99" i="30"/>
  <c r="CR102" i="30"/>
  <c r="DS95" i="30" s="1"/>
  <c r="BZ109" i="30"/>
  <c r="CP104" i="30"/>
  <c r="BP110" i="30"/>
  <c r="CJ103" i="30"/>
  <c r="CD101" i="30"/>
  <c r="BX95" i="30"/>
  <c r="BX105" i="30"/>
  <c r="CR101" i="30"/>
  <c r="BW102" i="30"/>
  <c r="BW105" i="30"/>
  <c r="CA79" i="30"/>
  <c r="CR69" i="30"/>
  <c r="CR78" i="30"/>
  <c r="BZ74" i="30"/>
  <c r="AZ80" i="30"/>
  <c r="CR67" i="30"/>
  <c r="CI79" i="30"/>
  <c r="DJ67" i="30" s="1"/>
  <c r="BW75" i="30"/>
  <c r="CL75" i="30"/>
  <c r="BH80" i="30"/>
  <c r="CS79" i="30"/>
  <c r="CR70" i="30"/>
  <c r="CR75" i="30"/>
  <c r="BZ68" i="30"/>
  <c r="BZ77" i="30"/>
  <c r="BZ66" i="30"/>
  <c r="CI76" i="30"/>
  <c r="CC77" i="30"/>
  <c r="BW78" i="30"/>
  <c r="CL78" i="30"/>
  <c r="CF73" i="30"/>
  <c r="CF79" i="30"/>
  <c r="DG67" i="30" s="1"/>
  <c r="CN77" i="30"/>
  <c r="DN67" i="30"/>
  <c r="CG78" i="30"/>
  <c r="CR71" i="30"/>
  <c r="CR76" i="30"/>
  <c r="BZ69" i="30"/>
  <c r="BZ78" i="30"/>
  <c r="CH77" i="30"/>
  <c r="CO76" i="30"/>
  <c r="CI77" i="30"/>
  <c r="CC78" i="30"/>
  <c r="BW79" i="30"/>
  <c r="CL73" i="30"/>
  <c r="CL79" i="30"/>
  <c r="CF68" i="30"/>
  <c r="CF74" i="30"/>
  <c r="BF80" i="30"/>
  <c r="BZ76" i="30"/>
  <c r="BW77" i="30"/>
  <c r="CN76" i="30"/>
  <c r="CB79" i="30"/>
  <c r="CN70" i="30"/>
  <c r="DO65" i="30" s="1"/>
  <c r="BZ71" i="30"/>
  <c r="CR72" i="30"/>
  <c r="DS65" i="30" s="1"/>
  <c r="BZ73" i="30"/>
  <c r="BZ79" i="30"/>
  <c r="BZ72" i="30"/>
  <c r="CL74" i="30"/>
  <c r="CF69" i="30"/>
  <c r="CM102" i="30"/>
  <c r="CM108" i="30"/>
  <c r="DI97" i="30"/>
  <c r="CK107" i="30"/>
  <c r="CK108" i="30"/>
  <c r="CK105" i="30"/>
  <c r="DJ97" i="30"/>
  <c r="BM110" i="30"/>
  <c r="CM104" i="30"/>
  <c r="CK109" i="30"/>
  <c r="BK110" i="30"/>
  <c r="CK104" i="30"/>
  <c r="CK101" i="30"/>
  <c r="CK106" i="30"/>
  <c r="CK103" i="30"/>
  <c r="CB75" i="30"/>
  <c r="CN74" i="30"/>
  <c r="CN79" i="30"/>
  <c r="DI66" i="30"/>
  <c r="CB77" i="30"/>
  <c r="CB72" i="30"/>
  <c r="DP67" i="30"/>
  <c r="BT80" i="30"/>
  <c r="CN78" i="30"/>
  <c r="CT76" i="30"/>
  <c r="CT77" i="30"/>
  <c r="CN71" i="30"/>
  <c r="BN80" i="30"/>
  <c r="CB73" i="30"/>
  <c r="BB80" i="30"/>
  <c r="CN73" i="30"/>
  <c r="CN72" i="30"/>
  <c r="CB70" i="30"/>
  <c r="CB76" i="30"/>
  <c r="DP66" i="30"/>
  <c r="CB78" i="30"/>
  <c r="CN75" i="30"/>
  <c r="CB74" i="30"/>
  <c r="CB71" i="30"/>
  <c r="DN66" i="30"/>
  <c r="DR6" i="30"/>
  <c r="BY17" i="30"/>
  <c r="BY12" i="30"/>
  <c r="CQ5" i="30"/>
  <c r="CQ14" i="30"/>
  <c r="BQ19" i="30"/>
  <c r="CF18" i="30"/>
  <c r="DG6" i="30" s="1"/>
  <c r="CT10" i="30"/>
  <c r="BY11" i="30"/>
  <c r="CM18" i="30"/>
  <c r="CF11" i="30"/>
  <c r="CF16" i="30"/>
  <c r="CN17" i="30"/>
  <c r="CM8" i="30"/>
  <c r="CM17" i="30"/>
  <c r="CH18" i="30"/>
  <c r="CT15" i="30"/>
  <c r="BA19" i="30"/>
  <c r="CQ6" i="30"/>
  <c r="CI3" i="30"/>
  <c r="CI13" i="30"/>
  <c r="BI19" i="30"/>
  <c r="BE19" i="30"/>
  <c r="CE8" i="30"/>
  <c r="CE16" i="30"/>
  <c r="BZ6" i="30"/>
  <c r="BZ11" i="30"/>
  <c r="BZ13" i="30"/>
  <c r="CF12" i="30"/>
  <c r="CK12" i="30"/>
  <c r="CO4" i="30"/>
  <c r="CO13" i="30"/>
  <c r="BO19" i="30"/>
  <c r="BW4" i="30"/>
  <c r="BW14" i="30"/>
  <c r="CN9" i="30"/>
  <c r="DO4" i="30" s="1"/>
  <c r="CC3" i="30"/>
  <c r="CC13" i="30"/>
  <c r="BC19" i="30"/>
  <c r="CB14" i="30"/>
  <c r="CF9" i="30"/>
  <c r="DG4" i="30" s="1"/>
  <c r="CI8" i="30"/>
  <c r="CI15" i="30"/>
  <c r="CK14" i="30"/>
  <c r="CO15" i="30"/>
  <c r="BW16" i="30"/>
  <c r="CQ15" i="30"/>
  <c r="CB17" i="30"/>
  <c r="CT11" i="30"/>
  <c r="BT19" i="30"/>
  <c r="BY10" i="30"/>
  <c r="BF19" i="30"/>
  <c r="CI6" i="30"/>
  <c r="CI10" i="30"/>
  <c r="CI16" i="30"/>
  <c r="CE15" i="30"/>
  <c r="BZ8" i="30"/>
  <c r="BZ17" i="30"/>
  <c r="BK19" i="30"/>
  <c r="CK13" i="30"/>
  <c r="CO5" i="30"/>
  <c r="CO10" i="30"/>
  <c r="DP5" i="30" s="1"/>
  <c r="CO16" i="30"/>
  <c r="BW8" i="30"/>
  <c r="BW11" i="30"/>
  <c r="BW17" i="30"/>
  <c r="CC7" i="30"/>
  <c r="CC10" i="30"/>
  <c r="CC16" i="30"/>
  <c r="CB11" i="30"/>
  <c r="CF17" i="30"/>
  <c r="CB10" i="30"/>
  <c r="CK18" i="30"/>
  <c r="DL6" i="30" s="1"/>
  <c r="CO7" i="30"/>
  <c r="BW10" i="30"/>
  <c r="BY9" i="30"/>
  <c r="CQ13" i="30"/>
  <c r="CF6" i="30"/>
  <c r="BB19" i="30"/>
  <c r="CT14" i="30"/>
  <c r="BY7" i="30"/>
  <c r="BY13" i="30"/>
  <c r="BY5" i="30"/>
  <c r="CF10" i="30"/>
  <c r="CT18" i="30"/>
  <c r="DU6" i="30" s="1"/>
  <c r="CS17" i="30"/>
  <c r="CI7" i="30"/>
  <c r="CI11" i="30"/>
  <c r="CI17" i="30"/>
  <c r="CB13" i="30"/>
  <c r="CE10" i="30"/>
  <c r="CE11" i="30"/>
  <c r="CE18" i="30"/>
  <c r="DF6" i="30" s="1"/>
  <c r="BZ9" i="30"/>
  <c r="AZ19" i="30"/>
  <c r="CK11" i="30"/>
  <c r="CK16" i="30"/>
  <c r="CO8" i="30"/>
  <c r="CO11" i="30"/>
  <c r="CO17" i="30"/>
  <c r="BW12" i="30"/>
  <c r="CC6" i="30"/>
  <c r="CC11" i="30"/>
  <c r="CC17" i="30"/>
  <c r="BY15" i="30"/>
  <c r="CB15" i="30"/>
  <c r="CF8" i="30"/>
  <c r="CI9" i="30"/>
  <c r="DJ4" i="30" s="1"/>
  <c r="CK10" i="30"/>
  <c r="CT12" i="30"/>
  <c r="BY6" i="30"/>
  <c r="CQ11" i="30"/>
  <c r="DR4" i="30" s="1"/>
  <c r="CQ8" i="30"/>
  <c r="BY8" i="30"/>
  <c r="BY16" i="30"/>
  <c r="CF13" i="30"/>
  <c r="CF15" i="30"/>
  <c r="CH13" i="30"/>
  <c r="CI5" i="30"/>
  <c r="CI12" i="30"/>
  <c r="CE14" i="30"/>
  <c r="BZ7" i="30"/>
  <c r="CK17" i="30"/>
  <c r="CO12" i="30"/>
  <c r="BW3" i="30"/>
  <c r="BW13" i="30"/>
  <c r="CC8" i="30"/>
  <c r="CC12" i="30"/>
  <c r="BH19" i="30"/>
  <c r="CB18" i="30"/>
  <c r="CH14" i="30"/>
  <c r="BY18" i="30"/>
  <c r="DK6" i="30"/>
  <c r="CB16" i="30"/>
  <c r="CH16" i="30"/>
  <c r="CH15" i="30"/>
  <c r="DM5" i="30"/>
  <c r="DM6" i="30"/>
  <c r="CH11" i="30"/>
  <c r="BE277" i="26"/>
  <c r="CI269" i="26"/>
  <c r="BW264" i="26"/>
  <c r="BW272" i="26"/>
  <c r="BT275" i="26"/>
  <c r="CC264" i="26"/>
  <c r="CC273" i="26"/>
  <c r="CM274" i="26"/>
  <c r="CM273" i="26"/>
  <c r="CC272" i="26"/>
  <c r="CC262" i="26"/>
  <c r="CC271" i="26"/>
  <c r="CC270" i="26"/>
  <c r="CC268" i="26"/>
  <c r="DB262" i="26" s="1"/>
  <c r="BW268" i="26"/>
  <c r="CG270" i="26"/>
  <c r="CL275" i="26"/>
  <c r="BW262" i="26"/>
  <c r="CI272" i="26"/>
  <c r="CI273" i="26"/>
  <c r="BW274" i="26"/>
  <c r="BZ275" i="26"/>
  <c r="BT276" i="26"/>
  <c r="CS264" i="26" s="1"/>
  <c r="CC276" i="26"/>
  <c r="CI263" i="26"/>
  <c r="CI276" i="26"/>
  <c r="DH264" i="26" s="1"/>
  <c r="BW267" i="26"/>
  <c r="CV262" i="26" s="1"/>
  <c r="CC261" i="26"/>
  <c r="BK277" i="26"/>
  <c r="BW271" i="26"/>
  <c r="CC266" i="26"/>
  <c r="CD276" i="26"/>
  <c r="DC264" i="26" s="1"/>
  <c r="BU272" i="26"/>
  <c r="CM272" i="26"/>
  <c r="AY277" i="26"/>
  <c r="CA273" i="26"/>
  <c r="CF276" i="26"/>
  <c r="DE264" i="26" s="1"/>
  <c r="BU274" i="26"/>
  <c r="CA269" i="26"/>
  <c r="CZ263" i="26" s="1"/>
  <c r="BZ276" i="26"/>
  <c r="CY264" i="26" s="1"/>
  <c r="CG269" i="26"/>
  <c r="CG272" i="26"/>
  <c r="DF262" i="26" s="1"/>
  <c r="BU273" i="26"/>
  <c r="BU276" i="26"/>
  <c r="BO277" i="26"/>
  <c r="CW264" i="26"/>
  <c r="BC277" i="26"/>
  <c r="CG275" i="26"/>
  <c r="CG274" i="26"/>
  <c r="BU275" i="26"/>
  <c r="BU271" i="26"/>
  <c r="AW277" i="26"/>
  <c r="CA270" i="26"/>
  <c r="CL276" i="26"/>
  <c r="CA276" i="26"/>
  <c r="CG271" i="26"/>
  <c r="CG276" i="26"/>
  <c r="BU269" i="26"/>
  <c r="CM269" i="26"/>
  <c r="CM270" i="26"/>
  <c r="CA271" i="26"/>
  <c r="CA272" i="26"/>
  <c r="BN277" i="26"/>
  <c r="DI264" i="26"/>
  <c r="DG264" i="26"/>
  <c r="CG273" i="26"/>
  <c r="CA275" i="26"/>
  <c r="DI263" i="26"/>
  <c r="BO18" i="26"/>
  <c r="BE36" i="26"/>
  <c r="BF36" i="26"/>
  <c r="AY43" i="26"/>
  <c r="BE40" i="26"/>
  <c r="BF19" i="26"/>
  <c r="BK36" i="26"/>
  <c r="AU195" i="26"/>
  <c r="BX36" i="26"/>
  <c r="AZ52" i="26"/>
  <c r="BF52" i="26"/>
  <c r="BL52" i="26"/>
  <c r="BG195" i="26"/>
  <c r="AX207" i="26"/>
  <c r="BJ204" i="26"/>
  <c r="BE3" i="26"/>
  <c r="AV17" i="26"/>
  <c r="BH17" i="26"/>
  <c r="CJ36" i="26"/>
  <c r="BC36" i="26"/>
  <c r="AV195" i="26"/>
  <c r="BH195" i="26"/>
  <c r="AV198" i="26"/>
  <c r="BT200" i="26" s="1"/>
  <c r="BH198" i="26"/>
  <c r="BN198" i="26"/>
  <c r="BI199" i="26"/>
  <c r="BO199" i="26"/>
  <c r="AZ200" i="26"/>
  <c r="BF200" i="26"/>
  <c r="BL200" i="26"/>
  <c r="BI202" i="26"/>
  <c r="AX203" i="26"/>
  <c r="BD203" i="26"/>
  <c r="BJ203" i="26"/>
  <c r="AW204" i="26"/>
  <c r="BC204" i="26"/>
  <c r="BA205" i="26"/>
  <c r="BG205" i="26"/>
  <c r="AX206" i="26"/>
  <c r="BD206" i="26"/>
  <c r="BJ206" i="26"/>
  <c r="AW207" i="26"/>
  <c r="BC207" i="26"/>
  <c r="BI207" i="26"/>
  <c r="AX208" i="26"/>
  <c r="BD208" i="26"/>
  <c r="BJ208" i="26"/>
  <c r="AX210" i="26"/>
  <c r="BD210" i="26"/>
  <c r="BJ210" i="26"/>
  <c r="AU211" i="26"/>
  <c r="BA211" i="26"/>
  <c r="BG211" i="26"/>
  <c r="BM211" i="26"/>
  <c r="AW195" i="26"/>
  <c r="BI195" i="26"/>
  <c r="AX201" i="26"/>
  <c r="BD201" i="26"/>
  <c r="BJ201" i="26"/>
  <c r="AX202" i="26"/>
  <c r="BD202" i="26"/>
  <c r="BJ202" i="26"/>
  <c r="BD204" i="26"/>
  <c r="BD207" i="26"/>
  <c r="BJ207" i="26"/>
  <c r="BF211" i="26"/>
  <c r="BL211" i="26"/>
  <c r="BA195" i="26"/>
  <c r="BM195" i="26"/>
  <c r="AX198" i="26"/>
  <c r="BD198" i="26"/>
  <c r="BJ198" i="26"/>
  <c r="BB195" i="26"/>
  <c r="BN195" i="26"/>
  <c r="AX205" i="26"/>
  <c r="BJ205" i="26"/>
  <c r="AX211" i="26"/>
  <c r="BD211" i="26"/>
  <c r="BJ211" i="26"/>
  <c r="BC195" i="26"/>
  <c r="BO195" i="26"/>
  <c r="BD200" i="26"/>
  <c r="BJ200" i="26"/>
  <c r="AU207" i="26"/>
  <c r="BA207" i="26"/>
  <c r="BG207" i="26"/>
  <c r="BM207" i="26"/>
  <c r="AV208" i="26"/>
  <c r="BB208" i="26"/>
  <c r="BH208" i="26"/>
  <c r="BN208" i="26"/>
  <c r="AV210" i="26"/>
  <c r="BB210" i="26"/>
  <c r="BH210" i="26"/>
  <c r="BN210" i="26"/>
  <c r="BT196" i="26"/>
  <c r="BZ197" i="26"/>
  <c r="BZ196" i="26"/>
  <c r="CF197" i="26"/>
  <c r="CF196" i="26"/>
  <c r="CL196" i="26"/>
  <c r="CL197" i="26"/>
  <c r="BX195" i="26"/>
  <c r="CD195" i="26"/>
  <c r="CJ195" i="26"/>
  <c r="BF203" i="26"/>
  <c r="BF209" i="26"/>
  <c r="BV195" i="26"/>
  <c r="CB195" i="26"/>
  <c r="CH195" i="26"/>
  <c r="BV197" i="26"/>
  <c r="BW195" i="26"/>
  <c r="CC195" i="26"/>
  <c r="CI195" i="26"/>
  <c r="CI208" i="26"/>
  <c r="BV196" i="26"/>
  <c r="CC196" i="26"/>
  <c r="CI196" i="26"/>
  <c r="CC197" i="26"/>
  <c r="AZ201" i="26"/>
  <c r="BF201" i="26"/>
  <c r="BL201" i="26"/>
  <c r="BV40" i="26"/>
  <c r="BV37" i="26"/>
  <c r="BU36" i="26"/>
  <c r="AZ38" i="26"/>
  <c r="BF38" i="26"/>
  <c r="AZ39" i="26"/>
  <c r="AU42" i="26"/>
  <c r="BA42" i="26"/>
  <c r="BG42" i="26"/>
  <c r="AW43" i="26"/>
  <c r="BC43" i="26"/>
  <c r="BI43" i="26"/>
  <c r="BO43" i="26"/>
  <c r="BB44" i="26"/>
  <c r="AU46" i="26"/>
  <c r="BA46" i="26"/>
  <c r="BG46" i="26"/>
  <c r="BM46" i="26"/>
  <c r="AV47" i="26"/>
  <c r="BB47" i="26"/>
  <c r="BN47" i="26"/>
  <c r="AU48" i="26"/>
  <c r="BA48" i="26"/>
  <c r="BG48" i="26"/>
  <c r="BM48" i="26"/>
  <c r="BB49" i="26"/>
  <c r="BH49" i="26"/>
  <c r="BB50" i="26"/>
  <c r="AW51" i="26"/>
  <c r="BC51" i="26"/>
  <c r="BI51" i="26"/>
  <c r="BO51" i="26"/>
  <c r="AV52" i="26"/>
  <c r="BH52" i="26"/>
  <c r="BN52" i="26"/>
  <c r="AX52" i="26"/>
  <c r="BJ50" i="26"/>
  <c r="CF39" i="26"/>
  <c r="BE39" i="26"/>
  <c r="BE43" i="26"/>
  <c r="BK43" i="26"/>
  <c r="BK51" i="26"/>
  <c r="AY44" i="26"/>
  <c r="BK44" i="26"/>
  <c r="BK45" i="26"/>
  <c r="AY47" i="26"/>
  <c r="AY49" i="26"/>
  <c r="BE49" i="26"/>
  <c r="BK49" i="26"/>
  <c r="AY50" i="26"/>
  <c r="BK50" i="26"/>
  <c r="AY52" i="26"/>
  <c r="BE52" i="26"/>
  <c r="CL36" i="26"/>
  <c r="AY37" i="26"/>
  <c r="BE37" i="26"/>
  <c r="BK37" i="26"/>
  <c r="AY46" i="26"/>
  <c r="BE46" i="26"/>
  <c r="BE48" i="26"/>
  <c r="AY36" i="26"/>
  <c r="BO36" i="26"/>
  <c r="AY38" i="26"/>
  <c r="BE38" i="26"/>
  <c r="BK38" i="26"/>
  <c r="AZ46" i="26"/>
  <c r="BF46" i="26"/>
  <c r="BL46" i="26"/>
  <c r="AZ48" i="26"/>
  <c r="BF48" i="26"/>
  <c r="BL48" i="26"/>
  <c r="AU50" i="26"/>
  <c r="BA50" i="26"/>
  <c r="BG50" i="26"/>
  <c r="BM50" i="26"/>
  <c r="AU52" i="26"/>
  <c r="BA52" i="26"/>
  <c r="BG52" i="26"/>
  <c r="BM52" i="26"/>
  <c r="AW48" i="26"/>
  <c r="BC50" i="26"/>
  <c r="BI52" i="26"/>
  <c r="BO48" i="26"/>
  <c r="BX37" i="26"/>
  <c r="CD37" i="26"/>
  <c r="CD38" i="26"/>
  <c r="BS37" i="26"/>
  <c r="CE36" i="26"/>
  <c r="AX36" i="26"/>
  <c r="CK36" i="26"/>
  <c r="BZ38" i="26"/>
  <c r="BZ37" i="26"/>
  <c r="CB37" i="26"/>
  <c r="BV38" i="26"/>
  <c r="AV51" i="26"/>
  <c r="AV45" i="26"/>
  <c r="BH51" i="26"/>
  <c r="BH45" i="26"/>
  <c r="BH50" i="26"/>
  <c r="BH44" i="26"/>
  <c r="BN51" i="26"/>
  <c r="BN45" i="26"/>
  <c r="BY36" i="26"/>
  <c r="BU44" i="26"/>
  <c r="BU41" i="26"/>
  <c r="BI36" i="26"/>
  <c r="BS36" i="26"/>
  <c r="BZ36" i="26"/>
  <c r="BV41" i="26"/>
  <c r="BV39" i="26"/>
  <c r="BV42" i="26"/>
  <c r="BJ36" i="26"/>
  <c r="BT36" i="26"/>
  <c r="CE37" i="26"/>
  <c r="CH37" i="26"/>
  <c r="CA39" i="26"/>
  <c r="CB40" i="26"/>
  <c r="BT38" i="26"/>
  <c r="BT37" i="26"/>
  <c r="CF36" i="26"/>
  <c r="CB39" i="26"/>
  <c r="CB41" i="26"/>
  <c r="BD36" i="26"/>
  <c r="BY37" i="26"/>
  <c r="BT39" i="26"/>
  <c r="BU40" i="26"/>
  <c r="AX43" i="26"/>
  <c r="BD43" i="26"/>
  <c r="BJ43" i="26"/>
  <c r="BC44" i="26"/>
  <c r="BI46" i="26"/>
  <c r="AX49" i="26"/>
  <c r="BD49" i="26"/>
  <c r="BJ49" i="26"/>
  <c r="AV42" i="26"/>
  <c r="BB42" i="26"/>
  <c r="BH42" i="26"/>
  <c r="BN42" i="26"/>
  <c r="BD3" i="26"/>
  <c r="CF3" i="26"/>
  <c r="AZ4" i="26"/>
  <c r="BX4" i="26" s="1"/>
  <c r="BF4" i="26"/>
  <c r="BL4" i="26"/>
  <c r="AZ5" i="26"/>
  <c r="BF5" i="26"/>
  <c r="BL5" i="26"/>
  <c r="BH8" i="26"/>
  <c r="BN8" i="26"/>
  <c r="AY12" i="26"/>
  <c r="BW12" i="26" s="1"/>
  <c r="BE12" i="26"/>
  <c r="AY14" i="26"/>
  <c r="BE14" i="26"/>
  <c r="BK14" i="26"/>
  <c r="CI15" i="26" s="1"/>
  <c r="AY17" i="26"/>
  <c r="BE17" i="26"/>
  <c r="BK17" i="26"/>
  <c r="BL3" i="26"/>
  <c r="BF3" i="26"/>
  <c r="AV8" i="26"/>
  <c r="AX3" i="26"/>
  <c r="BJ3" i="26"/>
  <c r="AV12" i="26"/>
  <c r="BB12" i="26"/>
  <c r="BH12" i="26"/>
  <c r="BN12" i="26"/>
  <c r="AZ3" i="26"/>
  <c r="AY3" i="26"/>
  <c r="BK3" i="26"/>
  <c r="BY6" i="26"/>
  <c r="CK6" i="26"/>
  <c r="BB11" i="26"/>
  <c r="AZ18" i="26"/>
  <c r="BF18" i="26"/>
  <c r="BL18" i="26"/>
  <c r="BS5" i="26"/>
  <c r="BS4" i="26"/>
  <c r="BS7" i="26"/>
  <c r="BW9" i="26"/>
  <c r="BW6" i="26"/>
  <c r="BW7" i="26"/>
  <c r="BW8" i="26"/>
  <c r="BW11" i="26"/>
  <c r="BW10" i="26"/>
  <c r="CV5" i="26" s="1"/>
  <c r="CF4" i="26"/>
  <c r="CL3" i="26"/>
  <c r="BZ3" i="26"/>
  <c r="BZ5" i="26"/>
  <c r="BZ4" i="26"/>
  <c r="CL4" i="26"/>
  <c r="AV13" i="26"/>
  <c r="BH13" i="26"/>
  <c r="BN13" i="26"/>
  <c r="CE3" i="26"/>
  <c r="CI4" i="26"/>
  <c r="CI5" i="26"/>
  <c r="AV7" i="26"/>
  <c r="BB7" i="26"/>
  <c r="BH7" i="26"/>
  <c r="BN7" i="26"/>
  <c r="CK3" i="26"/>
  <c r="BT5" i="26"/>
  <c r="BT4" i="26"/>
  <c r="BT3" i="26"/>
  <c r="BS6" i="26"/>
  <c r="BS3" i="26"/>
  <c r="CC9" i="26"/>
  <c r="BW4" i="26"/>
  <c r="BW5" i="26"/>
  <c r="BY3" i="26"/>
  <c r="BY9" i="26"/>
  <c r="BY10" i="26"/>
  <c r="CX5" i="26" s="1"/>
  <c r="BY8" i="26"/>
  <c r="BY5" i="26"/>
  <c r="BY4" i="26"/>
  <c r="BY7" i="26"/>
  <c r="CK5" i="26"/>
  <c r="CK4" i="26"/>
  <c r="CK7" i="26"/>
  <c r="CC4" i="26"/>
  <c r="AV19" i="26"/>
  <c r="AV11" i="26"/>
  <c r="AV14" i="26"/>
  <c r="AV10" i="26"/>
  <c r="BB17" i="26"/>
  <c r="BB15" i="26"/>
  <c r="BB19" i="26"/>
  <c r="BB14" i="26"/>
  <c r="BB13" i="26"/>
  <c r="BH19" i="26"/>
  <c r="BH14" i="26"/>
  <c r="BH11" i="26"/>
  <c r="BH10" i="26"/>
  <c r="BN11" i="26"/>
  <c r="BN17" i="26"/>
  <c r="BN15" i="26"/>
  <c r="BN10" i="26"/>
  <c r="BN19" i="26"/>
  <c r="CE5" i="26"/>
  <c r="CE4" i="26"/>
  <c r="CI6" i="26"/>
  <c r="CI10" i="26"/>
  <c r="CI12" i="26"/>
  <c r="CI7" i="26"/>
  <c r="AW3" i="26"/>
  <c r="BC3" i="26"/>
  <c r="BI3" i="26"/>
  <c r="BO3" i="26"/>
  <c r="BU4" i="26"/>
  <c r="CG4" i="26"/>
  <c r="CM4" i="26"/>
  <c r="AV9" i="26"/>
  <c r="BB9" i="26"/>
  <c r="BH9" i="26"/>
  <c r="BN9" i="26"/>
  <c r="AV18" i="26"/>
  <c r="BB18" i="26"/>
  <c r="BH18" i="26"/>
  <c r="BN18" i="26"/>
  <c r="BN14" i="26"/>
  <c r="AV16" i="26"/>
  <c r="BB16" i="26"/>
  <c r="BH16" i="26"/>
  <c r="BN16" i="26"/>
  <c r="DR97" i="30" l="1"/>
  <c r="DL97" i="30"/>
  <c r="DO97" i="30"/>
  <c r="DI96" i="30"/>
  <c r="DM67" i="30"/>
  <c r="DH67" i="30"/>
  <c r="DT67" i="30"/>
  <c r="DP6" i="30"/>
  <c r="DJ6" i="30"/>
  <c r="DQ6" i="30"/>
  <c r="CW263" i="26"/>
  <c r="DH263" i="26"/>
  <c r="CJ199" i="26"/>
  <c r="CH198" i="26"/>
  <c r="CF203" i="26"/>
  <c r="DE197" i="26" s="1"/>
  <c r="CG197" i="26"/>
  <c r="BY196" i="26"/>
  <c r="CK197" i="26"/>
  <c r="CL204" i="26"/>
  <c r="BZ203" i="26"/>
  <c r="CB197" i="26"/>
  <c r="CI203" i="26"/>
  <c r="BW208" i="26"/>
  <c r="CH42" i="26"/>
  <c r="CA37" i="26"/>
  <c r="CB42" i="26"/>
  <c r="CH40" i="26"/>
  <c r="CA41" i="26"/>
  <c r="BU39" i="26"/>
  <c r="BU38" i="26"/>
  <c r="BT40" i="26"/>
  <c r="CF41" i="26"/>
  <c r="CA40" i="26"/>
  <c r="CA42" i="26"/>
  <c r="BU37" i="26"/>
  <c r="BV48" i="26"/>
  <c r="BS40" i="26"/>
  <c r="CI8" i="26"/>
  <c r="DH5" i="26" s="1"/>
  <c r="CE7" i="26"/>
  <c r="CE6" i="26"/>
  <c r="CI11" i="26"/>
  <c r="BZ7" i="26"/>
  <c r="CI16" i="26"/>
  <c r="CG11" i="26"/>
  <c r="CH5" i="26"/>
  <c r="BU9" i="26"/>
  <c r="BX6" i="26"/>
  <c r="BW205" i="26"/>
  <c r="BW211" i="26"/>
  <c r="BW210" i="26"/>
  <c r="CI201" i="26"/>
  <c r="BW200" i="26"/>
  <c r="CC6" i="26"/>
  <c r="BL20" i="26"/>
  <c r="CH41" i="26"/>
  <c r="CD41" i="26"/>
  <c r="CI207" i="26"/>
  <c r="AY212" i="26"/>
  <c r="BW197" i="26"/>
  <c r="CG196" i="26"/>
  <c r="DJ264" i="26"/>
  <c r="DG263" i="26"/>
  <c r="CH6" i="26"/>
  <c r="CU264" i="26"/>
  <c r="CH197" i="26"/>
  <c r="BY41" i="26"/>
  <c r="CH39" i="26"/>
  <c r="CC202" i="26"/>
  <c r="BW204" i="26"/>
  <c r="BW198" i="26"/>
  <c r="CE204" i="26"/>
  <c r="CJ45" i="26"/>
  <c r="BU15" i="26"/>
  <c r="CK10" i="26"/>
  <c r="CE48" i="26"/>
  <c r="CC7" i="26"/>
  <c r="BW196" i="26"/>
  <c r="BW201" i="26"/>
  <c r="BW203" i="26"/>
  <c r="BW206" i="26"/>
  <c r="CM197" i="26"/>
  <c r="CT264" i="26"/>
  <c r="CI204" i="26"/>
  <c r="CC13" i="26"/>
  <c r="CE9" i="26"/>
  <c r="CH38" i="26"/>
  <c r="CA6" i="26"/>
  <c r="CD12" i="26"/>
  <c r="BW207" i="26"/>
  <c r="BW199" i="26"/>
  <c r="BW209" i="26"/>
  <c r="CF199" i="26"/>
  <c r="CD198" i="26"/>
  <c r="CG38" i="26"/>
  <c r="CC8" i="26"/>
  <c r="CC10" i="26"/>
  <c r="CA18" i="26"/>
  <c r="CC5" i="26"/>
  <c r="CB199" i="26"/>
  <c r="BV5" i="26"/>
  <c r="CE11" i="26"/>
  <c r="DD5" i="26" s="1"/>
  <c r="BS8" i="26"/>
  <c r="CC204" i="26"/>
  <c r="BV4" i="26"/>
  <c r="BS41" i="26"/>
  <c r="CF202" i="26"/>
  <c r="CG15" i="26"/>
  <c r="DF5" i="26" s="1"/>
  <c r="CE12" i="26"/>
  <c r="CF6" i="26"/>
  <c r="CF37" i="26"/>
  <c r="BT41" i="26"/>
  <c r="CF40" i="26"/>
  <c r="BU10" i="26"/>
  <c r="CD18" i="26"/>
  <c r="CE15" i="26"/>
  <c r="CK15" i="26"/>
  <c r="CC14" i="26"/>
  <c r="BU7" i="26"/>
  <c r="CV6" i="26"/>
  <c r="CC203" i="26"/>
  <c r="DB197" i="26" s="1"/>
  <c r="CI206" i="26"/>
  <c r="CI205" i="26"/>
  <c r="CD199" i="26"/>
  <c r="CF200" i="26"/>
  <c r="CL205" i="26"/>
  <c r="CA207" i="26"/>
  <c r="CI210" i="26"/>
  <c r="CM200" i="26"/>
  <c r="CG14" i="26"/>
  <c r="BZ200" i="26"/>
  <c r="BZ40" i="26"/>
  <c r="CL5" i="26"/>
  <c r="CE18" i="26"/>
  <c r="BD20" i="26"/>
  <c r="BU6" i="26"/>
  <c r="BU18" i="26"/>
  <c r="BV6" i="26"/>
  <c r="CK8" i="26"/>
  <c r="DJ5" i="26" s="1"/>
  <c r="BS10" i="26"/>
  <c r="BS39" i="26"/>
  <c r="CC199" i="26"/>
  <c r="CC201" i="26"/>
  <c r="CI199" i="26"/>
  <c r="CL199" i="26"/>
  <c r="CE196" i="26"/>
  <c r="CD200" i="26"/>
  <c r="CG205" i="26"/>
  <c r="BY204" i="26"/>
  <c r="CK198" i="26"/>
  <c r="BS46" i="26"/>
  <c r="CR38" i="26" s="1"/>
  <c r="BV10" i="26"/>
  <c r="CL206" i="26"/>
  <c r="BS205" i="26"/>
  <c r="CR197" i="26" s="1"/>
  <c r="CJ41" i="26"/>
  <c r="BS13" i="26"/>
  <c r="CR5" i="26" s="1"/>
  <c r="BV8" i="26"/>
  <c r="BC53" i="26"/>
  <c r="BV12" i="26"/>
  <c r="BU8" i="26"/>
  <c r="BX7" i="26"/>
  <c r="BT50" i="26"/>
  <c r="CC198" i="26"/>
  <c r="CI200" i="26"/>
  <c r="DH197" i="26" s="1"/>
  <c r="CI202" i="26"/>
  <c r="CD197" i="26"/>
  <c r="CI198" i="26"/>
  <c r="CK43" i="26"/>
  <c r="BY19" i="26"/>
  <c r="CK18" i="26"/>
  <c r="CH8" i="26"/>
  <c r="BU11" i="26"/>
  <c r="BU13" i="26"/>
  <c r="CT5" i="26" s="1"/>
  <c r="CH7" i="26"/>
  <c r="CC207" i="26"/>
  <c r="CM40" i="26"/>
  <c r="BU17" i="26"/>
  <c r="CM18" i="26"/>
  <c r="CM17" i="26"/>
  <c r="CA4" i="26"/>
  <c r="CE17" i="26"/>
  <c r="CK17" i="26"/>
  <c r="BS14" i="26"/>
  <c r="CG10" i="26"/>
  <c r="CE19" i="26"/>
  <c r="CK19" i="26"/>
  <c r="CD5" i="26"/>
  <c r="BY12" i="26"/>
  <c r="BT51" i="26"/>
  <c r="CK41" i="26"/>
  <c r="DJ38" i="26" s="1"/>
  <c r="CM11" i="26"/>
  <c r="CM13" i="26"/>
  <c r="CG16" i="26"/>
  <c r="CA16" i="26"/>
  <c r="CD15" i="26"/>
  <c r="CE13" i="26"/>
  <c r="BV9" i="26"/>
  <c r="CK13" i="26"/>
  <c r="CK9" i="26"/>
  <c r="BY13" i="26"/>
  <c r="BY14" i="26"/>
  <c r="CG7" i="26"/>
  <c r="CH14" i="26"/>
  <c r="BS15" i="26"/>
  <c r="AU20" i="26"/>
  <c r="CM8" i="26"/>
  <c r="CJ9" i="26"/>
  <c r="DI5" i="26" s="1"/>
  <c r="CL39" i="26"/>
  <c r="CL41" i="26"/>
  <c r="CM39" i="26"/>
  <c r="CM43" i="26"/>
  <c r="CK44" i="26"/>
  <c r="CJ39" i="26"/>
  <c r="CJ43" i="26"/>
  <c r="DI39" i="26" s="1"/>
  <c r="CD42" i="26"/>
  <c r="BW44" i="26"/>
  <c r="CM44" i="26"/>
  <c r="BS45" i="26"/>
  <c r="CC205" i="26"/>
  <c r="BK212" i="26"/>
  <c r="CL201" i="26"/>
  <c r="BT199" i="26"/>
  <c r="CL207" i="26"/>
  <c r="CH44" i="26"/>
  <c r="DG38" i="26" s="1"/>
  <c r="CM37" i="26"/>
  <c r="CK38" i="26"/>
  <c r="CJ44" i="26"/>
  <c r="CM198" i="26"/>
  <c r="CK196" i="26"/>
  <c r="CB201" i="26"/>
  <c r="BV202" i="26"/>
  <c r="CM208" i="26"/>
  <c r="CB12" i="26"/>
  <c r="BS11" i="26"/>
  <c r="CG19" i="26"/>
  <c r="DF7" i="26" s="1"/>
  <c r="CM41" i="26"/>
  <c r="CC206" i="26"/>
  <c r="BT201" i="26"/>
  <c r="CM199" i="26"/>
  <c r="CA13" i="26"/>
  <c r="CA9" i="26"/>
  <c r="CA19" i="26"/>
  <c r="CM9" i="26"/>
  <c r="DL5" i="26" s="1"/>
  <c r="CK14" i="26"/>
  <c r="BS16" i="26"/>
  <c r="CK40" i="26"/>
  <c r="CK42" i="26"/>
  <c r="CJ40" i="26"/>
  <c r="BY46" i="26"/>
  <c r="BX48" i="26"/>
  <c r="CK199" i="26"/>
  <c r="CG8" i="26"/>
  <c r="CM12" i="26"/>
  <c r="CG12" i="26"/>
  <c r="BI20" i="26"/>
  <c r="BC20" i="26"/>
  <c r="CM7" i="26"/>
  <c r="CI14" i="26"/>
  <c r="CE16" i="26"/>
  <c r="BG20" i="26"/>
  <c r="CK16" i="26"/>
  <c r="BM20" i="26"/>
  <c r="BA20" i="26"/>
  <c r="BX11" i="26"/>
  <c r="CH16" i="26"/>
  <c r="BS18" i="26"/>
  <c r="CM38" i="26"/>
  <c r="CK39" i="26"/>
  <c r="CJ42" i="26"/>
  <c r="DI38" i="26" s="1"/>
  <c r="CD40" i="26"/>
  <c r="BW49" i="26"/>
  <c r="CC40" i="26"/>
  <c r="CB198" i="26"/>
  <c r="CH199" i="26"/>
  <c r="BG212" i="26"/>
  <c r="CI209" i="26"/>
  <c r="CM48" i="26"/>
  <c r="BZ10" i="26"/>
  <c r="CG17" i="26"/>
  <c r="CK12" i="26"/>
  <c r="BY17" i="26"/>
  <c r="BT44" i="26"/>
  <c r="CM10" i="26"/>
  <c r="CE14" i="26"/>
  <c r="CK11" i="26"/>
  <c r="CM6" i="26"/>
  <c r="CA14" i="26"/>
  <c r="CJ37" i="26"/>
  <c r="CI211" i="26"/>
  <c r="CL203" i="26"/>
  <c r="CM5" i="26"/>
  <c r="BW18" i="26"/>
  <c r="CH9" i="26"/>
  <c r="CH13" i="26"/>
  <c r="CK45" i="26"/>
  <c r="CK49" i="26"/>
  <c r="CD43" i="26"/>
  <c r="CD45" i="26"/>
  <c r="CE39" i="26"/>
  <c r="CE38" i="26"/>
  <c r="CE41" i="26"/>
  <c r="CE45" i="26"/>
  <c r="CE40" i="26"/>
  <c r="BS17" i="26"/>
  <c r="BS19" i="26"/>
  <c r="BS12" i="26"/>
  <c r="BY15" i="26"/>
  <c r="BY16" i="26"/>
  <c r="BY11" i="26"/>
  <c r="BY18" i="26"/>
  <c r="DA262" i="26"/>
  <c r="DA263" i="26"/>
  <c r="CF205" i="26"/>
  <c r="CF208" i="26"/>
  <c r="CF206" i="26"/>
  <c r="CG209" i="26"/>
  <c r="CG198" i="26"/>
  <c r="CG204" i="26"/>
  <c r="CG42" i="26"/>
  <c r="CG39" i="26"/>
  <c r="CG40" i="26"/>
  <c r="CG45" i="26"/>
  <c r="CG41" i="26"/>
  <c r="BZ199" i="26"/>
  <c r="BZ201" i="26"/>
  <c r="BZ207" i="26"/>
  <c r="BZ206" i="26"/>
  <c r="BZ205" i="26"/>
  <c r="BZ204" i="26"/>
  <c r="BZ202" i="26"/>
  <c r="BZ198" i="26"/>
  <c r="CL40" i="26"/>
  <c r="CL37" i="26"/>
  <c r="CA7" i="26"/>
  <c r="CA10" i="26"/>
  <c r="CA17" i="26"/>
  <c r="CA12" i="26"/>
  <c r="CZ7" i="26" s="1"/>
  <c r="CA15" i="26"/>
  <c r="CA11" i="26"/>
  <c r="CZ5" i="26" s="1"/>
  <c r="CA8" i="26"/>
  <c r="CG13" i="26"/>
  <c r="CG9" i="26"/>
  <c r="CG18" i="26"/>
  <c r="CM19" i="26"/>
  <c r="BO20" i="26"/>
  <c r="CM16" i="26"/>
  <c r="CM14" i="26"/>
  <c r="BU14" i="26"/>
  <c r="AW20" i="26"/>
  <c r="BU16" i="26"/>
  <c r="BU19" i="26"/>
  <c r="BZ39" i="26"/>
  <c r="BZ41" i="26"/>
  <c r="BE212" i="26"/>
  <c r="CC210" i="26"/>
  <c r="CC209" i="26"/>
  <c r="CC211" i="26"/>
  <c r="BX199" i="26"/>
  <c r="CJ200" i="26"/>
  <c r="CJ198" i="26"/>
  <c r="BU197" i="26"/>
  <c r="BU198" i="26"/>
  <c r="BU203" i="26"/>
  <c r="BU200" i="26"/>
  <c r="BC212" i="26"/>
  <c r="CK208" i="26"/>
  <c r="CK201" i="26"/>
  <c r="CK202" i="26"/>
  <c r="CK200" i="26"/>
  <c r="DJ197" i="26" s="1"/>
  <c r="CK203" i="26"/>
  <c r="CK204" i="26"/>
  <c r="CK206" i="26"/>
  <c r="CK205" i="26"/>
  <c r="BY201" i="26"/>
  <c r="BY199" i="26"/>
  <c r="BY210" i="26"/>
  <c r="BY202" i="26"/>
  <c r="CX197" i="26" s="1"/>
  <c r="BY200" i="26"/>
  <c r="BY197" i="26"/>
  <c r="BY203" i="26"/>
  <c r="BV13" i="26"/>
  <c r="CU5" i="26" s="1"/>
  <c r="BV11" i="26"/>
  <c r="BZ50" i="26"/>
  <c r="CI37" i="26"/>
  <c r="CI38" i="26"/>
  <c r="BU49" i="26"/>
  <c r="BU50" i="26"/>
  <c r="BU43" i="26"/>
  <c r="BU47" i="26"/>
  <c r="BU46" i="26"/>
  <c r="CT38" i="26" s="1"/>
  <c r="BU45" i="26"/>
  <c r="BX14" i="26"/>
  <c r="AZ20" i="26"/>
  <c r="CJ19" i="26"/>
  <c r="CJ12" i="26"/>
  <c r="CJ4" i="26"/>
  <c r="CJ15" i="26"/>
  <c r="BX38" i="26"/>
  <c r="AY53" i="26"/>
  <c r="BU52" i="26"/>
  <c r="CT40" i="26" s="1"/>
  <c r="CD46" i="26"/>
  <c r="DC38" i="26" s="1"/>
  <c r="CJ203" i="26"/>
  <c r="CH200" i="26"/>
  <c r="CL198" i="26"/>
  <c r="CL208" i="26"/>
  <c r="BN212" i="26"/>
  <c r="CL211" i="26"/>
  <c r="BZ209" i="26"/>
  <c r="BT206" i="26"/>
  <c r="BT207" i="26"/>
  <c r="BU201" i="26"/>
  <c r="CA210" i="26"/>
  <c r="BY206" i="26"/>
  <c r="CM207" i="26"/>
  <c r="CE199" i="26"/>
  <c r="BS204" i="26"/>
  <c r="CG5" i="26"/>
  <c r="BF53" i="26"/>
  <c r="BE53" i="26"/>
  <c r="CI48" i="26"/>
  <c r="BS48" i="26"/>
  <c r="CE50" i="26"/>
  <c r="CK209" i="26"/>
  <c r="BX52" i="26"/>
  <c r="BY45" i="26"/>
  <c r="BU5" i="26"/>
  <c r="BW41" i="26"/>
  <c r="CH203" i="26"/>
  <c r="DG197" i="26" s="1"/>
  <c r="BV205" i="26"/>
  <c r="CU197" i="26" s="1"/>
  <c r="CG207" i="26"/>
  <c r="DF197" i="26" s="1"/>
  <c r="BV19" i="26"/>
  <c r="CU7" i="26" s="1"/>
  <c r="CL6" i="26"/>
  <c r="CM50" i="26"/>
  <c r="CJ49" i="26"/>
  <c r="CL210" i="26"/>
  <c r="BY208" i="26"/>
  <c r="CB7" i="26"/>
  <c r="CI46" i="26"/>
  <c r="CG43" i="26"/>
  <c r="BX41" i="26"/>
  <c r="CL202" i="26"/>
  <c r="CL209" i="26"/>
  <c r="CF207" i="26"/>
  <c r="CZ264" i="26"/>
  <c r="BV18" i="26"/>
  <c r="BW13" i="26"/>
  <c r="CJ10" i="26"/>
  <c r="CJ18" i="26"/>
  <c r="CB15" i="26"/>
  <c r="BV14" i="26"/>
  <c r="BJ20" i="26"/>
  <c r="CB5" i="26"/>
  <c r="CJ7" i="26"/>
  <c r="CJ17" i="26"/>
  <c r="CB10" i="26"/>
  <c r="CB17" i="26"/>
  <c r="BW19" i="26"/>
  <c r="CV7" i="26" s="1"/>
  <c r="CB4" i="26"/>
  <c r="AX20" i="26"/>
  <c r="CH11" i="26"/>
  <c r="DG5" i="26" s="1"/>
  <c r="CJ6" i="26"/>
  <c r="CJ8" i="26"/>
  <c r="CB6" i="26"/>
  <c r="CB19" i="26"/>
  <c r="BK20" i="26"/>
  <c r="CC15" i="26"/>
  <c r="BX10" i="26"/>
  <c r="CW5" i="26" s="1"/>
  <c r="CF47" i="26"/>
  <c r="BI53" i="26"/>
  <c r="BW51" i="26"/>
  <c r="BY42" i="26"/>
  <c r="CC37" i="26"/>
  <c r="BG53" i="26"/>
  <c r="CE43" i="26"/>
  <c r="CC44" i="26"/>
  <c r="DB38" i="26" s="1"/>
  <c r="CI43" i="26"/>
  <c r="CG44" i="26"/>
  <c r="CK47" i="26"/>
  <c r="AW53" i="26"/>
  <c r="BL53" i="26"/>
  <c r="CI42" i="26"/>
  <c r="BX46" i="26"/>
  <c r="CH201" i="26"/>
  <c r="CH202" i="26"/>
  <c r="CC208" i="26"/>
  <c r="BX200" i="26"/>
  <c r="CA209" i="26"/>
  <c r="CA208" i="26"/>
  <c r="CA201" i="26"/>
  <c r="CG200" i="26"/>
  <c r="CG203" i="26"/>
  <c r="CG202" i="26"/>
  <c r="BU211" i="26"/>
  <c r="CL200" i="26"/>
  <c r="CF198" i="26"/>
  <c r="CF201" i="26"/>
  <c r="CE205" i="26"/>
  <c r="BY205" i="26"/>
  <c r="BS203" i="26"/>
  <c r="BS206" i="26"/>
  <c r="AU212" i="26"/>
  <c r="CM204" i="26"/>
  <c r="BY39" i="26"/>
  <c r="BV16" i="26"/>
  <c r="CH15" i="26"/>
  <c r="CH18" i="26"/>
  <c r="CJ11" i="26"/>
  <c r="CJ14" i="26"/>
  <c r="CB11" i="26"/>
  <c r="DA5" i="26" s="1"/>
  <c r="CB8" i="26"/>
  <c r="CE47" i="26"/>
  <c r="CC41" i="26"/>
  <c r="BS49" i="26"/>
  <c r="BX43" i="26"/>
  <c r="CW38" i="26" s="1"/>
  <c r="BY44" i="26"/>
  <c r="CX40" i="26" s="1"/>
  <c r="CH208" i="26"/>
  <c r="BX196" i="26"/>
  <c r="CA211" i="26"/>
  <c r="CA198" i="26"/>
  <c r="BI212" i="26"/>
  <c r="CG208" i="26"/>
  <c r="BU205" i="26"/>
  <c r="CT197" i="26" s="1"/>
  <c r="BU202" i="26"/>
  <c r="CM210" i="26"/>
  <c r="CE201" i="26"/>
  <c r="CE198" i="26"/>
  <c r="BS197" i="26"/>
  <c r="BS209" i="26"/>
  <c r="BS202" i="26"/>
  <c r="CH12" i="26"/>
  <c r="CH17" i="26"/>
  <c r="CJ5" i="26"/>
  <c r="CJ13" i="26"/>
  <c r="CJ16" i="26"/>
  <c r="CB14" i="26"/>
  <c r="CB13" i="26"/>
  <c r="CB16" i="26"/>
  <c r="CB49" i="26"/>
  <c r="BY38" i="26"/>
  <c r="CE51" i="26"/>
  <c r="CC45" i="26"/>
  <c r="CK48" i="26"/>
  <c r="CK46" i="26"/>
  <c r="CD203" i="26"/>
  <c r="BX198" i="26"/>
  <c r="CA199" i="26"/>
  <c r="CA200" i="26"/>
  <c r="CA197" i="26"/>
  <c r="CG206" i="26"/>
  <c r="CG210" i="26"/>
  <c r="BU209" i="26"/>
  <c r="BU207" i="26"/>
  <c r="CE200" i="26"/>
  <c r="CE203" i="26"/>
  <c r="DD197" i="26" s="1"/>
  <c r="CE206" i="26"/>
  <c r="BY209" i="26"/>
  <c r="BS199" i="26"/>
  <c r="BS207" i="26"/>
  <c r="BS208" i="26"/>
  <c r="BV17" i="26"/>
  <c r="CB18" i="26"/>
  <c r="CH10" i="26"/>
  <c r="BY43" i="26"/>
  <c r="CX38" i="26" s="1"/>
  <c r="CE42" i="26"/>
  <c r="CE44" i="26"/>
  <c r="DD38" i="26" s="1"/>
  <c r="CC42" i="26"/>
  <c r="BT45" i="26"/>
  <c r="BX197" i="26"/>
  <c r="CA203" i="26"/>
  <c r="CA202" i="26"/>
  <c r="CA206" i="26"/>
  <c r="CG211" i="26"/>
  <c r="CG199" i="26"/>
  <c r="CG201" i="26"/>
  <c r="BU210" i="26"/>
  <c r="CE202" i="26"/>
  <c r="CE209" i="26"/>
  <c r="CE211" i="26"/>
  <c r="BS196" i="26"/>
  <c r="BS200" i="26"/>
  <c r="BU204" i="26"/>
  <c r="BT205" i="26"/>
  <c r="CS197" i="26" s="1"/>
  <c r="BV15" i="26"/>
  <c r="CB9" i="26"/>
  <c r="CH19" i="26"/>
  <c r="CD8" i="26"/>
  <c r="BN53" i="26"/>
  <c r="BK53" i="26"/>
  <c r="CC38" i="26"/>
  <c r="CC39" i="26"/>
  <c r="CA205" i="26"/>
  <c r="CA204" i="26"/>
  <c r="CZ198" i="26" s="1"/>
  <c r="BU199" i="26"/>
  <c r="CF204" i="26"/>
  <c r="BT198" i="26"/>
  <c r="CE208" i="26"/>
  <c r="BY207" i="26"/>
  <c r="BS201" i="26"/>
  <c r="BH212" i="26"/>
  <c r="BT211" i="26"/>
  <c r="BY211" i="26"/>
  <c r="DI5" i="30"/>
  <c r="CY6" i="30"/>
  <c r="DN6" i="30"/>
  <c r="DN5" i="30"/>
  <c r="DT97" i="30"/>
  <c r="DK97" i="30"/>
  <c r="DF66" i="30"/>
  <c r="DQ97" i="30"/>
  <c r="DH6" i="30"/>
  <c r="DL67" i="30"/>
  <c r="DQ66" i="30"/>
  <c r="DG97" i="30"/>
  <c r="DP96" i="30"/>
  <c r="DS97" i="30"/>
  <c r="DQ96" i="30"/>
  <c r="DS67" i="30"/>
  <c r="DO67" i="30"/>
  <c r="DO6" i="30"/>
  <c r="DI6" i="30"/>
  <c r="CV263" i="26"/>
  <c r="CV264" i="26" s="1"/>
  <c r="DF264" i="26"/>
  <c r="DB264" i="26"/>
  <c r="CD51" i="26"/>
  <c r="CJ204" i="26"/>
  <c r="BM212" i="26"/>
  <c r="BD212" i="26"/>
  <c r="BV210" i="26"/>
  <c r="BJ212" i="26"/>
  <c r="BX206" i="26"/>
  <c r="BT12" i="26"/>
  <c r="BW14" i="26"/>
  <c r="BS51" i="26"/>
  <c r="CD50" i="26"/>
  <c r="BX45" i="26"/>
  <c r="BW46" i="26"/>
  <c r="CI49" i="26"/>
  <c r="DH198" i="26"/>
  <c r="CK207" i="26"/>
  <c r="BZ19" i="26"/>
  <c r="CB47" i="26"/>
  <c r="CC43" i="26"/>
  <c r="CC52" i="26"/>
  <c r="DB40" i="26" s="1"/>
  <c r="CJ46" i="26"/>
  <c r="CJ52" i="26"/>
  <c r="CK51" i="26"/>
  <c r="BT209" i="26"/>
  <c r="CE210" i="26"/>
  <c r="CD48" i="26"/>
  <c r="CI40" i="26"/>
  <c r="CC47" i="26"/>
  <c r="CE52" i="26"/>
  <c r="BM53" i="26"/>
  <c r="CG51" i="26"/>
  <c r="BX49" i="26"/>
  <c r="CF211" i="26"/>
  <c r="DE199" i="26" s="1"/>
  <c r="BS211" i="26"/>
  <c r="BT46" i="26"/>
  <c r="CS38" i="26" s="1"/>
  <c r="BU48" i="26"/>
  <c r="CA48" i="26"/>
  <c r="CC46" i="26"/>
  <c r="CE49" i="26"/>
  <c r="CA44" i="26"/>
  <c r="CZ38" i="26" s="1"/>
  <c r="CD47" i="26"/>
  <c r="CK211" i="26"/>
  <c r="CE207" i="26"/>
  <c r="BB212" i="26"/>
  <c r="CH211" i="26"/>
  <c r="CB211" i="26"/>
  <c r="CD207" i="26"/>
  <c r="BV204" i="26"/>
  <c r="BV198" i="26"/>
  <c r="CB208" i="26"/>
  <c r="CH206" i="26"/>
  <c r="CB203" i="26"/>
  <c r="DA197" i="26" s="1"/>
  <c r="CH210" i="26"/>
  <c r="CB210" i="26"/>
  <c r="BX211" i="26"/>
  <c r="CM206" i="26"/>
  <c r="CM205" i="26"/>
  <c r="BO212" i="26"/>
  <c r="CK210" i="26"/>
  <c r="BA212" i="26"/>
  <c r="AZ212" i="26"/>
  <c r="CB204" i="26"/>
  <c r="BV201" i="26"/>
  <c r="BX203" i="26"/>
  <c r="CH207" i="26"/>
  <c r="CH209" i="26"/>
  <c r="CB202" i="26"/>
  <c r="BV209" i="26"/>
  <c r="CB209" i="26"/>
  <c r="CB207" i="26"/>
  <c r="BV211" i="26"/>
  <c r="BV200" i="26"/>
  <c r="BX205" i="26"/>
  <c r="BU206" i="26"/>
  <c r="AW212" i="26"/>
  <c r="BU208" i="26"/>
  <c r="BV208" i="26"/>
  <c r="CM211" i="26"/>
  <c r="CM201" i="26"/>
  <c r="CF209" i="26"/>
  <c r="BZ208" i="26"/>
  <c r="BZ211" i="26"/>
  <c r="BT202" i="26"/>
  <c r="BT210" i="26"/>
  <c r="AV212" i="26"/>
  <c r="BS210" i="26"/>
  <c r="BV203" i="26"/>
  <c r="CD211" i="26"/>
  <c r="CB206" i="26"/>
  <c r="CB200" i="26"/>
  <c r="CJ208" i="26"/>
  <c r="CH204" i="26"/>
  <c r="BV199" i="26"/>
  <c r="BV206" i="26"/>
  <c r="AX212" i="26"/>
  <c r="BX207" i="26"/>
  <c r="CM203" i="26"/>
  <c r="BZ210" i="26"/>
  <c r="BT204" i="26"/>
  <c r="BT203" i="26"/>
  <c r="CV198" i="26"/>
  <c r="CV199" i="26" s="1"/>
  <c r="CH205" i="26"/>
  <c r="BV207" i="26"/>
  <c r="CB205" i="26"/>
  <c r="BX208" i="26"/>
  <c r="CM202" i="26"/>
  <c r="CM209" i="26"/>
  <c r="CF210" i="26"/>
  <c r="BT208" i="26"/>
  <c r="CJ206" i="26"/>
  <c r="CJ210" i="26"/>
  <c r="CJ207" i="26"/>
  <c r="CJ201" i="26"/>
  <c r="DI197" i="26" s="1"/>
  <c r="BX204" i="26"/>
  <c r="BX201" i="26"/>
  <c r="BX210" i="26"/>
  <c r="CD205" i="26"/>
  <c r="DC197" i="26" s="1"/>
  <c r="CD209" i="26"/>
  <c r="CJ202" i="26"/>
  <c r="CJ205" i="26"/>
  <c r="CJ211" i="26"/>
  <c r="BX202" i="26"/>
  <c r="BX209" i="26"/>
  <c r="CD206" i="26"/>
  <c r="CD204" i="26"/>
  <c r="BF212" i="26"/>
  <c r="BL212" i="26"/>
  <c r="CD210" i="26"/>
  <c r="CD202" i="26"/>
  <c r="CJ209" i="26"/>
  <c r="CD201" i="26"/>
  <c r="CD208" i="26"/>
  <c r="CH49" i="26"/>
  <c r="CH50" i="26"/>
  <c r="CC50" i="26"/>
  <c r="CC51" i="26"/>
  <c r="CA46" i="26"/>
  <c r="CE46" i="26"/>
  <c r="CI45" i="26"/>
  <c r="CI47" i="26"/>
  <c r="CM46" i="26"/>
  <c r="AU53" i="26"/>
  <c r="BS47" i="26"/>
  <c r="CJ50" i="26"/>
  <c r="CJ47" i="26"/>
  <c r="CD39" i="26"/>
  <c r="CD44" i="26"/>
  <c r="CD49" i="26"/>
  <c r="BX39" i="26"/>
  <c r="BX50" i="26"/>
  <c r="BX51" i="26"/>
  <c r="CC48" i="26"/>
  <c r="BY47" i="26"/>
  <c r="BW47" i="26"/>
  <c r="CJ51" i="26"/>
  <c r="CF45" i="26"/>
  <c r="BY49" i="26"/>
  <c r="BT42" i="26"/>
  <c r="BW48" i="26"/>
  <c r="BW42" i="26"/>
  <c r="CH51" i="26"/>
  <c r="CA49" i="26"/>
  <c r="BW37" i="26"/>
  <c r="CI50" i="26"/>
  <c r="CA45" i="26"/>
  <c r="CI52" i="26"/>
  <c r="CM45" i="26"/>
  <c r="CM52" i="26"/>
  <c r="CG46" i="26"/>
  <c r="BS44" i="26"/>
  <c r="BS52" i="26"/>
  <c r="BH53" i="26"/>
  <c r="CF46" i="26"/>
  <c r="BZ49" i="26"/>
  <c r="BW50" i="26"/>
  <c r="CI51" i="26"/>
  <c r="CM49" i="26"/>
  <c r="CF50" i="26"/>
  <c r="CB44" i="26"/>
  <c r="DA38" i="26" s="1"/>
  <c r="BW40" i="26"/>
  <c r="CH46" i="26"/>
  <c r="BT49" i="26"/>
  <c r="BZ51" i="26"/>
  <c r="BZ42" i="26"/>
  <c r="BW45" i="26"/>
  <c r="CI41" i="26"/>
  <c r="DH38" i="26" s="1"/>
  <c r="CM47" i="26"/>
  <c r="CM51" i="26"/>
  <c r="BO53" i="26"/>
  <c r="BA53" i="26"/>
  <c r="CK50" i="26"/>
  <c r="CK52" i="26"/>
  <c r="BS50" i="26"/>
  <c r="BS43" i="26"/>
  <c r="CJ48" i="26"/>
  <c r="AZ53" i="26"/>
  <c r="BX40" i="26"/>
  <c r="BX47" i="26"/>
  <c r="BY52" i="26"/>
  <c r="BW38" i="26"/>
  <c r="BB53" i="26"/>
  <c r="CF42" i="26"/>
  <c r="BY51" i="26"/>
  <c r="CI44" i="26"/>
  <c r="BD53" i="26"/>
  <c r="BY48" i="26"/>
  <c r="CB46" i="26"/>
  <c r="BW39" i="26"/>
  <c r="BW43" i="26"/>
  <c r="CV38" i="26" s="1"/>
  <c r="CA43" i="26"/>
  <c r="BW52" i="26"/>
  <c r="CH48" i="26"/>
  <c r="CC49" i="26"/>
  <c r="BU51" i="26"/>
  <c r="BY50" i="26"/>
  <c r="BZ46" i="26"/>
  <c r="CI39" i="26"/>
  <c r="BS42" i="26"/>
  <c r="CD52" i="26"/>
  <c r="BX42" i="26"/>
  <c r="BX44" i="26"/>
  <c r="CL52" i="26"/>
  <c r="BV49" i="26"/>
  <c r="BV50" i="26"/>
  <c r="CL49" i="26"/>
  <c r="CF51" i="26"/>
  <c r="BT47" i="26"/>
  <c r="CF43" i="26"/>
  <c r="CB48" i="26"/>
  <c r="BT52" i="26"/>
  <c r="AV53" i="26"/>
  <c r="CL42" i="26"/>
  <c r="CL50" i="26"/>
  <c r="CH47" i="26"/>
  <c r="CH52" i="26"/>
  <c r="BT43" i="26"/>
  <c r="BV45" i="26"/>
  <c r="BV44" i="26"/>
  <c r="BZ45" i="26"/>
  <c r="CA51" i="26"/>
  <c r="CA50" i="26"/>
  <c r="BZ43" i="26"/>
  <c r="BZ47" i="26"/>
  <c r="CG47" i="26"/>
  <c r="CG50" i="26"/>
  <c r="CL44" i="26"/>
  <c r="CL45" i="26"/>
  <c r="AX53" i="26"/>
  <c r="CF48" i="26"/>
  <c r="CB45" i="26"/>
  <c r="CB50" i="26"/>
  <c r="CF52" i="26"/>
  <c r="CL46" i="26"/>
  <c r="CL51" i="26"/>
  <c r="BJ53" i="26"/>
  <c r="BV51" i="26"/>
  <c r="BV46" i="26"/>
  <c r="CU38" i="26" s="1"/>
  <c r="CA52" i="26"/>
  <c r="CL48" i="26"/>
  <c r="BZ48" i="26"/>
  <c r="BZ52" i="26"/>
  <c r="CL43" i="26"/>
  <c r="BZ44" i="26"/>
  <c r="CG52" i="26"/>
  <c r="BV47" i="26"/>
  <c r="BV52" i="26"/>
  <c r="BT48" i="26"/>
  <c r="CG48" i="26"/>
  <c r="DF38" i="26" s="1"/>
  <c r="CB43" i="26"/>
  <c r="CF44" i="26"/>
  <c r="DE38" i="26" s="1"/>
  <c r="CF49" i="26"/>
  <c r="CB51" i="26"/>
  <c r="CB52" i="26"/>
  <c r="CH45" i="26"/>
  <c r="DG39" i="26" s="1"/>
  <c r="CL47" i="26"/>
  <c r="CH43" i="26"/>
  <c r="BV43" i="26"/>
  <c r="CA47" i="26"/>
  <c r="CG49" i="26"/>
  <c r="BN20" i="26"/>
  <c r="CL8" i="26"/>
  <c r="CD17" i="26"/>
  <c r="CD4" i="26"/>
  <c r="CD13" i="26"/>
  <c r="DC5" i="26" s="1"/>
  <c r="CD16" i="26"/>
  <c r="BX9" i="26"/>
  <c r="BX19" i="26"/>
  <c r="CW7" i="26" s="1"/>
  <c r="BZ8" i="26"/>
  <c r="BW16" i="26"/>
  <c r="BW15" i="26"/>
  <c r="CL17" i="26"/>
  <c r="CD7" i="26"/>
  <c r="CD19" i="26"/>
  <c r="CI18" i="26"/>
  <c r="BT16" i="26"/>
  <c r="BX5" i="26"/>
  <c r="BX13" i="26"/>
  <c r="BX16" i="26"/>
  <c r="CC12" i="26"/>
  <c r="CC19" i="26"/>
  <c r="DB7" i="26" s="1"/>
  <c r="CC16" i="26"/>
  <c r="BW17" i="26"/>
  <c r="CD9" i="26"/>
  <c r="BT18" i="26"/>
  <c r="BH20" i="26"/>
  <c r="CD10" i="26"/>
  <c r="BF20" i="26"/>
  <c r="CI19" i="26"/>
  <c r="DH7" i="26" s="1"/>
  <c r="BX8" i="26"/>
  <c r="BX15" i="26"/>
  <c r="BX18" i="26"/>
  <c r="CC17" i="26"/>
  <c r="BE20" i="26"/>
  <c r="CC18" i="26"/>
  <c r="BT17" i="26"/>
  <c r="CI17" i="26"/>
  <c r="BZ18" i="26"/>
  <c r="CD6" i="26"/>
  <c r="CD11" i="26"/>
  <c r="CD14" i="26"/>
  <c r="CL7" i="26"/>
  <c r="BX12" i="26"/>
  <c r="BX17" i="26"/>
  <c r="BZ9" i="26"/>
  <c r="AY20" i="26"/>
  <c r="BT13" i="26"/>
  <c r="CS5" i="26" s="1"/>
  <c r="AV20" i="26"/>
  <c r="CL14" i="26"/>
  <c r="BZ13" i="26"/>
  <c r="BZ14" i="26"/>
  <c r="BB20" i="26"/>
  <c r="CF11" i="26"/>
  <c r="DE5" i="26" s="1"/>
  <c r="CL9" i="26"/>
  <c r="BT19" i="26"/>
  <c r="BT7" i="26"/>
  <c r="CL13" i="26"/>
  <c r="CL18" i="26"/>
  <c r="CL16" i="26"/>
  <c r="CF8" i="26"/>
  <c r="BZ16" i="26"/>
  <c r="CF7" i="26"/>
  <c r="BT14" i="26"/>
  <c r="BZ12" i="26"/>
  <c r="DH6" i="26"/>
  <c r="BT10" i="26"/>
  <c r="BT15" i="26"/>
  <c r="CF14" i="26"/>
  <c r="CL11" i="26"/>
  <c r="CL19" i="26"/>
  <c r="BZ15" i="26"/>
  <c r="CF12" i="26"/>
  <c r="CF17" i="26"/>
  <c r="CF10" i="26"/>
  <c r="CL15" i="26"/>
  <c r="BZ11" i="26"/>
  <c r="CF13" i="26"/>
  <c r="BT8" i="26"/>
  <c r="CL10" i="26"/>
  <c r="CF18" i="26"/>
  <c r="CF15" i="26"/>
  <c r="BT9" i="26"/>
  <c r="BT11" i="26"/>
  <c r="CL12" i="26"/>
  <c r="BZ17" i="26"/>
  <c r="CF16" i="26"/>
  <c r="CF9" i="26"/>
  <c r="CF19" i="26"/>
  <c r="AT57" i="31"/>
  <c r="AS57" i="31"/>
  <c r="DT41" i="31" s="1"/>
  <c r="AR57" i="31"/>
  <c r="DS41" i="31" s="1"/>
  <c r="AQ57" i="31"/>
  <c r="BQ45" i="31" s="1"/>
  <c r="AP57" i="31"/>
  <c r="DQ41" i="31" s="1"/>
  <c r="AO57" i="31"/>
  <c r="AN57" i="31"/>
  <c r="AM57" i="31"/>
  <c r="AL57" i="31"/>
  <c r="AK57" i="31"/>
  <c r="DL41" i="31" s="1"/>
  <c r="AJ57" i="31"/>
  <c r="DK41" i="31" s="1"/>
  <c r="AI57" i="31"/>
  <c r="AH57" i="31"/>
  <c r="AG57" i="31"/>
  <c r="AF57" i="31"/>
  <c r="DG41" i="31" s="1"/>
  <c r="AE57" i="31"/>
  <c r="DF41" i="31" s="1"/>
  <c r="AD57" i="31"/>
  <c r="DE41" i="31" s="1"/>
  <c r="AC57" i="31"/>
  <c r="AB57" i="31"/>
  <c r="AA57" i="31"/>
  <c r="DB41" i="31" s="1"/>
  <c r="Z57" i="31"/>
  <c r="Y57" i="31"/>
  <c r="X57" i="31"/>
  <c r="CY41" i="31" s="1"/>
  <c r="W57" i="31"/>
  <c r="AT56" i="31"/>
  <c r="BT56" i="31" s="1"/>
  <c r="AS56" i="31"/>
  <c r="AR56" i="31"/>
  <c r="AQ56" i="31"/>
  <c r="AP56" i="31"/>
  <c r="BP56" i="31" s="1"/>
  <c r="AO56" i="31"/>
  <c r="BO56" i="31" s="1"/>
  <c r="AN56" i="31"/>
  <c r="BN56" i="31" s="1"/>
  <c r="AM56" i="31"/>
  <c r="BM56" i="31" s="1"/>
  <c r="AL56" i="31"/>
  <c r="AK56" i="31"/>
  <c r="AJ56" i="31"/>
  <c r="AI56" i="31"/>
  <c r="BI56" i="31" s="1"/>
  <c r="AH56" i="31"/>
  <c r="BH56" i="31" s="1"/>
  <c r="AG56" i="31"/>
  <c r="AF56" i="31"/>
  <c r="AE56" i="31"/>
  <c r="AD56" i="31"/>
  <c r="AC56" i="31"/>
  <c r="BC56" i="31" s="1"/>
  <c r="AB56" i="31"/>
  <c r="BB56" i="31" s="1"/>
  <c r="AA56" i="31"/>
  <c r="BA56" i="31" s="1"/>
  <c r="Z56" i="31"/>
  <c r="Y56" i="31"/>
  <c r="X56" i="31"/>
  <c r="W56" i="31"/>
  <c r="AW56" i="31" s="1"/>
  <c r="BS55" i="31"/>
  <c r="AT55" i="31"/>
  <c r="BT55" i="31" s="1"/>
  <c r="AS55" i="31"/>
  <c r="AR55" i="31"/>
  <c r="AQ55" i="31"/>
  <c r="AP55" i="31"/>
  <c r="AO55" i="31"/>
  <c r="BO55" i="31" s="1"/>
  <c r="AN55" i="31"/>
  <c r="BN55" i="31" s="1"/>
  <c r="AM55" i="31"/>
  <c r="AL55" i="31"/>
  <c r="AK55" i="31"/>
  <c r="AJ55" i="31"/>
  <c r="AI55" i="31"/>
  <c r="BI55" i="31" s="1"/>
  <c r="AH55" i="31"/>
  <c r="BH55" i="31" s="1"/>
  <c r="AG55" i="31"/>
  <c r="AF55" i="31"/>
  <c r="AE55" i="31"/>
  <c r="AD55" i="31"/>
  <c r="AC55" i="31"/>
  <c r="BC55" i="31" s="1"/>
  <c r="AB55" i="31"/>
  <c r="BB55" i="31" s="1"/>
  <c r="AA55" i="31"/>
  <c r="Z55" i="31"/>
  <c r="Y55" i="31"/>
  <c r="X55" i="31"/>
  <c r="W55" i="31"/>
  <c r="AW55" i="31" s="1"/>
  <c r="BP54" i="31"/>
  <c r="AT54" i="31"/>
  <c r="BT54" i="31" s="1"/>
  <c r="AS54" i="31"/>
  <c r="BS54" i="31" s="1"/>
  <c r="AR54" i="31"/>
  <c r="AQ54" i="31"/>
  <c r="AP54" i="31"/>
  <c r="AO54" i="31"/>
  <c r="BO54" i="31" s="1"/>
  <c r="AN54" i="31"/>
  <c r="BN54" i="31" s="1"/>
  <c r="AM54" i="31"/>
  <c r="AL54" i="31"/>
  <c r="AK54" i="31"/>
  <c r="AJ54" i="31"/>
  <c r="BJ54" i="31" s="1"/>
  <c r="AI54" i="31"/>
  <c r="BI54" i="31" s="1"/>
  <c r="AH54" i="31"/>
  <c r="BH54" i="31" s="1"/>
  <c r="AG54" i="31"/>
  <c r="AF54" i="31"/>
  <c r="AE54" i="31"/>
  <c r="AD54" i="31"/>
  <c r="AC54" i="31"/>
  <c r="BC54" i="31" s="1"/>
  <c r="AB54" i="31"/>
  <c r="BB54" i="31" s="1"/>
  <c r="AA54" i="31"/>
  <c r="BA54" i="31" s="1"/>
  <c r="Z54" i="31"/>
  <c r="Y54" i="31"/>
  <c r="X54" i="31"/>
  <c r="W54" i="31"/>
  <c r="AW54" i="31" s="1"/>
  <c r="BN53" i="31"/>
  <c r="AT53" i="31"/>
  <c r="BT53" i="31" s="1"/>
  <c r="AS53" i="31"/>
  <c r="AR53" i="31"/>
  <c r="AQ53" i="31"/>
  <c r="AP53" i="31"/>
  <c r="AO53" i="31"/>
  <c r="AN53" i="31"/>
  <c r="AM53" i="31"/>
  <c r="AL53" i="31"/>
  <c r="AK53" i="31"/>
  <c r="AJ53" i="31"/>
  <c r="AI53" i="31"/>
  <c r="AH53" i="31"/>
  <c r="BH53" i="31" s="1"/>
  <c r="AG53" i="31"/>
  <c r="AF53" i="31"/>
  <c r="AE53" i="31"/>
  <c r="AD53" i="31"/>
  <c r="AC53" i="31"/>
  <c r="AB53" i="31"/>
  <c r="BB53" i="31" s="1"/>
  <c r="AA53" i="31"/>
  <c r="Z53" i="31"/>
  <c r="Y53" i="31"/>
  <c r="X53" i="31"/>
  <c r="W53" i="31"/>
  <c r="AT52" i="31"/>
  <c r="BT52" i="31" s="1"/>
  <c r="AS52" i="31"/>
  <c r="BS52" i="31" s="1"/>
  <c r="AR52" i="31"/>
  <c r="BR52" i="31" s="1"/>
  <c r="AQ52" i="31"/>
  <c r="AP52" i="31"/>
  <c r="AO52" i="31"/>
  <c r="AN52" i="31"/>
  <c r="BN52" i="31" s="1"/>
  <c r="AM52" i="31"/>
  <c r="BM52" i="31" s="1"/>
  <c r="AL52" i="31"/>
  <c r="AK52" i="31"/>
  <c r="AJ52" i="31"/>
  <c r="AI52" i="31"/>
  <c r="AH52" i="31"/>
  <c r="BH52" i="31" s="1"/>
  <c r="AG52" i="31"/>
  <c r="BG52" i="31" s="1"/>
  <c r="AF52" i="31"/>
  <c r="AE52" i="31"/>
  <c r="AD52" i="31"/>
  <c r="AC52" i="31"/>
  <c r="AB52" i="31"/>
  <c r="BB52" i="31" s="1"/>
  <c r="AA52" i="31"/>
  <c r="Z52" i="31"/>
  <c r="AZ52" i="31" s="1"/>
  <c r="Y52" i="31"/>
  <c r="X52" i="31"/>
  <c r="W52" i="31"/>
  <c r="BE51" i="31"/>
  <c r="AT51" i="31"/>
  <c r="BT51" i="31" s="1"/>
  <c r="AS51" i="31"/>
  <c r="AR51" i="31"/>
  <c r="BR51" i="31" s="1"/>
  <c r="AQ51" i="31"/>
  <c r="BQ51" i="31" s="1"/>
  <c r="AP51" i="31"/>
  <c r="BP51" i="31" s="1"/>
  <c r="AO51" i="31"/>
  <c r="BO51" i="31" s="1"/>
  <c r="AN51" i="31"/>
  <c r="BN51" i="31" s="1"/>
  <c r="AM51" i="31"/>
  <c r="AL51" i="31"/>
  <c r="AK51" i="31"/>
  <c r="BK51" i="31" s="1"/>
  <c r="AJ51" i="31"/>
  <c r="BJ51" i="31" s="1"/>
  <c r="AI51" i="31"/>
  <c r="BI51" i="31" s="1"/>
  <c r="AH51" i="31"/>
  <c r="BH51" i="31" s="1"/>
  <c r="AG51" i="31"/>
  <c r="AF51" i="31"/>
  <c r="AE51" i="31"/>
  <c r="AD51" i="31"/>
  <c r="AC51" i="31"/>
  <c r="BC51" i="31" s="1"/>
  <c r="AB51" i="31"/>
  <c r="BB51" i="31" s="1"/>
  <c r="AA51" i="31"/>
  <c r="Z51" i="31"/>
  <c r="Y51" i="31"/>
  <c r="AY51" i="31" s="1"/>
  <c r="X51" i="31"/>
  <c r="AX51" i="31" s="1"/>
  <c r="W51" i="31"/>
  <c r="AW51" i="31" s="1"/>
  <c r="AT50" i="31"/>
  <c r="BT50" i="31" s="1"/>
  <c r="AS50" i="31"/>
  <c r="AR50" i="31"/>
  <c r="AQ50" i="31"/>
  <c r="AP50" i="31"/>
  <c r="AO50" i="31"/>
  <c r="BO50" i="31" s="1"/>
  <c r="AN50" i="31"/>
  <c r="BN50" i="31" s="1"/>
  <c r="AM50" i="31"/>
  <c r="AL50" i="31"/>
  <c r="AK50" i="31"/>
  <c r="AJ50" i="31"/>
  <c r="AI50" i="31"/>
  <c r="BI50" i="31" s="1"/>
  <c r="AH50" i="31"/>
  <c r="BH50" i="31" s="1"/>
  <c r="AG50" i="31"/>
  <c r="BG50" i="31" s="1"/>
  <c r="AF50" i="31"/>
  <c r="AE50" i="31"/>
  <c r="AD50" i="31"/>
  <c r="AC50" i="31"/>
  <c r="BC50" i="31" s="1"/>
  <c r="AB50" i="31"/>
  <c r="BB50" i="31" s="1"/>
  <c r="AA50" i="31"/>
  <c r="BA50" i="31" s="1"/>
  <c r="Z50" i="31"/>
  <c r="Y50" i="31"/>
  <c r="X50" i="31"/>
  <c r="W50" i="31"/>
  <c r="AW50" i="31" s="1"/>
  <c r="BN49" i="31"/>
  <c r="BA49" i="31"/>
  <c r="AT49" i="31"/>
  <c r="BT49" i="31" s="1"/>
  <c r="AS49" i="31"/>
  <c r="BS49" i="31" s="1"/>
  <c r="AR49" i="31"/>
  <c r="BR49" i="31" s="1"/>
  <c r="AQ49" i="31"/>
  <c r="BQ49" i="31" s="1"/>
  <c r="AP49" i="31"/>
  <c r="AO49" i="31"/>
  <c r="BO49" i="31" s="1"/>
  <c r="AN49" i="31"/>
  <c r="AM49" i="31"/>
  <c r="BM49" i="31" s="1"/>
  <c r="AL49" i="31"/>
  <c r="AK49" i="31"/>
  <c r="BK49" i="31" s="1"/>
  <c r="AJ49" i="31"/>
  <c r="AI49" i="31"/>
  <c r="BI49" i="31" s="1"/>
  <c r="AH49" i="31"/>
  <c r="BH49" i="31" s="1"/>
  <c r="AG49" i="31"/>
  <c r="AF49" i="31"/>
  <c r="AE49" i="31"/>
  <c r="BE49" i="31" s="1"/>
  <c r="AD49" i="31"/>
  <c r="AC49" i="31"/>
  <c r="BC49" i="31" s="1"/>
  <c r="AB49" i="31"/>
  <c r="BB49" i="31" s="1"/>
  <c r="AA49" i="31"/>
  <c r="Z49" i="31"/>
  <c r="AZ49" i="31" s="1"/>
  <c r="Y49" i="31"/>
  <c r="AY49" i="31" s="1"/>
  <c r="X49" i="31"/>
  <c r="W49" i="31"/>
  <c r="AW49" i="31" s="1"/>
  <c r="AX48" i="31"/>
  <c r="AT48" i="31"/>
  <c r="BT48" i="31" s="1"/>
  <c r="AS48" i="31"/>
  <c r="AR48" i="31"/>
  <c r="AQ48" i="31"/>
  <c r="AP48" i="31"/>
  <c r="AO48" i="31"/>
  <c r="BO48" i="31" s="1"/>
  <c r="AN48" i="31"/>
  <c r="BN48" i="31" s="1"/>
  <c r="AM48" i="31"/>
  <c r="AL48" i="31"/>
  <c r="AK48" i="31"/>
  <c r="BK48" i="31" s="1"/>
  <c r="AJ48" i="31"/>
  <c r="BJ48" i="31" s="1"/>
  <c r="AI48" i="31"/>
  <c r="BI48" i="31" s="1"/>
  <c r="AH48" i="31"/>
  <c r="BH48" i="31" s="1"/>
  <c r="AG48" i="31"/>
  <c r="AF48" i="31"/>
  <c r="AE48" i="31"/>
  <c r="AD48" i="31"/>
  <c r="BD48" i="31" s="1"/>
  <c r="AC48" i="31"/>
  <c r="BC48" i="31" s="1"/>
  <c r="AB48" i="31"/>
  <c r="BB48" i="31" s="1"/>
  <c r="AA48" i="31"/>
  <c r="Z48" i="31"/>
  <c r="Y48" i="31"/>
  <c r="X48" i="31"/>
  <c r="W48" i="31"/>
  <c r="AW48" i="31" s="1"/>
  <c r="CY47" i="31"/>
  <c r="AT47" i="31"/>
  <c r="BT47" i="31" s="1"/>
  <c r="AS47" i="31"/>
  <c r="AR47" i="31"/>
  <c r="AQ47" i="31"/>
  <c r="BQ47" i="31" s="1"/>
  <c r="AP47" i="31"/>
  <c r="AO47" i="31"/>
  <c r="BO47" i="31" s="1"/>
  <c r="AN47" i="31"/>
  <c r="BN47" i="31" s="1"/>
  <c r="AM47" i="31"/>
  <c r="AL47" i="31"/>
  <c r="AK47" i="31"/>
  <c r="BK47" i="31" s="1"/>
  <c r="AJ47" i="31"/>
  <c r="AI47" i="31"/>
  <c r="BI47" i="31" s="1"/>
  <c r="AH47" i="31"/>
  <c r="BH47" i="31" s="1"/>
  <c r="AG47" i="31"/>
  <c r="AF47" i="31"/>
  <c r="AE47" i="31"/>
  <c r="BE47" i="31" s="1"/>
  <c r="AD47" i="31"/>
  <c r="AC47" i="31"/>
  <c r="BC47" i="31" s="1"/>
  <c r="AB47" i="31"/>
  <c r="BB47" i="31" s="1"/>
  <c r="AA47" i="31"/>
  <c r="BA47" i="31" s="1"/>
  <c r="Z47" i="31"/>
  <c r="Y47" i="31"/>
  <c r="AY47" i="31" s="1"/>
  <c r="X47" i="31"/>
  <c r="W47" i="31"/>
  <c r="AW47" i="31" s="1"/>
  <c r="BK46" i="31"/>
  <c r="BJ46" i="31"/>
  <c r="AT46" i="31"/>
  <c r="BT46" i="31" s="1"/>
  <c r="AS46" i="31"/>
  <c r="AR46" i="31"/>
  <c r="AQ46" i="31"/>
  <c r="BQ46" i="31" s="1"/>
  <c r="AP46" i="31"/>
  <c r="AO46" i="31"/>
  <c r="BO46" i="31" s="1"/>
  <c r="AN46" i="31"/>
  <c r="BN46" i="31" s="1"/>
  <c r="AM46" i="31"/>
  <c r="AL46" i="31"/>
  <c r="BL46" i="31" s="1"/>
  <c r="AK46" i="31"/>
  <c r="AJ46" i="31"/>
  <c r="AI46" i="31"/>
  <c r="BI46" i="31" s="1"/>
  <c r="AH46" i="31"/>
  <c r="BH46" i="31" s="1"/>
  <c r="AG46" i="31"/>
  <c r="AF46" i="31"/>
  <c r="AE46" i="31"/>
  <c r="BE46" i="31" s="1"/>
  <c r="AD46" i="31"/>
  <c r="BD46" i="31" s="1"/>
  <c r="AC46" i="31"/>
  <c r="BC46" i="31" s="1"/>
  <c r="AB46" i="31"/>
  <c r="BB46" i="31" s="1"/>
  <c r="AA46" i="31"/>
  <c r="Z46" i="31"/>
  <c r="Y46" i="31"/>
  <c r="X46" i="31"/>
  <c r="W46" i="31"/>
  <c r="AW46" i="31" s="1"/>
  <c r="BK45" i="31"/>
  <c r="AT45" i="31"/>
  <c r="BT45" i="31" s="1"/>
  <c r="AS45" i="31"/>
  <c r="AR45" i="31"/>
  <c r="AQ45" i="31"/>
  <c r="AP45" i="31"/>
  <c r="AO45" i="31"/>
  <c r="BO45" i="31" s="1"/>
  <c r="AN45" i="31"/>
  <c r="BN45" i="31" s="1"/>
  <c r="AM45" i="31"/>
  <c r="AL45" i="31"/>
  <c r="AK45" i="31"/>
  <c r="AJ45" i="31"/>
  <c r="AI45" i="31"/>
  <c r="BI45" i="31" s="1"/>
  <c r="AH45" i="31"/>
  <c r="BH45" i="31" s="1"/>
  <c r="AG45" i="31"/>
  <c r="AF45" i="31"/>
  <c r="AE45" i="31"/>
  <c r="AD45" i="31"/>
  <c r="AC45" i="31"/>
  <c r="BC45" i="31" s="1"/>
  <c r="AB45" i="31"/>
  <c r="BB45" i="31" s="1"/>
  <c r="AA45" i="31"/>
  <c r="Z45" i="31"/>
  <c r="Y45" i="31"/>
  <c r="X45" i="31"/>
  <c r="W45" i="31"/>
  <c r="AW45" i="31" s="1"/>
  <c r="AT44" i="31"/>
  <c r="BT44" i="31" s="1"/>
  <c r="AS44" i="31"/>
  <c r="BS44" i="31" s="1"/>
  <c r="AR44" i="31"/>
  <c r="BR44" i="31" s="1"/>
  <c r="AQ44" i="31"/>
  <c r="BQ44" i="31" s="1"/>
  <c r="AP44" i="31"/>
  <c r="AO44" i="31"/>
  <c r="BO44" i="31" s="1"/>
  <c r="AN44" i="31"/>
  <c r="BN44" i="31" s="1"/>
  <c r="AM44" i="31"/>
  <c r="BM44" i="31" s="1"/>
  <c r="AL44" i="31"/>
  <c r="BL44" i="31" s="1"/>
  <c r="AK44" i="31"/>
  <c r="BK44" i="31" s="1"/>
  <c r="AJ44" i="31"/>
  <c r="AI44" i="31"/>
  <c r="BI44" i="31" s="1"/>
  <c r="AH44" i="31"/>
  <c r="BH44" i="31" s="1"/>
  <c r="AG44" i="31"/>
  <c r="BG44" i="31" s="1"/>
  <c r="AF44" i="31"/>
  <c r="BF44" i="31" s="1"/>
  <c r="AE44" i="31"/>
  <c r="BE44" i="31" s="1"/>
  <c r="AD44" i="31"/>
  <c r="AC44" i="31"/>
  <c r="BC44" i="31" s="1"/>
  <c r="AB44" i="31"/>
  <c r="BB44" i="31" s="1"/>
  <c r="AA44" i="31"/>
  <c r="BA44" i="31" s="1"/>
  <c r="Z44" i="31"/>
  <c r="AZ44" i="31" s="1"/>
  <c r="Y44" i="31"/>
  <c r="AY44" i="31" s="1"/>
  <c r="X44" i="31"/>
  <c r="W44" i="31"/>
  <c r="AW44" i="31" s="1"/>
  <c r="BT43" i="31"/>
  <c r="BI43" i="31"/>
  <c r="AT43" i="31"/>
  <c r="AS43" i="31"/>
  <c r="BS43" i="31" s="1"/>
  <c r="AR43" i="31"/>
  <c r="BR43" i="31" s="1"/>
  <c r="AQ43" i="31"/>
  <c r="BQ43" i="31" s="1"/>
  <c r="AP43" i="31"/>
  <c r="BP43" i="31" s="1"/>
  <c r="AO43" i="31"/>
  <c r="BO43" i="31" s="1"/>
  <c r="AN43" i="31"/>
  <c r="BN43" i="31" s="1"/>
  <c r="AM43" i="31"/>
  <c r="BM43" i="31" s="1"/>
  <c r="AL43" i="31"/>
  <c r="BL43" i="31" s="1"/>
  <c r="AK43" i="31"/>
  <c r="BK43" i="31" s="1"/>
  <c r="AJ43" i="31"/>
  <c r="BJ43" i="31" s="1"/>
  <c r="AI43" i="31"/>
  <c r="AH43" i="31"/>
  <c r="BH43" i="31" s="1"/>
  <c r="AG43" i="31"/>
  <c r="BG43" i="31" s="1"/>
  <c r="AF43" i="31"/>
  <c r="BF43" i="31" s="1"/>
  <c r="AE43" i="31"/>
  <c r="BE43" i="31" s="1"/>
  <c r="AD43" i="31"/>
  <c r="BD43" i="31" s="1"/>
  <c r="AC43" i="31"/>
  <c r="BC43" i="31" s="1"/>
  <c r="AB43" i="31"/>
  <c r="BB43" i="31" s="1"/>
  <c r="AA43" i="31"/>
  <c r="BA43" i="31" s="1"/>
  <c r="Z43" i="31"/>
  <c r="AZ43" i="31" s="1"/>
  <c r="Y43" i="31"/>
  <c r="AY43" i="31" s="1"/>
  <c r="X43" i="31"/>
  <c r="AX43" i="31" s="1"/>
  <c r="W43" i="31"/>
  <c r="AW43" i="31" s="1"/>
  <c r="AY42" i="31"/>
  <c r="AT42" i="31"/>
  <c r="BT42" i="31" s="1"/>
  <c r="AS42" i="31"/>
  <c r="BS42" i="31" s="1"/>
  <c r="AR42" i="31"/>
  <c r="AQ42" i="31"/>
  <c r="AP42" i="31"/>
  <c r="AO42" i="31"/>
  <c r="BO42" i="31" s="1"/>
  <c r="AN42" i="31"/>
  <c r="BN42" i="31" s="1"/>
  <c r="CN44" i="31" s="1"/>
  <c r="AM42" i="31"/>
  <c r="BM42" i="31" s="1"/>
  <c r="AL42" i="31"/>
  <c r="AK42" i="31"/>
  <c r="AJ42" i="31"/>
  <c r="AI42" i="31"/>
  <c r="BI42" i="31" s="1"/>
  <c r="AH42" i="31"/>
  <c r="BH42" i="31" s="1"/>
  <c r="AG42" i="31"/>
  <c r="BG42" i="31" s="1"/>
  <c r="AF42" i="31"/>
  <c r="AE42" i="31"/>
  <c r="BE42" i="31" s="1"/>
  <c r="AD42" i="31"/>
  <c r="AC42" i="31"/>
  <c r="BC42" i="31" s="1"/>
  <c r="CC42" i="31" s="1"/>
  <c r="AB42" i="31"/>
  <c r="BB42" i="31" s="1"/>
  <c r="AA42" i="31"/>
  <c r="BA42" i="31" s="1"/>
  <c r="Z42" i="31"/>
  <c r="Y42" i="31"/>
  <c r="X42" i="31"/>
  <c r="W42" i="31"/>
  <c r="AW42" i="31" s="1"/>
  <c r="DU41" i="31"/>
  <c r="DP41" i="31"/>
  <c r="DO41" i="31"/>
  <c r="DJ41" i="31"/>
  <c r="DI41" i="31"/>
  <c r="DH41" i="31"/>
  <c r="DD41" i="31"/>
  <c r="DC41" i="31"/>
  <c r="CZ41" i="31"/>
  <c r="CX41" i="31"/>
  <c r="BT41" i="31"/>
  <c r="AT41" i="31"/>
  <c r="AS41" i="31"/>
  <c r="BS41" i="31" s="1"/>
  <c r="AR41" i="31"/>
  <c r="BR41" i="31" s="1"/>
  <c r="AQ41" i="31"/>
  <c r="AP41" i="31"/>
  <c r="AO41" i="31"/>
  <c r="BO41" i="31" s="1"/>
  <c r="AN41" i="31"/>
  <c r="BN41" i="31" s="1"/>
  <c r="AM41" i="31"/>
  <c r="BM41" i="31" s="1"/>
  <c r="AL41" i="31"/>
  <c r="BL41" i="31" s="1"/>
  <c r="AK41" i="31"/>
  <c r="AJ41" i="31"/>
  <c r="AI41" i="31"/>
  <c r="BI41" i="31" s="1"/>
  <c r="AH41" i="31"/>
  <c r="BH41" i="31" s="1"/>
  <c r="AG41" i="31"/>
  <c r="BG41" i="31" s="1"/>
  <c r="AF41" i="31"/>
  <c r="BF41" i="31" s="1"/>
  <c r="AE41" i="31"/>
  <c r="AD41" i="31"/>
  <c r="AC41" i="31"/>
  <c r="BC41" i="31" s="1"/>
  <c r="AB41" i="31"/>
  <c r="BB41" i="31" s="1"/>
  <c r="CB41" i="31" s="1"/>
  <c r="AA41" i="31"/>
  <c r="BA41" i="31" s="1"/>
  <c r="Z41" i="31"/>
  <c r="AZ41" i="31" s="1"/>
  <c r="Y41" i="31"/>
  <c r="X41" i="31"/>
  <c r="W41" i="31"/>
  <c r="AW41" i="31" s="1"/>
  <c r="CS40" i="31"/>
  <c r="CR40" i="31"/>
  <c r="CP40" i="31"/>
  <c r="CF40" i="31"/>
  <c r="BS40" i="31"/>
  <c r="BL40" i="31"/>
  <c r="AZ40" i="31"/>
  <c r="AX40" i="31"/>
  <c r="AR40" i="31"/>
  <c r="BR40" i="31" s="1"/>
  <c r="AQ40" i="31"/>
  <c r="CQ40" i="31" s="1"/>
  <c r="AP40" i="31"/>
  <c r="BP40" i="31" s="1"/>
  <c r="AO40" i="31"/>
  <c r="CO40" i="31" s="1"/>
  <c r="AN40" i="31"/>
  <c r="AM40" i="31"/>
  <c r="BM40" i="31" s="1"/>
  <c r="AL40" i="31"/>
  <c r="CL40" i="31" s="1"/>
  <c r="AK40" i="31"/>
  <c r="BK40" i="31" s="1"/>
  <c r="AJ40" i="31"/>
  <c r="BJ40" i="31" s="1"/>
  <c r="AI40" i="31"/>
  <c r="CI40" i="31" s="1"/>
  <c r="AH40" i="31"/>
  <c r="BH40" i="31" s="1"/>
  <c r="AG40" i="31"/>
  <c r="CG40" i="31" s="1"/>
  <c r="AF40" i="31"/>
  <c r="BF40" i="31" s="1"/>
  <c r="AE40" i="31"/>
  <c r="CE40" i="31" s="1"/>
  <c r="AD40" i="31"/>
  <c r="BD40" i="31" s="1"/>
  <c r="AC40" i="31"/>
  <c r="CC40" i="31" s="1"/>
  <c r="AB40" i="31"/>
  <c r="AA40" i="31"/>
  <c r="CA40" i="31" s="1"/>
  <c r="Z40" i="31"/>
  <c r="BZ40" i="31" s="1"/>
  <c r="Y40" i="31"/>
  <c r="AY40" i="31" s="1"/>
  <c r="X40" i="31"/>
  <c r="BX40" i="31" s="1"/>
  <c r="W40" i="31"/>
  <c r="BW40" i="31" s="1"/>
  <c r="BW39" i="31"/>
  <c r="AW39" i="31"/>
  <c r="W39" i="31"/>
  <c r="AT21" i="31"/>
  <c r="AS21" i="31"/>
  <c r="DT5" i="31" s="1"/>
  <c r="AR21" i="31"/>
  <c r="AQ21" i="31"/>
  <c r="DR5" i="31" s="1"/>
  <c r="AP21" i="31"/>
  <c r="AO21" i="31"/>
  <c r="DP5" i="31" s="1"/>
  <c r="AN21" i="31"/>
  <c r="DO5" i="31" s="1"/>
  <c r="AM21" i="31"/>
  <c r="AL21" i="31"/>
  <c r="AK21" i="31"/>
  <c r="DL5" i="31" s="1"/>
  <c r="AJ21" i="31"/>
  <c r="DK5" i="31" s="1"/>
  <c r="AI21" i="31"/>
  <c r="DJ5" i="31" s="1"/>
  <c r="AH21" i="31"/>
  <c r="DI5" i="31" s="1"/>
  <c r="AG21" i="31"/>
  <c r="DH5" i="31" s="1"/>
  <c r="AF21" i="31"/>
  <c r="AE21" i="31"/>
  <c r="BE18" i="31" s="1"/>
  <c r="AD21" i="31"/>
  <c r="AC21" i="31"/>
  <c r="DD5" i="31" s="1"/>
  <c r="AB21" i="31"/>
  <c r="DC5" i="31" s="1"/>
  <c r="AA21" i="31"/>
  <c r="Z21" i="31"/>
  <c r="Y21" i="31"/>
  <c r="X21" i="31"/>
  <c r="W21" i="31"/>
  <c r="BB20" i="31"/>
  <c r="AT20" i="31"/>
  <c r="AS20" i="31"/>
  <c r="BS20" i="31" s="1"/>
  <c r="AR20" i="31"/>
  <c r="AQ20" i="31"/>
  <c r="AP20" i="31"/>
  <c r="BP20" i="31" s="1"/>
  <c r="AO20" i="31"/>
  <c r="AN20" i="31"/>
  <c r="AM20" i="31"/>
  <c r="BM20" i="31" s="1"/>
  <c r="AL20" i="31"/>
  <c r="AK20" i="31"/>
  <c r="AJ20" i="31"/>
  <c r="BJ20" i="31" s="1"/>
  <c r="AI20" i="31"/>
  <c r="AH20" i="31"/>
  <c r="AG20" i="31"/>
  <c r="BG20" i="31" s="1"/>
  <c r="AF20" i="31"/>
  <c r="AE20" i="31"/>
  <c r="AD20" i="31"/>
  <c r="BD20" i="31" s="1"/>
  <c r="AC20" i="31"/>
  <c r="AB20" i="31"/>
  <c r="AA20" i="31"/>
  <c r="BA20" i="31" s="1"/>
  <c r="Z20" i="31"/>
  <c r="AZ20" i="31" s="1"/>
  <c r="Y20" i="31"/>
  <c r="X20" i="31"/>
  <c r="W20" i="31"/>
  <c r="AT19" i="31"/>
  <c r="BT19" i="31" s="1"/>
  <c r="AS19" i="31"/>
  <c r="BS19" i="31" s="1"/>
  <c r="AR19" i="31"/>
  <c r="BR19" i="31" s="1"/>
  <c r="AQ19" i="31"/>
  <c r="AP19" i="31"/>
  <c r="AO19" i="31"/>
  <c r="AN19" i="31"/>
  <c r="BN19" i="31" s="1"/>
  <c r="AM19" i="31"/>
  <c r="AL19" i="31"/>
  <c r="BL19" i="31" s="1"/>
  <c r="AK19" i="31"/>
  <c r="AJ19" i="31"/>
  <c r="AI19" i="31"/>
  <c r="AH19" i="31"/>
  <c r="BH19" i="31" s="1"/>
  <c r="AG19" i="31"/>
  <c r="BG19" i="31" s="1"/>
  <c r="AF19" i="31"/>
  <c r="BF19" i="31" s="1"/>
  <c r="AE19" i="31"/>
  <c r="BE19" i="31" s="1"/>
  <c r="AD19" i="31"/>
  <c r="AC19" i="31"/>
  <c r="AB19" i="31"/>
  <c r="BB19" i="31" s="1"/>
  <c r="AA19" i="31"/>
  <c r="Z19" i="31"/>
  <c r="AZ19" i="31" s="1"/>
  <c r="Y19" i="31"/>
  <c r="X19" i="31"/>
  <c r="W19" i="31"/>
  <c r="BR18" i="31"/>
  <c r="AT18" i="31"/>
  <c r="AS18" i="31"/>
  <c r="BS18" i="31" s="1"/>
  <c r="AR18" i="31"/>
  <c r="AQ18" i="31"/>
  <c r="AP18" i="31"/>
  <c r="AO18" i="31"/>
  <c r="AN18" i="31"/>
  <c r="AM18" i="31"/>
  <c r="BM18" i="31" s="1"/>
  <c r="AL18" i="31"/>
  <c r="BL18" i="31" s="1"/>
  <c r="AK18" i="31"/>
  <c r="AJ18" i="31"/>
  <c r="AI18" i="31"/>
  <c r="AH18" i="31"/>
  <c r="AG18" i="31"/>
  <c r="BG18" i="31" s="1"/>
  <c r="AF18" i="31"/>
  <c r="BF18" i="31" s="1"/>
  <c r="AE18" i="31"/>
  <c r="AD18" i="31"/>
  <c r="AC18" i="31"/>
  <c r="AB18" i="31"/>
  <c r="AA18" i="31"/>
  <c r="BA18" i="31" s="1"/>
  <c r="Z18" i="31"/>
  <c r="AZ18" i="31" s="1"/>
  <c r="Y18" i="31"/>
  <c r="X18" i="31"/>
  <c r="W18" i="31"/>
  <c r="AT17" i="31"/>
  <c r="AS17" i="31"/>
  <c r="BS17" i="31" s="1"/>
  <c r="AR17" i="31"/>
  <c r="BR17" i="31" s="1"/>
  <c r="AQ17" i="31"/>
  <c r="AP17" i="31"/>
  <c r="BP17" i="31" s="1"/>
  <c r="AO17" i="31"/>
  <c r="AN17" i="31"/>
  <c r="AM17" i="31"/>
  <c r="BM17" i="31" s="1"/>
  <c r="AL17" i="31"/>
  <c r="BL17" i="31" s="1"/>
  <c r="AK17" i="31"/>
  <c r="AJ17" i="31"/>
  <c r="AI17" i="31"/>
  <c r="AH17" i="31"/>
  <c r="AG17" i="31"/>
  <c r="BG17" i="31" s="1"/>
  <c r="AF17" i="31"/>
  <c r="BF17" i="31" s="1"/>
  <c r="AE17" i="31"/>
  <c r="AD17" i="31"/>
  <c r="BD17" i="31" s="1"/>
  <c r="AC17" i="31"/>
  <c r="AB17" i="31"/>
  <c r="AA17" i="31"/>
  <c r="BA17" i="31" s="1"/>
  <c r="Z17" i="31"/>
  <c r="AZ17" i="31" s="1"/>
  <c r="Y17" i="31"/>
  <c r="X17" i="31"/>
  <c r="W17" i="31"/>
  <c r="BL16" i="31"/>
  <c r="AZ16" i="31"/>
  <c r="AT16" i="31"/>
  <c r="AS16" i="31"/>
  <c r="BS16" i="31" s="1"/>
  <c r="AR16" i="31"/>
  <c r="BR16" i="31" s="1"/>
  <c r="AQ16" i="31"/>
  <c r="AP16" i="31"/>
  <c r="BP16" i="31" s="1"/>
  <c r="AO16" i="31"/>
  <c r="AN16" i="31"/>
  <c r="AM16" i="31"/>
  <c r="BM16" i="31" s="1"/>
  <c r="AL16" i="31"/>
  <c r="AK16" i="31"/>
  <c r="AJ16" i="31"/>
  <c r="BJ16" i="31" s="1"/>
  <c r="AI16" i="31"/>
  <c r="AH16" i="31"/>
  <c r="AG16" i="31"/>
  <c r="BG16" i="31" s="1"/>
  <c r="AF16" i="31"/>
  <c r="BF16" i="31" s="1"/>
  <c r="AE16" i="31"/>
  <c r="AD16" i="31"/>
  <c r="BD16" i="31" s="1"/>
  <c r="AC16" i="31"/>
  <c r="AB16" i="31"/>
  <c r="AA16" i="31"/>
  <c r="BA16" i="31" s="1"/>
  <c r="Z16" i="31"/>
  <c r="Y16" i="31"/>
  <c r="X16" i="31"/>
  <c r="W16" i="31"/>
  <c r="BO15" i="31"/>
  <c r="AT15" i="31"/>
  <c r="BT15" i="31" s="1"/>
  <c r="AS15" i="31"/>
  <c r="BS15" i="31" s="1"/>
  <c r="AR15" i="31"/>
  <c r="BR15" i="31" s="1"/>
  <c r="AQ15" i="31"/>
  <c r="AP15" i="31"/>
  <c r="BP15" i="31" s="1"/>
  <c r="AO15" i="31"/>
  <c r="AN15" i="31"/>
  <c r="BN15" i="31" s="1"/>
  <c r="AM15" i="31"/>
  <c r="BM15" i="31" s="1"/>
  <c r="AL15" i="31"/>
  <c r="BL15" i="31" s="1"/>
  <c r="AK15" i="31"/>
  <c r="AJ15" i="31"/>
  <c r="AI15" i="31"/>
  <c r="BI15" i="31" s="1"/>
  <c r="AH15" i="31"/>
  <c r="BH15" i="31" s="1"/>
  <c r="AG15" i="31"/>
  <c r="BG15" i="31" s="1"/>
  <c r="AF15" i="31"/>
  <c r="BF15" i="31" s="1"/>
  <c r="AE15" i="31"/>
  <c r="AD15" i="31"/>
  <c r="BD15" i="31" s="1"/>
  <c r="AC15" i="31"/>
  <c r="BC15" i="31" s="1"/>
  <c r="AB15" i="31"/>
  <c r="BB15" i="31" s="1"/>
  <c r="AA15" i="31"/>
  <c r="BA15" i="31" s="1"/>
  <c r="Z15" i="31"/>
  <c r="AZ15" i="31" s="1"/>
  <c r="Y15" i="31"/>
  <c r="X15" i="31"/>
  <c r="W15" i="31"/>
  <c r="BB14" i="31"/>
  <c r="AT14" i="31"/>
  <c r="AS14" i="31"/>
  <c r="BS14" i="31" s="1"/>
  <c r="AR14" i="31"/>
  <c r="BR14" i="31" s="1"/>
  <c r="AQ14" i="31"/>
  <c r="AP14" i="31"/>
  <c r="AO14" i="31"/>
  <c r="AN14" i="31"/>
  <c r="BN14" i="31" s="1"/>
  <c r="AM14" i="31"/>
  <c r="BM14" i="31" s="1"/>
  <c r="AL14" i="31"/>
  <c r="BL14" i="31" s="1"/>
  <c r="AK14" i="31"/>
  <c r="AJ14" i="31"/>
  <c r="AI14" i="31"/>
  <c r="AH14" i="31"/>
  <c r="AG14" i="31"/>
  <c r="BG14" i="31" s="1"/>
  <c r="AF14" i="31"/>
  <c r="BF14" i="31" s="1"/>
  <c r="AE14" i="31"/>
  <c r="AD14" i="31"/>
  <c r="AC14" i="31"/>
  <c r="AB14" i="31"/>
  <c r="AA14" i="31"/>
  <c r="BA14" i="31" s="1"/>
  <c r="Z14" i="31"/>
  <c r="AZ14" i="31" s="1"/>
  <c r="Y14" i="31"/>
  <c r="X14" i="31"/>
  <c r="W14" i="31"/>
  <c r="AZ13" i="31"/>
  <c r="AT13" i="31"/>
  <c r="AS13" i="31"/>
  <c r="BS13" i="31" s="1"/>
  <c r="AR13" i="31"/>
  <c r="BR13" i="31" s="1"/>
  <c r="AQ13" i="31"/>
  <c r="AP13" i="31"/>
  <c r="AO13" i="31"/>
  <c r="BO13" i="31" s="1"/>
  <c r="AN13" i="31"/>
  <c r="AM13" i="31"/>
  <c r="BM13" i="31" s="1"/>
  <c r="AL13" i="31"/>
  <c r="BL13" i="31" s="1"/>
  <c r="AK13" i="31"/>
  <c r="AJ13" i="31"/>
  <c r="AI13" i="31"/>
  <c r="BI13" i="31" s="1"/>
  <c r="AH13" i="31"/>
  <c r="AG13" i="31"/>
  <c r="BG13" i="31" s="1"/>
  <c r="AF13" i="31"/>
  <c r="BF13" i="31" s="1"/>
  <c r="AE13" i="31"/>
  <c r="AD13" i="31"/>
  <c r="BD13" i="31" s="1"/>
  <c r="AC13" i="31"/>
  <c r="BC13" i="31" s="1"/>
  <c r="AB13" i="31"/>
  <c r="AA13" i="31"/>
  <c r="BA13" i="31" s="1"/>
  <c r="Z13" i="31"/>
  <c r="Y13" i="31"/>
  <c r="X13" i="31"/>
  <c r="W13" i="31"/>
  <c r="AW13" i="31" s="1"/>
  <c r="AT12" i="31"/>
  <c r="BT12" i="31" s="1"/>
  <c r="AS12" i="31"/>
  <c r="BS12" i="31" s="1"/>
  <c r="AR12" i="31"/>
  <c r="BR12" i="31" s="1"/>
  <c r="AQ12" i="31"/>
  <c r="AP12" i="31"/>
  <c r="AO12" i="31"/>
  <c r="BO12" i="31" s="1"/>
  <c r="AN12" i="31"/>
  <c r="BN12" i="31" s="1"/>
  <c r="AM12" i="31"/>
  <c r="BM12" i="31" s="1"/>
  <c r="AL12" i="31"/>
  <c r="BL12" i="31" s="1"/>
  <c r="AK12" i="31"/>
  <c r="AJ12" i="31"/>
  <c r="BJ12" i="31" s="1"/>
  <c r="AI12" i="31"/>
  <c r="BI12" i="31" s="1"/>
  <c r="AH12" i="31"/>
  <c r="BH12" i="31" s="1"/>
  <c r="AG12" i="31"/>
  <c r="BG12" i="31" s="1"/>
  <c r="AF12" i="31"/>
  <c r="BF12" i="31" s="1"/>
  <c r="AE12" i="31"/>
  <c r="AD12" i="31"/>
  <c r="AC12" i="31"/>
  <c r="BC12" i="31" s="1"/>
  <c r="AB12" i="31"/>
  <c r="BB12" i="31" s="1"/>
  <c r="AA12" i="31"/>
  <c r="BA12" i="31" s="1"/>
  <c r="Z12" i="31"/>
  <c r="AZ12" i="31" s="1"/>
  <c r="Y12" i="31"/>
  <c r="X12" i="31"/>
  <c r="W12" i="31"/>
  <c r="CY11" i="31"/>
  <c r="BO11" i="31"/>
  <c r="BE11" i="31"/>
  <c r="AT11" i="31"/>
  <c r="BT11" i="31" s="1"/>
  <c r="AS11" i="31"/>
  <c r="BS11" i="31" s="1"/>
  <c r="AR11" i="31"/>
  <c r="BR11" i="31" s="1"/>
  <c r="AQ11" i="31"/>
  <c r="AP11" i="31"/>
  <c r="AO11" i="31"/>
  <c r="AN11" i="31"/>
  <c r="AM11" i="31"/>
  <c r="BM11" i="31" s="1"/>
  <c r="AL11" i="31"/>
  <c r="BL11" i="31" s="1"/>
  <c r="AK11" i="31"/>
  <c r="AJ11" i="31"/>
  <c r="AI11" i="31"/>
  <c r="BI11" i="31" s="1"/>
  <c r="AH11" i="31"/>
  <c r="AG11" i="31"/>
  <c r="BG11" i="31" s="1"/>
  <c r="AF11" i="31"/>
  <c r="BF11" i="31" s="1"/>
  <c r="AE11" i="31"/>
  <c r="AD11" i="31"/>
  <c r="AC11" i="31"/>
  <c r="BC11" i="31" s="1"/>
  <c r="AB11" i="31"/>
  <c r="AA11" i="31"/>
  <c r="BA11" i="31" s="1"/>
  <c r="Z11" i="31"/>
  <c r="AZ11" i="31" s="1"/>
  <c r="Y11" i="31"/>
  <c r="X11" i="31"/>
  <c r="AX11" i="31" s="1"/>
  <c r="W11" i="31"/>
  <c r="BA10" i="31"/>
  <c r="AT10" i="31"/>
  <c r="BT10" i="31" s="1"/>
  <c r="AS10" i="31"/>
  <c r="BS10" i="31" s="1"/>
  <c r="AR10" i="31"/>
  <c r="BR10" i="31" s="1"/>
  <c r="AQ10" i="31"/>
  <c r="BQ10" i="31" s="1"/>
  <c r="AP10" i="31"/>
  <c r="AO10" i="31"/>
  <c r="BO10" i="31" s="1"/>
  <c r="AN10" i="31"/>
  <c r="BN10" i="31" s="1"/>
  <c r="AM10" i="31"/>
  <c r="BM10" i="31" s="1"/>
  <c r="AL10" i="31"/>
  <c r="BL10" i="31" s="1"/>
  <c r="AK10" i="31"/>
  <c r="AJ10" i="31"/>
  <c r="BJ10" i="31" s="1"/>
  <c r="AI10" i="31"/>
  <c r="BI10" i="31" s="1"/>
  <c r="AH10" i="31"/>
  <c r="BH10" i="31" s="1"/>
  <c r="AG10" i="31"/>
  <c r="BG10" i="31" s="1"/>
  <c r="AF10" i="31"/>
  <c r="BF10" i="31" s="1"/>
  <c r="AE10" i="31"/>
  <c r="BE10" i="31" s="1"/>
  <c r="AD10" i="31"/>
  <c r="AC10" i="31"/>
  <c r="BC10" i="31" s="1"/>
  <c r="AB10" i="31"/>
  <c r="BB10" i="31" s="1"/>
  <c r="AA10" i="31"/>
  <c r="Z10" i="31"/>
  <c r="AZ10" i="31" s="1"/>
  <c r="Y10" i="31"/>
  <c r="X10" i="31"/>
  <c r="W10" i="31"/>
  <c r="AW10" i="31" s="1"/>
  <c r="BK9" i="31"/>
  <c r="AT9" i="31"/>
  <c r="AS9" i="31"/>
  <c r="BS9" i="31" s="1"/>
  <c r="AR9" i="31"/>
  <c r="BR9" i="31" s="1"/>
  <c r="AQ9" i="31"/>
  <c r="AP9" i="31"/>
  <c r="BP9" i="31" s="1"/>
  <c r="AO9" i="31"/>
  <c r="BO9" i="31" s="1"/>
  <c r="AN9" i="31"/>
  <c r="AM9" i="31"/>
  <c r="BM9" i="31" s="1"/>
  <c r="AL9" i="31"/>
  <c r="BL9" i="31" s="1"/>
  <c r="AK9" i="31"/>
  <c r="AJ9" i="31"/>
  <c r="AI9" i="31"/>
  <c r="BI9" i="31" s="1"/>
  <c r="AH9" i="31"/>
  <c r="AG9" i="31"/>
  <c r="BG9" i="31" s="1"/>
  <c r="AF9" i="31"/>
  <c r="BF9" i="31" s="1"/>
  <c r="AE9" i="31"/>
  <c r="AD9" i="31"/>
  <c r="AC9" i="31"/>
  <c r="BC9" i="31" s="1"/>
  <c r="AB9" i="31"/>
  <c r="AA9" i="31"/>
  <c r="BA9" i="31" s="1"/>
  <c r="Z9" i="31"/>
  <c r="AZ9" i="31" s="1"/>
  <c r="Y9" i="31"/>
  <c r="X9" i="31"/>
  <c r="W9" i="31"/>
  <c r="AW9" i="31" s="1"/>
  <c r="BS8" i="31"/>
  <c r="BG8" i="31"/>
  <c r="BD8" i="31"/>
  <c r="AT8" i="31"/>
  <c r="BT8" i="31" s="1"/>
  <c r="AS8" i="31"/>
  <c r="AR8" i="31"/>
  <c r="BR8" i="31" s="1"/>
  <c r="AQ8" i="31"/>
  <c r="BQ8" i="31" s="1"/>
  <c r="AP8" i="31"/>
  <c r="AO8" i="31"/>
  <c r="AN8" i="31"/>
  <c r="BN8" i="31" s="1"/>
  <c r="AM8" i="31"/>
  <c r="BM8" i="31" s="1"/>
  <c r="AL8" i="31"/>
  <c r="BL8" i="31" s="1"/>
  <c r="AK8" i="31"/>
  <c r="BK8" i="31" s="1"/>
  <c r="AJ8" i="31"/>
  <c r="AI8" i="31"/>
  <c r="AH8" i="31"/>
  <c r="BH8" i="31" s="1"/>
  <c r="AG8" i="31"/>
  <c r="AF8" i="31"/>
  <c r="BF8" i="31" s="1"/>
  <c r="AE8" i="31"/>
  <c r="BE8" i="31" s="1"/>
  <c r="AD8" i="31"/>
  <c r="AC8" i="31"/>
  <c r="AB8" i="31"/>
  <c r="BB8" i="31" s="1"/>
  <c r="AA8" i="31"/>
  <c r="BA8" i="31" s="1"/>
  <c r="Z8" i="31"/>
  <c r="AZ8" i="31" s="1"/>
  <c r="Y8" i="31"/>
  <c r="AY8" i="31" s="1"/>
  <c r="X8" i="31"/>
  <c r="W8" i="31"/>
  <c r="BS7" i="31"/>
  <c r="AT7" i="31"/>
  <c r="AS7" i="31"/>
  <c r="AR7" i="31"/>
  <c r="BR7" i="31" s="1"/>
  <c r="AQ7" i="31"/>
  <c r="AP7" i="31"/>
  <c r="AO7" i="31"/>
  <c r="AN7" i="31"/>
  <c r="AM7" i="31"/>
  <c r="BM7" i="31" s="1"/>
  <c r="AL7" i="31"/>
  <c r="BL7" i="31" s="1"/>
  <c r="AK7" i="31"/>
  <c r="AJ7" i="31"/>
  <c r="AI7" i="31"/>
  <c r="AH7" i="31"/>
  <c r="AG7" i="31"/>
  <c r="BG7" i="31" s="1"/>
  <c r="AF7" i="31"/>
  <c r="BF7" i="31" s="1"/>
  <c r="AE7" i="31"/>
  <c r="AD7" i="31"/>
  <c r="BD7" i="31" s="1"/>
  <c r="AC7" i="31"/>
  <c r="AB7" i="31"/>
  <c r="AA7" i="31"/>
  <c r="BA7" i="31" s="1"/>
  <c r="Z7" i="31"/>
  <c r="AZ7" i="31" s="1"/>
  <c r="Y7" i="31"/>
  <c r="X7" i="31"/>
  <c r="W7" i="31"/>
  <c r="AT6" i="31"/>
  <c r="BT6" i="31" s="1"/>
  <c r="AS6" i="31"/>
  <c r="BS6" i="31" s="1"/>
  <c r="AR6" i="31"/>
  <c r="BR6" i="31" s="1"/>
  <c r="AQ6" i="31"/>
  <c r="AP6" i="31"/>
  <c r="AO6" i="31"/>
  <c r="BO6" i="31" s="1"/>
  <c r="AN6" i="31"/>
  <c r="BN6" i="31" s="1"/>
  <c r="AM6" i="31"/>
  <c r="BM6" i="31" s="1"/>
  <c r="AL6" i="31"/>
  <c r="BL6" i="31" s="1"/>
  <c r="AK6" i="31"/>
  <c r="AJ6" i="31"/>
  <c r="AI6" i="31"/>
  <c r="BI6" i="31" s="1"/>
  <c r="AH6" i="31"/>
  <c r="BH6" i="31" s="1"/>
  <c r="AG6" i="31"/>
  <c r="BG6" i="31" s="1"/>
  <c r="AF6" i="31"/>
  <c r="BF6" i="31" s="1"/>
  <c r="AE6" i="31"/>
  <c r="AD6" i="31"/>
  <c r="BD6" i="31" s="1"/>
  <c r="AC6" i="31"/>
  <c r="BC6" i="31" s="1"/>
  <c r="AB6" i="31"/>
  <c r="BB6" i="31" s="1"/>
  <c r="AA6" i="31"/>
  <c r="BA6" i="31" s="1"/>
  <c r="Z6" i="31"/>
  <c r="AZ6" i="31" s="1"/>
  <c r="Y6" i="31"/>
  <c r="X6" i="31"/>
  <c r="W6" i="31"/>
  <c r="AW6" i="31" s="1"/>
  <c r="DU5" i="31"/>
  <c r="DS5" i="31"/>
  <c r="DM5" i="31"/>
  <c r="DG5" i="31"/>
  <c r="DF5" i="31"/>
  <c r="DA5" i="31"/>
  <c r="CZ5" i="31"/>
  <c r="CY5" i="31"/>
  <c r="CX5" i="31"/>
  <c r="AY5" i="31"/>
  <c r="AT5" i="31"/>
  <c r="AS5" i="31"/>
  <c r="BS5" i="31" s="1"/>
  <c r="AR5" i="31"/>
  <c r="BR5" i="31" s="1"/>
  <c r="CR5" i="31" s="1"/>
  <c r="AQ5" i="31"/>
  <c r="AP5" i="31"/>
  <c r="AO5" i="31"/>
  <c r="BO5" i="31" s="1"/>
  <c r="AN5" i="31"/>
  <c r="AM5" i="31"/>
  <c r="BM5" i="31" s="1"/>
  <c r="AL5" i="31"/>
  <c r="BL5" i="31" s="1"/>
  <c r="AK5" i="31"/>
  <c r="AJ5" i="31"/>
  <c r="AI5" i="31"/>
  <c r="BI5" i="31" s="1"/>
  <c r="AH5" i="31"/>
  <c r="AG5" i="31"/>
  <c r="BG5" i="31" s="1"/>
  <c r="AF5" i="31"/>
  <c r="BF5" i="31" s="1"/>
  <c r="CF5" i="31" s="1"/>
  <c r="AE5" i="31"/>
  <c r="AD5" i="31"/>
  <c r="AC5" i="31"/>
  <c r="BC5" i="31" s="1"/>
  <c r="AB5" i="31"/>
  <c r="AA5" i="31"/>
  <c r="BA5" i="31" s="1"/>
  <c r="Z5" i="31"/>
  <c r="AZ5" i="31" s="1"/>
  <c r="BZ6" i="31" s="1"/>
  <c r="Y5" i="31"/>
  <c r="X5" i="31"/>
  <c r="W5" i="31"/>
  <c r="AW5" i="31" s="1"/>
  <c r="BW5" i="31" s="1"/>
  <c r="CS4" i="31"/>
  <c r="CQ4" i="31"/>
  <c r="CD4" i="31"/>
  <c r="BS4" i="31"/>
  <c r="AR4" i="31"/>
  <c r="CR4" i="31" s="1"/>
  <c r="AQ4" i="31"/>
  <c r="BQ4" i="31" s="1"/>
  <c r="AP4" i="31"/>
  <c r="CP4" i="31" s="1"/>
  <c r="AO4" i="31"/>
  <c r="CO4" i="31" s="1"/>
  <c r="AN4" i="31"/>
  <c r="AM4" i="31"/>
  <c r="CM4" i="31" s="1"/>
  <c r="AL4" i="31"/>
  <c r="CL4" i="31" s="1"/>
  <c r="AK4" i="31"/>
  <c r="BK4" i="31" s="1"/>
  <c r="AJ4" i="31"/>
  <c r="BJ4" i="31" s="1"/>
  <c r="AI4" i="31"/>
  <c r="BI4" i="31" s="1"/>
  <c r="AH4" i="31"/>
  <c r="BH4" i="31" s="1"/>
  <c r="AG4" i="31"/>
  <c r="AF4" i="31"/>
  <c r="CF4" i="31" s="1"/>
  <c r="AE4" i="31"/>
  <c r="AD4" i="31"/>
  <c r="BD4" i="31" s="1"/>
  <c r="AC4" i="31"/>
  <c r="BC4" i="31" s="1"/>
  <c r="AB4" i="31"/>
  <c r="CB4" i="31" s="1"/>
  <c r="AA4" i="31"/>
  <c r="BA4" i="31" s="1"/>
  <c r="Z4" i="31"/>
  <c r="Y4" i="31"/>
  <c r="X4" i="31"/>
  <c r="BX4" i="31" s="1"/>
  <c r="W4" i="31"/>
  <c r="AW4" i="31" s="1"/>
  <c r="BW3" i="31"/>
  <c r="AW3" i="31"/>
  <c r="W3" i="31"/>
  <c r="AT50" i="30"/>
  <c r="DU34" i="30" s="1"/>
  <c r="AS50" i="30"/>
  <c r="DT34" i="30" s="1"/>
  <c r="AR50" i="30"/>
  <c r="AQ50" i="30"/>
  <c r="AP50" i="30"/>
  <c r="DQ34" i="30" s="1"/>
  <c r="AO50" i="30"/>
  <c r="AN50" i="30"/>
  <c r="DO34" i="30" s="1"/>
  <c r="AM50" i="30"/>
  <c r="DN34" i="30" s="1"/>
  <c r="AL50" i="30"/>
  <c r="DM34" i="30" s="1"/>
  <c r="AK50" i="30"/>
  <c r="AJ50" i="30"/>
  <c r="AI50" i="30"/>
  <c r="AH50" i="30"/>
  <c r="DI34" i="30" s="1"/>
  <c r="AG50" i="30"/>
  <c r="DH34" i="30" s="1"/>
  <c r="AF50" i="30"/>
  <c r="AE50" i="30"/>
  <c r="AD50" i="30"/>
  <c r="AC50" i="30"/>
  <c r="AB50" i="30"/>
  <c r="AA50" i="30"/>
  <c r="Z50" i="30"/>
  <c r="Y50" i="30"/>
  <c r="X50" i="30"/>
  <c r="CY34" i="30" s="1"/>
  <c r="W50" i="30"/>
  <c r="AT49" i="30"/>
  <c r="BT49" i="30" s="1"/>
  <c r="AS49" i="30"/>
  <c r="AR49" i="30"/>
  <c r="AQ49" i="30"/>
  <c r="BQ49" i="30" s="1"/>
  <c r="AP49" i="30"/>
  <c r="BP49" i="30" s="1"/>
  <c r="AO49" i="30"/>
  <c r="BO49" i="30" s="1"/>
  <c r="AN49" i="30"/>
  <c r="AM49" i="30"/>
  <c r="AL49" i="30"/>
  <c r="AK49" i="30"/>
  <c r="AJ49" i="30"/>
  <c r="BJ49" i="30" s="1"/>
  <c r="AI49" i="30"/>
  <c r="BI49" i="30" s="1"/>
  <c r="AH49" i="30"/>
  <c r="BH49" i="30" s="1"/>
  <c r="AG49" i="30"/>
  <c r="AF49" i="30"/>
  <c r="AE49" i="30"/>
  <c r="AD49" i="30"/>
  <c r="BD49" i="30" s="1"/>
  <c r="AC49" i="30"/>
  <c r="BC49" i="30" s="1"/>
  <c r="AB49" i="30"/>
  <c r="BB49" i="30" s="1"/>
  <c r="AA49" i="30"/>
  <c r="Z49" i="30"/>
  <c r="Y49" i="30"/>
  <c r="X49" i="30"/>
  <c r="AX49" i="30" s="1"/>
  <c r="W49" i="30"/>
  <c r="AW49" i="30" s="1"/>
  <c r="AT48" i="30"/>
  <c r="AS48" i="30"/>
  <c r="AR48" i="30"/>
  <c r="AQ48" i="30"/>
  <c r="AP48" i="30"/>
  <c r="BP48" i="30" s="1"/>
  <c r="AO48" i="30"/>
  <c r="BO48" i="30" s="1"/>
  <c r="AN48" i="30"/>
  <c r="AM48" i="30"/>
  <c r="AL48" i="30"/>
  <c r="AK48" i="30"/>
  <c r="AJ48" i="30"/>
  <c r="BJ48" i="30" s="1"/>
  <c r="AI48" i="30"/>
  <c r="BI48" i="30" s="1"/>
  <c r="AH48" i="30"/>
  <c r="AG48" i="30"/>
  <c r="AF48" i="30"/>
  <c r="AE48" i="30"/>
  <c r="AD48" i="30"/>
  <c r="BD48" i="30" s="1"/>
  <c r="AC48" i="30"/>
  <c r="BC48" i="30" s="1"/>
  <c r="AB48" i="30"/>
  <c r="AA48" i="30"/>
  <c r="Z48" i="30"/>
  <c r="Y48" i="30"/>
  <c r="X48" i="30"/>
  <c r="AX48" i="30" s="1"/>
  <c r="W48" i="30"/>
  <c r="AW48" i="30" s="1"/>
  <c r="AT47" i="30"/>
  <c r="AS47" i="30"/>
  <c r="AR47" i="30"/>
  <c r="AQ47" i="30"/>
  <c r="AP47" i="30"/>
  <c r="BP47" i="30" s="1"/>
  <c r="AO47" i="30"/>
  <c r="BO47" i="30" s="1"/>
  <c r="AN47" i="30"/>
  <c r="AM47" i="30"/>
  <c r="AL47" i="30"/>
  <c r="AK47" i="30"/>
  <c r="AJ47" i="30"/>
  <c r="BJ47" i="30" s="1"/>
  <c r="AI47" i="30"/>
  <c r="BI47" i="30" s="1"/>
  <c r="AH47" i="30"/>
  <c r="AG47" i="30"/>
  <c r="AF47" i="30"/>
  <c r="AE47" i="30"/>
  <c r="AD47" i="30"/>
  <c r="BD47" i="30" s="1"/>
  <c r="AC47" i="30"/>
  <c r="BC47" i="30" s="1"/>
  <c r="AB47" i="30"/>
  <c r="AA47" i="30"/>
  <c r="Z47" i="30"/>
  <c r="Y47" i="30"/>
  <c r="X47" i="30"/>
  <c r="AX47" i="30" s="1"/>
  <c r="W47" i="30"/>
  <c r="AW47" i="30" s="1"/>
  <c r="AT46" i="30"/>
  <c r="AS46" i="30"/>
  <c r="AR46" i="30"/>
  <c r="AQ46" i="30"/>
  <c r="AP46" i="30"/>
  <c r="BP46" i="30" s="1"/>
  <c r="AO46" i="30"/>
  <c r="AN46" i="30"/>
  <c r="AM46" i="30"/>
  <c r="AL46" i="30"/>
  <c r="AK46" i="30"/>
  <c r="AJ46" i="30"/>
  <c r="BJ46" i="30" s="1"/>
  <c r="AI46" i="30"/>
  <c r="AH46" i="30"/>
  <c r="AG46" i="30"/>
  <c r="AF46" i="30"/>
  <c r="AE46" i="30"/>
  <c r="AD46" i="30"/>
  <c r="BD46" i="30" s="1"/>
  <c r="AC46" i="30"/>
  <c r="AB46" i="30"/>
  <c r="AA46" i="30"/>
  <c r="Z46" i="30"/>
  <c r="Y46" i="30"/>
  <c r="X46" i="30"/>
  <c r="AX46" i="30" s="1"/>
  <c r="W46" i="30"/>
  <c r="AT45" i="30"/>
  <c r="AS45" i="30"/>
  <c r="AR45" i="30"/>
  <c r="AQ45" i="30"/>
  <c r="AP45" i="30"/>
  <c r="BP45" i="30" s="1"/>
  <c r="AO45" i="30"/>
  <c r="AN45" i="30"/>
  <c r="AM45" i="30"/>
  <c r="AL45" i="30"/>
  <c r="AK45" i="30"/>
  <c r="AJ45" i="30"/>
  <c r="BJ45" i="30" s="1"/>
  <c r="AI45" i="30"/>
  <c r="AH45" i="30"/>
  <c r="AG45" i="30"/>
  <c r="AF45" i="30"/>
  <c r="AE45" i="30"/>
  <c r="AD45" i="30"/>
  <c r="BD45" i="30" s="1"/>
  <c r="AC45" i="30"/>
  <c r="AB45" i="30"/>
  <c r="AA45" i="30"/>
  <c r="Z45" i="30"/>
  <c r="Y45" i="30"/>
  <c r="X45" i="30"/>
  <c r="AX45" i="30" s="1"/>
  <c r="W45" i="30"/>
  <c r="AT44" i="30"/>
  <c r="AS44" i="30"/>
  <c r="AR44" i="30"/>
  <c r="AQ44" i="30"/>
  <c r="AP44" i="30"/>
  <c r="BP44" i="30" s="1"/>
  <c r="AO44" i="30"/>
  <c r="AN44" i="30"/>
  <c r="AM44" i="30"/>
  <c r="AL44" i="30"/>
  <c r="AK44" i="30"/>
  <c r="AJ44" i="30"/>
  <c r="BJ44" i="30" s="1"/>
  <c r="AI44" i="30"/>
  <c r="AH44" i="30"/>
  <c r="AG44" i="30"/>
  <c r="AF44" i="30"/>
  <c r="AE44" i="30"/>
  <c r="AD44" i="30"/>
  <c r="BD44" i="30" s="1"/>
  <c r="AC44" i="30"/>
  <c r="AB44" i="30"/>
  <c r="AA44" i="30"/>
  <c r="Z44" i="30"/>
  <c r="Y44" i="30"/>
  <c r="X44" i="30"/>
  <c r="AX44" i="30" s="1"/>
  <c r="W44" i="30"/>
  <c r="AT43" i="30"/>
  <c r="BT43" i="30" s="1"/>
  <c r="AS43" i="30"/>
  <c r="AR43" i="30"/>
  <c r="AQ43" i="30"/>
  <c r="AP43" i="30"/>
  <c r="AO43" i="30"/>
  <c r="AN43" i="30"/>
  <c r="BN43" i="30" s="1"/>
  <c r="AM43" i="30"/>
  <c r="AL43" i="30"/>
  <c r="AK43" i="30"/>
  <c r="AJ43" i="30"/>
  <c r="AI43" i="30"/>
  <c r="AH43" i="30"/>
  <c r="BH43" i="30" s="1"/>
  <c r="AG43" i="30"/>
  <c r="AF43" i="30"/>
  <c r="AE43" i="30"/>
  <c r="AD43" i="30"/>
  <c r="AC43" i="30"/>
  <c r="AB43" i="30"/>
  <c r="BB43" i="30" s="1"/>
  <c r="AA43" i="30"/>
  <c r="Z43" i="30"/>
  <c r="Y43" i="30"/>
  <c r="X43" i="30"/>
  <c r="W43" i="30"/>
  <c r="AT42" i="30"/>
  <c r="BT42" i="30" s="1"/>
  <c r="AS42" i="30"/>
  <c r="AR42" i="30"/>
  <c r="AQ42" i="30"/>
  <c r="AP42" i="30"/>
  <c r="AO42" i="30"/>
  <c r="AN42" i="30"/>
  <c r="BN42" i="30" s="1"/>
  <c r="AM42" i="30"/>
  <c r="AL42" i="30"/>
  <c r="AK42" i="30"/>
  <c r="AJ42" i="30"/>
  <c r="AI42" i="30"/>
  <c r="AH42" i="30"/>
  <c r="BH42" i="30" s="1"/>
  <c r="AG42" i="30"/>
  <c r="AF42" i="30"/>
  <c r="AE42" i="30"/>
  <c r="AD42" i="30"/>
  <c r="AC42" i="30"/>
  <c r="AB42" i="30"/>
  <c r="BB42" i="30" s="1"/>
  <c r="AA42" i="30"/>
  <c r="Z42" i="30"/>
  <c r="Y42" i="30"/>
  <c r="X42" i="30"/>
  <c r="W42" i="30"/>
  <c r="AT41" i="30"/>
  <c r="BT41" i="30" s="1"/>
  <c r="AS41" i="30"/>
  <c r="AR41" i="30"/>
  <c r="AQ41" i="30"/>
  <c r="BQ41" i="30" s="1"/>
  <c r="AP41" i="30"/>
  <c r="AO41" i="30"/>
  <c r="AN41" i="30"/>
  <c r="BN41" i="30" s="1"/>
  <c r="AM41" i="30"/>
  <c r="AL41" i="30"/>
  <c r="AK41" i="30"/>
  <c r="BK41" i="30" s="1"/>
  <c r="AJ41" i="30"/>
  <c r="AI41" i="30"/>
  <c r="AH41" i="30"/>
  <c r="BH41" i="30" s="1"/>
  <c r="AG41" i="30"/>
  <c r="AF41" i="30"/>
  <c r="AE41" i="30"/>
  <c r="BE41" i="30" s="1"/>
  <c r="AD41" i="30"/>
  <c r="AC41" i="30"/>
  <c r="AB41" i="30"/>
  <c r="BB41" i="30" s="1"/>
  <c r="AA41" i="30"/>
  <c r="Z41" i="30"/>
  <c r="Y41" i="30"/>
  <c r="AY41" i="30" s="1"/>
  <c r="X41" i="30"/>
  <c r="W41" i="30"/>
  <c r="AT40" i="30"/>
  <c r="BT40" i="30" s="1"/>
  <c r="AS40" i="30"/>
  <c r="AR40" i="30"/>
  <c r="AQ40" i="30"/>
  <c r="BQ40" i="30" s="1"/>
  <c r="AP40" i="30"/>
  <c r="AO40" i="30"/>
  <c r="AN40" i="30"/>
  <c r="BN40" i="30" s="1"/>
  <c r="AM40" i="30"/>
  <c r="AL40" i="30"/>
  <c r="AK40" i="30"/>
  <c r="BK40" i="30" s="1"/>
  <c r="AJ40" i="30"/>
  <c r="AI40" i="30"/>
  <c r="AH40" i="30"/>
  <c r="BH40" i="30" s="1"/>
  <c r="AG40" i="30"/>
  <c r="AF40" i="30"/>
  <c r="AE40" i="30"/>
  <c r="BE40" i="30" s="1"/>
  <c r="AD40" i="30"/>
  <c r="AC40" i="30"/>
  <c r="AB40" i="30"/>
  <c r="BB40" i="30" s="1"/>
  <c r="AA40" i="30"/>
  <c r="Z40" i="30"/>
  <c r="Y40" i="30"/>
  <c r="AY40" i="30" s="1"/>
  <c r="X40" i="30"/>
  <c r="W40" i="30"/>
  <c r="CY39" i="30"/>
  <c r="AT39" i="30"/>
  <c r="AS39" i="30"/>
  <c r="AR39" i="30"/>
  <c r="AQ39" i="30"/>
  <c r="AP39" i="30"/>
  <c r="AO39" i="30"/>
  <c r="BO39" i="30" s="1"/>
  <c r="AN39" i="30"/>
  <c r="AM39" i="30"/>
  <c r="AL39" i="30"/>
  <c r="AK39" i="30"/>
  <c r="AJ39" i="30"/>
  <c r="AI39" i="30"/>
  <c r="BI39" i="30" s="1"/>
  <c r="AH39" i="30"/>
  <c r="AG39" i="30"/>
  <c r="AF39" i="30"/>
  <c r="AE39" i="30"/>
  <c r="AD39" i="30"/>
  <c r="AC39" i="30"/>
  <c r="BC39" i="30" s="1"/>
  <c r="AB39" i="30"/>
  <c r="AA39" i="30"/>
  <c r="Z39" i="30"/>
  <c r="Y39" i="30"/>
  <c r="X39" i="30"/>
  <c r="W39" i="30"/>
  <c r="AW39" i="30" s="1"/>
  <c r="AT38" i="30"/>
  <c r="AS38" i="30"/>
  <c r="AR38" i="30"/>
  <c r="AQ38" i="30"/>
  <c r="BQ38" i="30" s="1"/>
  <c r="AP38" i="30"/>
  <c r="BP38" i="30" s="1"/>
  <c r="AO38" i="30"/>
  <c r="BO38" i="30" s="1"/>
  <c r="AN38" i="30"/>
  <c r="AM38" i="30"/>
  <c r="AL38" i="30"/>
  <c r="AK38" i="30"/>
  <c r="BK38" i="30" s="1"/>
  <c r="AJ38" i="30"/>
  <c r="BJ38" i="30" s="1"/>
  <c r="AI38" i="30"/>
  <c r="BI38" i="30" s="1"/>
  <c r="AH38" i="30"/>
  <c r="AG38" i="30"/>
  <c r="AF38" i="30"/>
  <c r="AE38" i="30"/>
  <c r="BE38" i="30" s="1"/>
  <c r="AD38" i="30"/>
  <c r="BD38" i="30" s="1"/>
  <c r="AC38" i="30"/>
  <c r="BC38" i="30" s="1"/>
  <c r="AB38" i="30"/>
  <c r="AA38" i="30"/>
  <c r="Z38" i="30"/>
  <c r="Y38" i="30"/>
  <c r="AY38" i="30" s="1"/>
  <c r="X38" i="30"/>
  <c r="AX38" i="30" s="1"/>
  <c r="W38" i="30"/>
  <c r="AW38" i="30" s="1"/>
  <c r="AT37" i="30"/>
  <c r="AS37" i="30"/>
  <c r="AR37" i="30"/>
  <c r="AQ37" i="30"/>
  <c r="BQ37" i="30" s="1"/>
  <c r="AP37" i="30"/>
  <c r="BP37" i="30" s="1"/>
  <c r="AO37" i="30"/>
  <c r="BO37" i="30" s="1"/>
  <c r="AN37" i="30"/>
  <c r="AM37" i="30"/>
  <c r="AL37" i="30"/>
  <c r="AK37" i="30"/>
  <c r="BK37" i="30" s="1"/>
  <c r="AJ37" i="30"/>
  <c r="BJ37" i="30" s="1"/>
  <c r="AI37" i="30"/>
  <c r="BI37" i="30" s="1"/>
  <c r="AH37" i="30"/>
  <c r="AG37" i="30"/>
  <c r="AF37" i="30"/>
  <c r="AE37" i="30"/>
  <c r="BE37" i="30" s="1"/>
  <c r="AD37" i="30"/>
  <c r="BD37" i="30" s="1"/>
  <c r="AC37" i="30"/>
  <c r="BC37" i="30" s="1"/>
  <c r="AB37" i="30"/>
  <c r="AA37" i="30"/>
  <c r="Z37" i="30"/>
  <c r="Y37" i="30"/>
  <c r="AY37" i="30" s="1"/>
  <c r="X37" i="30"/>
  <c r="AX37" i="30" s="1"/>
  <c r="W37" i="30"/>
  <c r="AW37" i="30" s="1"/>
  <c r="AT36" i="30"/>
  <c r="AS36" i="30"/>
  <c r="AR36" i="30"/>
  <c r="AQ36" i="30"/>
  <c r="BQ36" i="30" s="1"/>
  <c r="AP36" i="30"/>
  <c r="BP36" i="30" s="1"/>
  <c r="AO36" i="30"/>
  <c r="BO36" i="30" s="1"/>
  <c r="AN36" i="30"/>
  <c r="AM36" i="30"/>
  <c r="AL36" i="30"/>
  <c r="AK36" i="30"/>
  <c r="BK36" i="30" s="1"/>
  <c r="AJ36" i="30"/>
  <c r="BJ36" i="30" s="1"/>
  <c r="AI36" i="30"/>
  <c r="BI36" i="30" s="1"/>
  <c r="AH36" i="30"/>
  <c r="AG36" i="30"/>
  <c r="AF36" i="30"/>
  <c r="AE36" i="30"/>
  <c r="BE36" i="30" s="1"/>
  <c r="AD36" i="30"/>
  <c r="BD36" i="30" s="1"/>
  <c r="AC36" i="30"/>
  <c r="BC36" i="30" s="1"/>
  <c r="AB36" i="30"/>
  <c r="AA36" i="30"/>
  <c r="Z36" i="30"/>
  <c r="Y36" i="30"/>
  <c r="AY36" i="30" s="1"/>
  <c r="X36" i="30"/>
  <c r="AX36" i="30" s="1"/>
  <c r="W36" i="30"/>
  <c r="AW36" i="30" s="1"/>
  <c r="AT35" i="30"/>
  <c r="AS35" i="30"/>
  <c r="AR35" i="30"/>
  <c r="AQ35" i="30"/>
  <c r="BQ35" i="30" s="1"/>
  <c r="AP35" i="30"/>
  <c r="BP35" i="30" s="1"/>
  <c r="AO35" i="30"/>
  <c r="BO35" i="30" s="1"/>
  <c r="AN35" i="30"/>
  <c r="AM35" i="30"/>
  <c r="AL35" i="30"/>
  <c r="AK35" i="30"/>
  <c r="BK35" i="30" s="1"/>
  <c r="AJ35" i="30"/>
  <c r="BJ35" i="30" s="1"/>
  <c r="AI35" i="30"/>
  <c r="BI35" i="30" s="1"/>
  <c r="AH35" i="30"/>
  <c r="AG35" i="30"/>
  <c r="AF35" i="30"/>
  <c r="AE35" i="30"/>
  <c r="BE35" i="30" s="1"/>
  <c r="AD35" i="30"/>
  <c r="BD35" i="30" s="1"/>
  <c r="AC35" i="30"/>
  <c r="BC35" i="30" s="1"/>
  <c r="AB35" i="30"/>
  <c r="AA35" i="30"/>
  <c r="Z35" i="30"/>
  <c r="Y35" i="30"/>
  <c r="AY35" i="30" s="1"/>
  <c r="X35" i="30"/>
  <c r="AX35" i="30" s="1"/>
  <c r="W35" i="30"/>
  <c r="AW35" i="30" s="1"/>
  <c r="DR34" i="30"/>
  <c r="DP34" i="30"/>
  <c r="DL34" i="30"/>
  <c r="DK34" i="30"/>
  <c r="DJ34" i="30"/>
  <c r="DF34" i="30"/>
  <c r="DE34" i="30"/>
  <c r="DD34" i="30"/>
  <c r="DC34" i="30"/>
  <c r="CZ34" i="30"/>
  <c r="CX34" i="30"/>
  <c r="AT34" i="30"/>
  <c r="AS34" i="30"/>
  <c r="AR34" i="30"/>
  <c r="AQ34" i="30"/>
  <c r="BQ34" i="30" s="1"/>
  <c r="CQ34" i="30" s="1"/>
  <c r="AP34" i="30"/>
  <c r="AO34" i="30"/>
  <c r="BO34" i="30" s="1"/>
  <c r="AN34" i="30"/>
  <c r="AM34" i="30"/>
  <c r="AL34" i="30"/>
  <c r="AK34" i="30"/>
  <c r="BK34" i="30" s="1"/>
  <c r="AJ34" i="30"/>
  <c r="AI34" i="30"/>
  <c r="BI34" i="30" s="1"/>
  <c r="AH34" i="30"/>
  <c r="AG34" i="30"/>
  <c r="AF34" i="30"/>
  <c r="AE34" i="30"/>
  <c r="BE34" i="30" s="1"/>
  <c r="CE34" i="30" s="1"/>
  <c r="AD34" i="30"/>
  <c r="AC34" i="30"/>
  <c r="BC34" i="30" s="1"/>
  <c r="AB34" i="30"/>
  <c r="AA34" i="30"/>
  <c r="Z34" i="30"/>
  <c r="Y34" i="30"/>
  <c r="AY34" i="30" s="1"/>
  <c r="BY34" i="30" s="1"/>
  <c r="X34" i="30"/>
  <c r="W34" i="30"/>
  <c r="AW34" i="30" s="1"/>
  <c r="CS33" i="30"/>
  <c r="BS33" i="30"/>
  <c r="AR33" i="30"/>
  <c r="BR33" i="30" s="1"/>
  <c r="AQ33" i="30"/>
  <c r="BQ33" i="30" s="1"/>
  <c r="AP33" i="30"/>
  <c r="BP33" i="30" s="1"/>
  <c r="AO33" i="30"/>
  <c r="BO33" i="30" s="1"/>
  <c r="AN33" i="30"/>
  <c r="BN33" i="30" s="1"/>
  <c r="AM33" i="30"/>
  <c r="AL33" i="30"/>
  <c r="BL33" i="30" s="1"/>
  <c r="AK33" i="30"/>
  <c r="BK33" i="30" s="1"/>
  <c r="AJ33" i="30"/>
  <c r="BJ33" i="30" s="1"/>
  <c r="AI33" i="30"/>
  <c r="CI33" i="30" s="1"/>
  <c r="AH33" i="30"/>
  <c r="CH33" i="30" s="1"/>
  <c r="AG33" i="30"/>
  <c r="AF33" i="30"/>
  <c r="BF33" i="30" s="1"/>
  <c r="AE33" i="30"/>
  <c r="BE33" i="30" s="1"/>
  <c r="AD33" i="30"/>
  <c r="BD33" i="30" s="1"/>
  <c r="AC33" i="30"/>
  <c r="BC33" i="30" s="1"/>
  <c r="AB33" i="30"/>
  <c r="BB33" i="30" s="1"/>
  <c r="AA33" i="30"/>
  <c r="Z33" i="30"/>
  <c r="AZ33" i="30" s="1"/>
  <c r="Y33" i="30"/>
  <c r="AY33" i="30" s="1"/>
  <c r="X33" i="30"/>
  <c r="AX33" i="30" s="1"/>
  <c r="W33" i="30"/>
  <c r="BW33" i="30" s="1"/>
  <c r="BV32" i="30"/>
  <c r="AV32" i="30"/>
  <c r="V32" i="30"/>
  <c r="AT21" i="29"/>
  <c r="AS21" i="29"/>
  <c r="AR21" i="29"/>
  <c r="AQ21" i="29"/>
  <c r="DR5" i="29" s="1"/>
  <c r="AP21" i="29"/>
  <c r="DQ5" i="29" s="1"/>
  <c r="AO21" i="29"/>
  <c r="AN21" i="29"/>
  <c r="DO5" i="29" s="1"/>
  <c r="AM21" i="29"/>
  <c r="AL21" i="29"/>
  <c r="AK21" i="29"/>
  <c r="DL5" i="29" s="1"/>
  <c r="AJ21" i="29"/>
  <c r="BJ9" i="29" s="1"/>
  <c r="AI21" i="29"/>
  <c r="DJ5" i="29" s="1"/>
  <c r="AH21" i="29"/>
  <c r="DI5" i="29" s="1"/>
  <c r="AG21" i="29"/>
  <c r="DH5" i="29" s="1"/>
  <c r="AF21" i="29"/>
  <c r="AE21" i="29"/>
  <c r="AD21" i="29"/>
  <c r="AC21" i="29"/>
  <c r="AB21" i="29"/>
  <c r="AA21" i="29"/>
  <c r="DB5" i="29" s="1"/>
  <c r="Z21" i="29"/>
  <c r="Y21" i="29"/>
  <c r="CZ5" i="29" s="1"/>
  <c r="X21" i="29"/>
  <c r="CY5" i="29" s="1"/>
  <c r="W21" i="29"/>
  <c r="CX5" i="29" s="1"/>
  <c r="AT20" i="29"/>
  <c r="AS20" i="29"/>
  <c r="AR20" i="29"/>
  <c r="AQ20" i="29"/>
  <c r="BQ20" i="29" s="1"/>
  <c r="AP20" i="29"/>
  <c r="AO20" i="29"/>
  <c r="AN20" i="29"/>
  <c r="AM20" i="29"/>
  <c r="AL20" i="29"/>
  <c r="AK20" i="29"/>
  <c r="BK20" i="29" s="1"/>
  <c r="AJ20" i="29"/>
  <c r="AI20" i="29"/>
  <c r="AH20" i="29"/>
  <c r="BH20" i="29" s="1"/>
  <c r="AG20" i="29"/>
  <c r="AF20" i="29"/>
  <c r="AE20" i="29"/>
  <c r="BE20" i="29" s="1"/>
  <c r="AD20" i="29"/>
  <c r="AC20" i="29"/>
  <c r="AB20" i="29"/>
  <c r="AA20" i="29"/>
  <c r="Z20" i="29"/>
  <c r="Y20" i="29"/>
  <c r="AY20" i="29" s="1"/>
  <c r="X20" i="29"/>
  <c r="W20" i="29"/>
  <c r="AT19" i="29"/>
  <c r="AS19" i="29"/>
  <c r="AR19" i="29"/>
  <c r="AQ19" i="29"/>
  <c r="AP19" i="29"/>
  <c r="AO19" i="29"/>
  <c r="AN19" i="29"/>
  <c r="AM19" i="29"/>
  <c r="AL19" i="29"/>
  <c r="AK19" i="29"/>
  <c r="AJ19" i="29"/>
  <c r="AI19" i="29"/>
  <c r="AH19" i="29"/>
  <c r="AG19" i="29"/>
  <c r="AF19" i="29"/>
  <c r="AE19" i="29"/>
  <c r="AD19" i="29"/>
  <c r="AC19" i="29"/>
  <c r="AB19" i="29"/>
  <c r="AA19" i="29"/>
  <c r="Z19" i="29"/>
  <c r="Y19" i="29"/>
  <c r="X19" i="29"/>
  <c r="AX19" i="29" s="1"/>
  <c r="W19" i="29"/>
  <c r="AT18" i="29"/>
  <c r="BT18" i="29" s="1"/>
  <c r="AS18" i="29"/>
  <c r="BS18" i="29" s="1"/>
  <c r="AR18" i="29"/>
  <c r="BR18" i="29" s="1"/>
  <c r="AQ18" i="29"/>
  <c r="AP18" i="29"/>
  <c r="AO18" i="29"/>
  <c r="AN18" i="29"/>
  <c r="BN18" i="29" s="1"/>
  <c r="AM18" i="29"/>
  <c r="BM18" i="29" s="1"/>
  <c r="AL18" i="29"/>
  <c r="BL18" i="29" s="1"/>
  <c r="AK18" i="29"/>
  <c r="AJ18" i="29"/>
  <c r="AI18" i="29"/>
  <c r="AH18" i="29"/>
  <c r="BH18" i="29" s="1"/>
  <c r="AG18" i="29"/>
  <c r="BG18" i="29" s="1"/>
  <c r="AF18" i="29"/>
  <c r="BF18" i="29" s="1"/>
  <c r="AE18" i="29"/>
  <c r="AD18" i="29"/>
  <c r="AC18" i="29"/>
  <c r="AB18" i="29"/>
  <c r="BB18" i="29" s="1"/>
  <c r="AA18" i="29"/>
  <c r="BA18" i="29" s="1"/>
  <c r="Z18" i="29"/>
  <c r="AZ18" i="29" s="1"/>
  <c r="Y18" i="29"/>
  <c r="X18" i="29"/>
  <c r="W18" i="29"/>
  <c r="AT17" i="29"/>
  <c r="AS17" i="29"/>
  <c r="AR17" i="29"/>
  <c r="AQ17" i="29"/>
  <c r="AP17" i="29"/>
  <c r="AO17" i="29"/>
  <c r="AN17" i="29"/>
  <c r="AM17" i="29"/>
  <c r="AL17" i="29"/>
  <c r="AK17" i="29"/>
  <c r="AJ17" i="29"/>
  <c r="AI17" i="29"/>
  <c r="AH17" i="29"/>
  <c r="BH17" i="29" s="1"/>
  <c r="AG17" i="29"/>
  <c r="AF17" i="29"/>
  <c r="AE17" i="29"/>
  <c r="AD17" i="29"/>
  <c r="AC17" i="29"/>
  <c r="AB17" i="29"/>
  <c r="AA17" i="29"/>
  <c r="Z17" i="29"/>
  <c r="Y17" i="29"/>
  <c r="X17" i="29"/>
  <c r="W17" i="29"/>
  <c r="AT16" i="29"/>
  <c r="BT16" i="29" s="1"/>
  <c r="AS16" i="29"/>
  <c r="AR16" i="29"/>
  <c r="AQ16" i="29"/>
  <c r="AP16" i="29"/>
  <c r="AO16" i="29"/>
  <c r="AN16" i="29"/>
  <c r="BN16" i="29" s="1"/>
  <c r="AM16" i="29"/>
  <c r="AL16" i="29"/>
  <c r="AK16" i="29"/>
  <c r="AJ16" i="29"/>
  <c r="AI16" i="29"/>
  <c r="AH16" i="29"/>
  <c r="BH16" i="29" s="1"/>
  <c r="AG16" i="29"/>
  <c r="AF16" i="29"/>
  <c r="AE16" i="29"/>
  <c r="AD16" i="29"/>
  <c r="AC16" i="29"/>
  <c r="AB16" i="29"/>
  <c r="BB16" i="29" s="1"/>
  <c r="AA16" i="29"/>
  <c r="Z16" i="29"/>
  <c r="Y16" i="29"/>
  <c r="X16" i="29"/>
  <c r="W16" i="29"/>
  <c r="BQ15" i="29"/>
  <c r="BE15" i="29"/>
  <c r="AT15" i="29"/>
  <c r="BT15" i="29" s="1"/>
  <c r="AS15" i="29"/>
  <c r="BS15" i="29" s="1"/>
  <c r="AR15" i="29"/>
  <c r="BR15" i="29" s="1"/>
  <c r="AQ15" i="29"/>
  <c r="AP15" i="29"/>
  <c r="AO15" i="29"/>
  <c r="BO15" i="29" s="1"/>
  <c r="AN15" i="29"/>
  <c r="BN15" i="29" s="1"/>
  <c r="AM15" i="29"/>
  <c r="BM15" i="29" s="1"/>
  <c r="AL15" i="29"/>
  <c r="BL15" i="29" s="1"/>
  <c r="AK15" i="29"/>
  <c r="AJ15" i="29"/>
  <c r="AI15" i="29"/>
  <c r="BI15" i="29" s="1"/>
  <c r="AH15" i="29"/>
  <c r="BH15" i="29" s="1"/>
  <c r="AG15" i="29"/>
  <c r="BG15" i="29" s="1"/>
  <c r="AF15" i="29"/>
  <c r="BF15" i="29" s="1"/>
  <c r="AE15" i="29"/>
  <c r="AD15" i="29"/>
  <c r="AC15" i="29"/>
  <c r="BC15" i="29" s="1"/>
  <c r="AB15" i="29"/>
  <c r="BB15" i="29" s="1"/>
  <c r="AA15" i="29"/>
  <c r="BA15" i="29" s="1"/>
  <c r="Z15" i="29"/>
  <c r="AZ15" i="29" s="1"/>
  <c r="Y15" i="29"/>
  <c r="X15" i="29"/>
  <c r="W15" i="29"/>
  <c r="AW15" i="29" s="1"/>
  <c r="AT14" i="29"/>
  <c r="BT14" i="29" s="1"/>
  <c r="AS14" i="29"/>
  <c r="BS14" i="29" s="1"/>
  <c r="AR14" i="29"/>
  <c r="BR14" i="29" s="1"/>
  <c r="AQ14" i="29"/>
  <c r="AP14" i="29"/>
  <c r="AO14" i="29"/>
  <c r="AN14" i="29"/>
  <c r="AM14" i="29"/>
  <c r="BM14" i="29" s="1"/>
  <c r="AL14" i="29"/>
  <c r="BL14" i="29" s="1"/>
  <c r="AK14" i="29"/>
  <c r="BK14" i="29" s="1"/>
  <c r="AJ14" i="29"/>
  <c r="AI14" i="29"/>
  <c r="AH14" i="29"/>
  <c r="BH14" i="29" s="1"/>
  <c r="AG14" i="29"/>
  <c r="BG14" i="29" s="1"/>
  <c r="AF14" i="29"/>
  <c r="BF14" i="29" s="1"/>
  <c r="AE14" i="29"/>
  <c r="AD14" i="29"/>
  <c r="AC14" i="29"/>
  <c r="AB14" i="29"/>
  <c r="BB14" i="29" s="1"/>
  <c r="AA14" i="29"/>
  <c r="BA14" i="29" s="1"/>
  <c r="Z14" i="29"/>
  <c r="AZ14" i="29" s="1"/>
  <c r="Y14" i="29"/>
  <c r="AY14" i="29" s="1"/>
  <c r="X14" i="29"/>
  <c r="W14" i="29"/>
  <c r="AX13" i="29"/>
  <c r="AT13" i="29"/>
  <c r="BT13" i="29" s="1"/>
  <c r="AS13" i="29"/>
  <c r="AR13" i="29"/>
  <c r="AQ13" i="29"/>
  <c r="AP13" i="29"/>
  <c r="BP13" i="29" s="1"/>
  <c r="AO13" i="29"/>
  <c r="BO13" i="29" s="1"/>
  <c r="AN13" i="29"/>
  <c r="BN13" i="29" s="1"/>
  <c r="AM13" i="29"/>
  <c r="AL13" i="29"/>
  <c r="AK13" i="29"/>
  <c r="AJ13" i="29"/>
  <c r="AI13" i="29"/>
  <c r="BI13" i="29" s="1"/>
  <c r="AH13" i="29"/>
  <c r="BH13" i="29" s="1"/>
  <c r="AG13" i="29"/>
  <c r="AF13" i="29"/>
  <c r="AE13" i="29"/>
  <c r="AD13" i="29"/>
  <c r="BD13" i="29" s="1"/>
  <c r="AC13" i="29"/>
  <c r="BC13" i="29" s="1"/>
  <c r="AB13" i="29"/>
  <c r="BB13" i="29" s="1"/>
  <c r="AA13" i="29"/>
  <c r="Z13" i="29"/>
  <c r="Y13" i="29"/>
  <c r="X13" i="29"/>
  <c r="W13" i="29"/>
  <c r="AW13" i="29" s="1"/>
  <c r="AT12" i="29"/>
  <c r="BT12" i="29" s="1"/>
  <c r="AS12" i="29"/>
  <c r="AR12" i="29"/>
  <c r="BR12" i="29" s="1"/>
  <c r="AQ12" i="29"/>
  <c r="BQ12" i="29" s="1"/>
  <c r="AP12" i="29"/>
  <c r="AO12" i="29"/>
  <c r="AN12" i="29"/>
  <c r="BN12" i="29" s="1"/>
  <c r="AM12" i="29"/>
  <c r="AL12" i="29"/>
  <c r="AK12" i="29"/>
  <c r="BK12" i="29" s="1"/>
  <c r="AJ12" i="29"/>
  <c r="AI12" i="29"/>
  <c r="AH12" i="29"/>
  <c r="BH12" i="29" s="1"/>
  <c r="AG12" i="29"/>
  <c r="AF12" i="29"/>
  <c r="BF12" i="29" s="1"/>
  <c r="AE12" i="29"/>
  <c r="BE12" i="29" s="1"/>
  <c r="AD12" i="29"/>
  <c r="AC12" i="29"/>
  <c r="AB12" i="29"/>
  <c r="BB12" i="29" s="1"/>
  <c r="AA12" i="29"/>
  <c r="Z12" i="29"/>
  <c r="Y12" i="29"/>
  <c r="AY12" i="29" s="1"/>
  <c r="X12" i="29"/>
  <c r="W12" i="29"/>
  <c r="CY11" i="29"/>
  <c r="AT11" i="29"/>
  <c r="AS11" i="29"/>
  <c r="AR11" i="29"/>
  <c r="BR11" i="29" s="1"/>
  <c r="AQ11" i="29"/>
  <c r="AP11" i="29"/>
  <c r="AO11" i="29"/>
  <c r="AN11" i="29"/>
  <c r="AM11" i="29"/>
  <c r="AL11" i="29"/>
  <c r="BL11" i="29" s="1"/>
  <c r="AK11" i="29"/>
  <c r="AJ11" i="29"/>
  <c r="AI11" i="29"/>
  <c r="AH11" i="29"/>
  <c r="AG11" i="29"/>
  <c r="AF11" i="29"/>
  <c r="AE11" i="29"/>
  <c r="AD11" i="29"/>
  <c r="AC11" i="29"/>
  <c r="AB11" i="29"/>
  <c r="AA11" i="29"/>
  <c r="Z11" i="29"/>
  <c r="AZ11" i="29" s="1"/>
  <c r="Y11" i="29"/>
  <c r="X11" i="29"/>
  <c r="W11" i="29"/>
  <c r="AT10" i="29"/>
  <c r="AS10" i="29"/>
  <c r="AR10" i="29"/>
  <c r="AQ10" i="29"/>
  <c r="AP10" i="29"/>
  <c r="AO10" i="29"/>
  <c r="AN10" i="29"/>
  <c r="AM10" i="29"/>
  <c r="AL10" i="29"/>
  <c r="BL10" i="29" s="1"/>
  <c r="AK10" i="29"/>
  <c r="AJ10" i="29"/>
  <c r="AI10" i="29"/>
  <c r="AH10" i="29"/>
  <c r="AG10" i="29"/>
  <c r="AF10" i="29"/>
  <c r="AE10" i="29"/>
  <c r="AD10" i="29"/>
  <c r="AC10" i="29"/>
  <c r="AB10" i="29"/>
  <c r="AA10" i="29"/>
  <c r="Z10" i="29"/>
  <c r="Y10" i="29"/>
  <c r="X10" i="29"/>
  <c r="W10" i="29"/>
  <c r="AT9" i="29"/>
  <c r="BT9" i="29" s="1"/>
  <c r="AS9" i="29"/>
  <c r="BS9" i="29" s="1"/>
  <c r="AR9" i="29"/>
  <c r="BR9" i="29" s="1"/>
  <c r="AQ9" i="29"/>
  <c r="AP9" i="29"/>
  <c r="AO9" i="29"/>
  <c r="BO9" i="29" s="1"/>
  <c r="AN9" i="29"/>
  <c r="BN9" i="29" s="1"/>
  <c r="AM9" i="29"/>
  <c r="BM9" i="29" s="1"/>
  <c r="AL9" i="29"/>
  <c r="AK9" i="29"/>
  <c r="AJ9" i="29"/>
  <c r="AI9" i="29"/>
  <c r="BI9" i="29" s="1"/>
  <c r="AH9" i="29"/>
  <c r="BH9" i="29" s="1"/>
  <c r="AG9" i="29"/>
  <c r="BG9" i="29" s="1"/>
  <c r="AF9" i="29"/>
  <c r="BF9" i="29" s="1"/>
  <c r="AE9" i="29"/>
  <c r="AD9" i="29"/>
  <c r="AC9" i="29"/>
  <c r="BC9" i="29" s="1"/>
  <c r="AB9" i="29"/>
  <c r="BB9" i="29" s="1"/>
  <c r="AA9" i="29"/>
  <c r="BA9" i="29" s="1"/>
  <c r="Z9" i="29"/>
  <c r="AZ9" i="29" s="1"/>
  <c r="Y9" i="29"/>
  <c r="X9" i="29"/>
  <c r="W9" i="29"/>
  <c r="AW9" i="29" s="1"/>
  <c r="BL8" i="29"/>
  <c r="AT8" i="29"/>
  <c r="BT8" i="29" s="1"/>
  <c r="AS8" i="29"/>
  <c r="BS8" i="29" s="1"/>
  <c r="AR8" i="29"/>
  <c r="AQ8" i="29"/>
  <c r="AP8" i="29"/>
  <c r="AO8" i="29"/>
  <c r="BO8" i="29" s="1"/>
  <c r="AN8" i="29"/>
  <c r="BN8" i="29" s="1"/>
  <c r="AM8" i="29"/>
  <c r="BM8" i="29" s="1"/>
  <c r="AL8" i="29"/>
  <c r="AK8" i="29"/>
  <c r="AJ8" i="29"/>
  <c r="AI8" i="29"/>
  <c r="BI8" i="29" s="1"/>
  <c r="AH8" i="29"/>
  <c r="BH8" i="29" s="1"/>
  <c r="AG8" i="29"/>
  <c r="BG8" i="29" s="1"/>
  <c r="AF8" i="29"/>
  <c r="BF8" i="29" s="1"/>
  <c r="AE8" i="29"/>
  <c r="AD8" i="29"/>
  <c r="AC8" i="29"/>
  <c r="BC8" i="29" s="1"/>
  <c r="AB8" i="29"/>
  <c r="BB8" i="29" s="1"/>
  <c r="AA8" i="29"/>
  <c r="BA8" i="29" s="1"/>
  <c r="Z8" i="29"/>
  <c r="AZ8" i="29" s="1"/>
  <c r="Y8" i="29"/>
  <c r="X8" i="29"/>
  <c r="W8" i="29"/>
  <c r="AW8" i="29" s="1"/>
  <c r="BE7" i="29"/>
  <c r="BB7" i="29"/>
  <c r="AT7" i="29"/>
  <c r="BT7" i="29" s="1"/>
  <c r="AS7" i="29"/>
  <c r="BS7" i="29" s="1"/>
  <c r="AR7" i="29"/>
  <c r="AQ7" i="29"/>
  <c r="AP7" i="29"/>
  <c r="AO7" i="29"/>
  <c r="BO7" i="29" s="1"/>
  <c r="AN7" i="29"/>
  <c r="BN7" i="29" s="1"/>
  <c r="AM7" i="29"/>
  <c r="AL7" i="29"/>
  <c r="BL7" i="29" s="1"/>
  <c r="AK7" i="29"/>
  <c r="AJ7" i="29"/>
  <c r="AI7" i="29"/>
  <c r="BI7" i="29" s="1"/>
  <c r="AH7" i="29"/>
  <c r="BH7" i="29" s="1"/>
  <c r="AG7" i="29"/>
  <c r="AF7" i="29"/>
  <c r="AE7" i="29"/>
  <c r="AD7" i="29"/>
  <c r="AC7" i="29"/>
  <c r="BC7" i="29" s="1"/>
  <c r="AB7" i="29"/>
  <c r="AA7" i="29"/>
  <c r="Z7" i="29"/>
  <c r="Y7" i="29"/>
  <c r="X7" i="29"/>
  <c r="W7" i="29"/>
  <c r="AW7" i="29" s="1"/>
  <c r="AT6" i="29"/>
  <c r="AS6" i="29"/>
  <c r="AR6" i="29"/>
  <c r="BR6" i="29" s="1"/>
  <c r="AQ6" i="29"/>
  <c r="BQ6" i="29" s="1"/>
  <c r="AP6" i="29"/>
  <c r="BP6" i="29" s="1"/>
  <c r="AO6" i="29"/>
  <c r="BO6" i="29" s="1"/>
  <c r="AN6" i="29"/>
  <c r="AM6" i="29"/>
  <c r="AL6" i="29"/>
  <c r="AK6" i="29"/>
  <c r="BK6" i="29" s="1"/>
  <c r="AJ6" i="29"/>
  <c r="BJ6" i="29" s="1"/>
  <c r="AI6" i="29"/>
  <c r="BI6" i="29" s="1"/>
  <c r="AH6" i="29"/>
  <c r="AG6" i="29"/>
  <c r="AF6" i="29"/>
  <c r="AE6" i="29"/>
  <c r="BE6" i="29" s="1"/>
  <c r="AD6" i="29"/>
  <c r="BD6" i="29" s="1"/>
  <c r="AC6" i="29"/>
  <c r="BC6" i="29" s="1"/>
  <c r="AB6" i="29"/>
  <c r="AA6" i="29"/>
  <c r="Z6" i="29"/>
  <c r="Y6" i="29"/>
  <c r="AY6" i="29" s="1"/>
  <c r="X6" i="29"/>
  <c r="AX6" i="29" s="1"/>
  <c r="W6" i="29"/>
  <c r="AW6" i="29" s="1"/>
  <c r="DT5" i="29"/>
  <c r="DP5" i="29"/>
  <c r="DN5" i="29"/>
  <c r="DM5" i="29"/>
  <c r="DF5" i="29"/>
  <c r="DE5" i="29"/>
  <c r="DD5" i="29"/>
  <c r="BK5" i="29"/>
  <c r="BD5" i="29"/>
  <c r="AT5" i="29"/>
  <c r="AS5" i="29"/>
  <c r="AR5" i="29"/>
  <c r="BR5" i="29" s="1"/>
  <c r="AQ5" i="29"/>
  <c r="AP5" i="29"/>
  <c r="AO5" i="29"/>
  <c r="BO5" i="29" s="1"/>
  <c r="AN5" i="29"/>
  <c r="AM5" i="29"/>
  <c r="AL5" i="29"/>
  <c r="AK5" i="29"/>
  <c r="AJ5" i="29"/>
  <c r="AI5" i="29"/>
  <c r="BI5" i="29" s="1"/>
  <c r="AH5" i="29"/>
  <c r="AG5" i="29"/>
  <c r="AF5" i="29"/>
  <c r="AE5" i="29"/>
  <c r="AD5" i="29"/>
  <c r="AC5" i="29"/>
  <c r="BC5" i="29" s="1"/>
  <c r="AB5" i="29"/>
  <c r="AA5" i="29"/>
  <c r="Z5" i="29"/>
  <c r="Y5" i="29"/>
  <c r="X5" i="29"/>
  <c r="W5" i="29"/>
  <c r="AW5" i="29" s="1"/>
  <c r="CS4" i="29"/>
  <c r="CC4" i="29"/>
  <c r="BS4" i="29"/>
  <c r="AW4" i="29"/>
  <c r="AR4" i="29"/>
  <c r="BR4" i="29" s="1"/>
  <c r="AQ4" i="29"/>
  <c r="CQ4" i="29" s="1"/>
  <c r="AP4" i="29"/>
  <c r="CP4" i="29" s="1"/>
  <c r="AO4" i="29"/>
  <c r="BO4" i="29" s="1"/>
  <c r="AN4" i="29"/>
  <c r="BN4" i="29" s="1"/>
  <c r="AM4" i="29"/>
  <c r="CM4" i="29" s="1"/>
  <c r="AL4" i="29"/>
  <c r="BL4" i="29" s="1"/>
  <c r="AK4" i="29"/>
  <c r="BK4" i="29" s="1"/>
  <c r="AJ4" i="29"/>
  <c r="CJ4" i="29" s="1"/>
  <c r="AI4" i="29"/>
  <c r="CI4" i="29" s="1"/>
  <c r="AH4" i="29"/>
  <c r="CH4" i="29" s="1"/>
  <c r="AG4" i="29"/>
  <c r="CG4" i="29" s="1"/>
  <c r="AF4" i="29"/>
  <c r="BF4" i="29" s="1"/>
  <c r="AE4" i="29"/>
  <c r="CE4" i="29" s="1"/>
  <c r="AD4" i="29"/>
  <c r="BD4" i="29" s="1"/>
  <c r="AC4" i="29"/>
  <c r="BC4" i="29" s="1"/>
  <c r="AB4" i="29"/>
  <c r="CB4" i="29" s="1"/>
  <c r="AA4" i="29"/>
  <c r="CA4" i="29" s="1"/>
  <c r="Z4" i="29"/>
  <c r="AZ4" i="29" s="1"/>
  <c r="Y4" i="29"/>
  <c r="AY4" i="29" s="1"/>
  <c r="X4" i="29"/>
  <c r="BX4" i="29" s="1"/>
  <c r="W4" i="29"/>
  <c r="BW4" i="29" s="1"/>
  <c r="BW3" i="29"/>
  <c r="AV3" i="29"/>
  <c r="V3" i="29"/>
  <c r="AQ21" i="28"/>
  <c r="AP21" i="28"/>
  <c r="AO21" i="28"/>
  <c r="AN21" i="28"/>
  <c r="AM21" i="28"/>
  <c r="BK8" i="28" s="1"/>
  <c r="AL21" i="28"/>
  <c r="BJ18" i="28" s="1"/>
  <c r="AK21" i="28"/>
  <c r="AJ21" i="28"/>
  <c r="AI21" i="28"/>
  <c r="AH21" i="28"/>
  <c r="BF15" i="28" s="1"/>
  <c r="AG21" i="28"/>
  <c r="BE15" i="28" s="1"/>
  <c r="AF21" i="28"/>
  <c r="AE21" i="28"/>
  <c r="AD21" i="28"/>
  <c r="AC21" i="28"/>
  <c r="AB21" i="28"/>
  <c r="AA21" i="28"/>
  <c r="Z21" i="28"/>
  <c r="Y21" i="28"/>
  <c r="X21" i="28"/>
  <c r="W21" i="28"/>
  <c r="AQ20" i="28"/>
  <c r="AP20" i="28"/>
  <c r="BN20" i="28" s="1"/>
  <c r="AO20" i="28"/>
  <c r="AN20" i="28"/>
  <c r="AM20" i="28"/>
  <c r="AL20" i="28"/>
  <c r="BJ20" i="28" s="1"/>
  <c r="AK20" i="28"/>
  <c r="AJ20" i="28"/>
  <c r="BH20" i="28" s="1"/>
  <c r="AI20" i="28"/>
  <c r="AH20" i="28"/>
  <c r="AG20" i="28"/>
  <c r="AF20" i="28"/>
  <c r="BD20" i="28" s="1"/>
  <c r="AE20" i="28"/>
  <c r="BC20" i="28" s="1"/>
  <c r="AD20" i="28"/>
  <c r="BB20" i="28" s="1"/>
  <c r="AC20" i="28"/>
  <c r="AB20" i="28"/>
  <c r="AA20" i="28"/>
  <c r="Z20" i="28"/>
  <c r="Y20" i="28"/>
  <c r="X20" i="28"/>
  <c r="AV20" i="28" s="1"/>
  <c r="W20" i="28"/>
  <c r="BG19" i="28"/>
  <c r="AU19" i="28"/>
  <c r="AQ19" i="28"/>
  <c r="BO19" i="28" s="1"/>
  <c r="AP19" i="28"/>
  <c r="AO19" i="28"/>
  <c r="AN19" i="28"/>
  <c r="BL19" i="28" s="1"/>
  <c r="AM19" i="28"/>
  <c r="AL19" i="28"/>
  <c r="BJ19" i="28" s="1"/>
  <c r="AK19" i="28"/>
  <c r="BI19" i="28" s="1"/>
  <c r="AJ19" i="28"/>
  <c r="AI19" i="28"/>
  <c r="AH19" i="28"/>
  <c r="AG19" i="28"/>
  <c r="AF19" i="28"/>
  <c r="BD19" i="28" s="1"/>
  <c r="AE19" i="28"/>
  <c r="BC19" i="28" s="1"/>
  <c r="AD19" i="28"/>
  <c r="AC19" i="28"/>
  <c r="AB19" i="28"/>
  <c r="AA19" i="28"/>
  <c r="Z19" i="28"/>
  <c r="AX19" i="28" s="1"/>
  <c r="Y19" i="28"/>
  <c r="AW19" i="28" s="1"/>
  <c r="X19" i="28"/>
  <c r="W19" i="28"/>
  <c r="AQ18" i="28"/>
  <c r="BO18" i="28" s="1"/>
  <c r="AP18" i="28"/>
  <c r="AO18" i="28"/>
  <c r="BM18" i="28" s="1"/>
  <c r="AN18" i="28"/>
  <c r="AM18" i="28"/>
  <c r="AL18" i="28"/>
  <c r="AK18" i="28"/>
  <c r="BI18" i="28" s="1"/>
  <c r="AJ18" i="28"/>
  <c r="AI18" i="28"/>
  <c r="BG18" i="28" s="1"/>
  <c r="AH18" i="28"/>
  <c r="AG18" i="28"/>
  <c r="AF18" i="28"/>
  <c r="BD18" i="28" s="1"/>
  <c r="AE18" i="28"/>
  <c r="AD18" i="28"/>
  <c r="BB18" i="28" s="1"/>
  <c r="AC18" i="28"/>
  <c r="BA18" i="28" s="1"/>
  <c r="AB18" i="28"/>
  <c r="AA18" i="28"/>
  <c r="Z18" i="28"/>
  <c r="Y18" i="28"/>
  <c r="AW18" i="28" s="1"/>
  <c r="X18" i="28"/>
  <c r="W18" i="28"/>
  <c r="AU18" i="28" s="1"/>
  <c r="AU17" i="28"/>
  <c r="AQ17" i="28"/>
  <c r="AP17" i="28"/>
  <c r="AO17" i="28"/>
  <c r="BM17" i="28" s="1"/>
  <c r="AN17" i="28"/>
  <c r="BL17" i="28" s="1"/>
  <c r="AM17" i="28"/>
  <c r="AL17" i="28"/>
  <c r="AK17" i="28"/>
  <c r="AJ17" i="28"/>
  <c r="AI17" i="28"/>
  <c r="AH17" i="28"/>
  <c r="AG17" i="28"/>
  <c r="AF17" i="28"/>
  <c r="AE17" i="28"/>
  <c r="AD17" i="28"/>
  <c r="BB17" i="28" s="1"/>
  <c r="AC17" i="28"/>
  <c r="AB17" i="28"/>
  <c r="AZ17" i="28" s="1"/>
  <c r="AA17" i="28"/>
  <c r="Z17" i="28"/>
  <c r="Y17" i="28"/>
  <c r="X17" i="28"/>
  <c r="W17" i="28"/>
  <c r="BH16" i="28"/>
  <c r="AQ16" i="28"/>
  <c r="AP16" i="28"/>
  <c r="AO16" i="28"/>
  <c r="AN16" i="28"/>
  <c r="AM16" i="28"/>
  <c r="BK16" i="28" s="1"/>
  <c r="AL16" i="28"/>
  <c r="BJ16" i="28" s="1"/>
  <c r="AK16" i="28"/>
  <c r="BI16" i="28" s="1"/>
  <c r="AJ16" i="28"/>
  <c r="AI16" i="28"/>
  <c r="AH16" i="28"/>
  <c r="AG16" i="28"/>
  <c r="AF16" i="28"/>
  <c r="AE16" i="28"/>
  <c r="BC16" i="28" s="1"/>
  <c r="AD16" i="28"/>
  <c r="AC16" i="28"/>
  <c r="AB16" i="28"/>
  <c r="AA16" i="28"/>
  <c r="Z16" i="28"/>
  <c r="AX16" i="28" s="1"/>
  <c r="Y16" i="28"/>
  <c r="X16" i="28"/>
  <c r="W16" i="28"/>
  <c r="AQ15" i="28"/>
  <c r="AP15" i="28"/>
  <c r="AO15" i="28"/>
  <c r="AN15" i="28"/>
  <c r="AM15" i="28"/>
  <c r="BK15" i="28" s="1"/>
  <c r="AL15" i="28"/>
  <c r="AK15" i="28"/>
  <c r="AJ15" i="28"/>
  <c r="AI15" i="28"/>
  <c r="AH15" i="28"/>
  <c r="AG15" i="28"/>
  <c r="AF15" i="28"/>
  <c r="AE15" i="28"/>
  <c r="AD15" i="28"/>
  <c r="AC15" i="28"/>
  <c r="AB15" i="28"/>
  <c r="AA15" i="28"/>
  <c r="Z15" i="28"/>
  <c r="Y15" i="28"/>
  <c r="X15" i="28"/>
  <c r="W15" i="28"/>
  <c r="AQ14" i="28"/>
  <c r="BO14" i="28" s="1"/>
  <c r="AP14" i="28"/>
  <c r="BN14" i="28" s="1"/>
  <c r="AO14" i="28"/>
  <c r="AN14" i="28"/>
  <c r="AM14" i="28"/>
  <c r="AL14" i="28"/>
  <c r="AK14" i="28"/>
  <c r="AJ14" i="28"/>
  <c r="AI14" i="28"/>
  <c r="AH14" i="28"/>
  <c r="AG14" i="28"/>
  <c r="BE14" i="28" s="1"/>
  <c r="AF14" i="28"/>
  <c r="BD14" i="28" s="1"/>
  <c r="AE14" i="28"/>
  <c r="BC14" i="28" s="1"/>
  <c r="AD14" i="28"/>
  <c r="AC14" i="28"/>
  <c r="AB14" i="28"/>
  <c r="AA14" i="28"/>
  <c r="Z14" i="28"/>
  <c r="Y14" i="28"/>
  <c r="AW14" i="28" s="1"/>
  <c r="X14" i="28"/>
  <c r="AV14" i="28" s="1"/>
  <c r="W14" i="28"/>
  <c r="AU13" i="28"/>
  <c r="AQ13" i="28"/>
  <c r="BO13" i="28" s="1"/>
  <c r="AP13" i="28"/>
  <c r="BN13" i="28" s="1"/>
  <c r="AO13" i="28"/>
  <c r="AN13" i="28"/>
  <c r="AM13" i="28"/>
  <c r="AL13" i="28"/>
  <c r="BJ13" i="28" s="1"/>
  <c r="AK13" i="28"/>
  <c r="BI13" i="28" s="1"/>
  <c r="AJ13" i="28"/>
  <c r="AI13" i="28"/>
  <c r="BG13" i="28" s="1"/>
  <c r="AH13" i="28"/>
  <c r="BF13" i="28" s="1"/>
  <c r="AG13" i="28"/>
  <c r="BE13" i="28" s="1"/>
  <c r="AF13" i="28"/>
  <c r="BD13" i="28" s="1"/>
  <c r="AE13" i="28"/>
  <c r="BC13" i="28" s="1"/>
  <c r="AD13" i="28"/>
  <c r="BB13" i="28" s="1"/>
  <c r="AC13" i="28"/>
  <c r="AB13" i="28"/>
  <c r="AA13" i="28"/>
  <c r="Z13" i="28"/>
  <c r="AX13" i="28" s="1"/>
  <c r="Y13" i="28"/>
  <c r="AW13" i="28" s="1"/>
  <c r="X13" i="28"/>
  <c r="W13" i="28"/>
  <c r="BH12" i="28"/>
  <c r="AV12" i="28"/>
  <c r="AQ12" i="28"/>
  <c r="BO12" i="28" s="1"/>
  <c r="AP12" i="28"/>
  <c r="AO12" i="28"/>
  <c r="AN12" i="28"/>
  <c r="AM12" i="28"/>
  <c r="AL12" i="28"/>
  <c r="BJ12" i="28" s="1"/>
  <c r="AK12" i="28"/>
  <c r="BI12" i="28" s="1"/>
  <c r="AJ12" i="28"/>
  <c r="AI12" i="28"/>
  <c r="AH12" i="28"/>
  <c r="AG12" i="28"/>
  <c r="BE12" i="28" s="1"/>
  <c r="AF12" i="28"/>
  <c r="BD12" i="28" s="1"/>
  <c r="AE12" i="28"/>
  <c r="AD12" i="28"/>
  <c r="AC12" i="28"/>
  <c r="AB12" i="28"/>
  <c r="AA12" i="28"/>
  <c r="Z12" i="28"/>
  <c r="AX12" i="28" s="1"/>
  <c r="Y12" i="28"/>
  <c r="AW12" i="28" s="1"/>
  <c r="X12" i="28"/>
  <c r="W12" i="28"/>
  <c r="BL11" i="28"/>
  <c r="BH11" i="28"/>
  <c r="AQ11" i="28"/>
  <c r="BO11" i="28" s="1"/>
  <c r="AP11" i="28"/>
  <c r="BN11" i="28" s="1"/>
  <c r="AO11" i="28"/>
  <c r="BM11" i="28" s="1"/>
  <c r="AN11" i="28"/>
  <c r="AM11" i="28"/>
  <c r="AL11" i="28"/>
  <c r="AK11" i="28"/>
  <c r="BI11" i="28" s="1"/>
  <c r="AJ11" i="28"/>
  <c r="AI11" i="28"/>
  <c r="BG11" i="28" s="1"/>
  <c r="AH11" i="28"/>
  <c r="AG11" i="28"/>
  <c r="AF11" i="28"/>
  <c r="AE11" i="28"/>
  <c r="BC11" i="28" s="1"/>
  <c r="AD11" i="28"/>
  <c r="BB11" i="28" s="1"/>
  <c r="AC11" i="28"/>
  <c r="BA11" i="28" s="1"/>
  <c r="AB11" i="28"/>
  <c r="AA11" i="28"/>
  <c r="Z11" i="28"/>
  <c r="Y11" i="28"/>
  <c r="AW11" i="28" s="1"/>
  <c r="X11" i="28"/>
  <c r="AV11" i="28" s="1"/>
  <c r="W11" i="28"/>
  <c r="AU11" i="28" s="1"/>
  <c r="CS10" i="28"/>
  <c r="AQ10" i="28"/>
  <c r="AP10" i="28"/>
  <c r="AO10" i="28"/>
  <c r="BM10" i="28" s="1"/>
  <c r="AN10" i="28"/>
  <c r="AM10" i="28"/>
  <c r="BK10" i="28" s="1"/>
  <c r="AL10" i="28"/>
  <c r="AK10" i="28"/>
  <c r="AJ10" i="28"/>
  <c r="AI10" i="28"/>
  <c r="BG10" i="28" s="1"/>
  <c r="AH10" i="28"/>
  <c r="AG10" i="28"/>
  <c r="BE10" i="28" s="1"/>
  <c r="AF10" i="28"/>
  <c r="AE10" i="28"/>
  <c r="AD10" i="28"/>
  <c r="AC10" i="28"/>
  <c r="BA10" i="28" s="1"/>
  <c r="AB10" i="28"/>
  <c r="AA10" i="28"/>
  <c r="Z10" i="28"/>
  <c r="Y10" i="28"/>
  <c r="X10" i="28"/>
  <c r="W10" i="28"/>
  <c r="AU10" i="28" s="1"/>
  <c r="AQ9" i="28"/>
  <c r="BO9" i="28" s="1"/>
  <c r="AP9" i="28"/>
  <c r="AO9" i="28"/>
  <c r="BM9" i="28" s="1"/>
  <c r="AN9" i="28"/>
  <c r="BL9" i="28" s="1"/>
  <c r="AM9" i="28"/>
  <c r="AL9" i="28"/>
  <c r="BJ9" i="28" s="1"/>
  <c r="AK9" i="28"/>
  <c r="BI9" i="28" s="1"/>
  <c r="AJ9" i="28"/>
  <c r="AI9" i="28"/>
  <c r="BG9" i="28" s="1"/>
  <c r="AH9" i="28"/>
  <c r="BF9" i="28" s="1"/>
  <c r="AG9" i="28"/>
  <c r="BE9" i="28" s="1"/>
  <c r="AF9" i="28"/>
  <c r="BD9" i="28" s="1"/>
  <c r="AE9" i="28"/>
  <c r="BC9" i="28" s="1"/>
  <c r="AD9" i="28"/>
  <c r="AC9" i="28"/>
  <c r="BA9" i="28" s="1"/>
  <c r="AB9" i="28"/>
  <c r="AZ9" i="28" s="1"/>
  <c r="AA9" i="28"/>
  <c r="AY9" i="28" s="1"/>
  <c r="Z9" i="28"/>
  <c r="AX9" i="28" s="1"/>
  <c r="Y9" i="28"/>
  <c r="AW9" i="28" s="1"/>
  <c r="X9" i="28"/>
  <c r="W9" i="28"/>
  <c r="AU9" i="28" s="1"/>
  <c r="BJ8" i="28"/>
  <c r="BI8" i="28"/>
  <c r="AQ8" i="28"/>
  <c r="AP8" i="28"/>
  <c r="AO8" i="28"/>
  <c r="BM8" i="28" s="1"/>
  <c r="AN8" i="28"/>
  <c r="BL8" i="28" s="1"/>
  <c r="AM8" i="28"/>
  <c r="AL8" i="28"/>
  <c r="AK8" i="28"/>
  <c r="AJ8" i="28"/>
  <c r="AI8" i="28"/>
  <c r="BG8" i="28" s="1"/>
  <c r="AH8" i="28"/>
  <c r="BF8" i="28" s="1"/>
  <c r="AG8" i="28"/>
  <c r="BE8" i="28" s="1"/>
  <c r="AF8" i="28"/>
  <c r="AE8" i="28"/>
  <c r="AD8" i="28"/>
  <c r="AC8" i="28"/>
  <c r="BA8" i="28" s="1"/>
  <c r="AB8" i="28"/>
  <c r="AZ8" i="28" s="1"/>
  <c r="AA8" i="28"/>
  <c r="Z8" i="28"/>
  <c r="Y8" i="28"/>
  <c r="X8" i="28"/>
  <c r="W8" i="28"/>
  <c r="AU8" i="28" s="1"/>
  <c r="AU7" i="28"/>
  <c r="AQ7" i="28"/>
  <c r="BO7" i="28" s="1"/>
  <c r="AP7" i="28"/>
  <c r="BN7" i="28" s="1"/>
  <c r="AO7" i="28"/>
  <c r="AN7" i="28"/>
  <c r="AM7" i="28"/>
  <c r="AL7" i="28"/>
  <c r="BJ7" i="28" s="1"/>
  <c r="AK7" i="28"/>
  <c r="BI7" i="28" s="1"/>
  <c r="AJ7" i="28"/>
  <c r="BH7" i="28" s="1"/>
  <c r="AI7" i="28"/>
  <c r="BG7" i="28" s="1"/>
  <c r="AH7" i="28"/>
  <c r="BF7" i="28" s="1"/>
  <c r="AG7" i="28"/>
  <c r="AF7" i="28"/>
  <c r="BD7" i="28" s="1"/>
  <c r="AE7" i="28"/>
  <c r="BC7" i="28" s="1"/>
  <c r="AD7" i="28"/>
  <c r="BB7" i="28" s="1"/>
  <c r="AC7" i="28"/>
  <c r="AB7" i="28"/>
  <c r="AA7" i="28"/>
  <c r="Z7" i="28"/>
  <c r="AX7" i="28" s="1"/>
  <c r="Y7" i="28"/>
  <c r="AW7" i="28" s="1"/>
  <c r="X7" i="28"/>
  <c r="AV7" i="28" s="1"/>
  <c r="W7" i="28"/>
  <c r="AQ6" i="28"/>
  <c r="AP6" i="28"/>
  <c r="BN6" i="28" s="1"/>
  <c r="AO6" i="28"/>
  <c r="BM6" i="28" s="1"/>
  <c r="AN6" i="28"/>
  <c r="BL6" i="28" s="1"/>
  <c r="AM6" i="28"/>
  <c r="AL6" i="28"/>
  <c r="AK6" i="28"/>
  <c r="AJ6" i="28"/>
  <c r="BH6" i="28" s="1"/>
  <c r="AI6" i="28"/>
  <c r="BG6" i="28" s="1"/>
  <c r="AH6" i="28"/>
  <c r="BF6" i="28" s="1"/>
  <c r="AG6" i="28"/>
  <c r="AF6" i="28"/>
  <c r="AE6" i="28"/>
  <c r="AD6" i="28"/>
  <c r="BB6" i="28" s="1"/>
  <c r="AC6" i="28"/>
  <c r="BA6" i="28" s="1"/>
  <c r="AB6" i="28"/>
  <c r="AA6" i="28"/>
  <c r="Z6" i="28"/>
  <c r="Y6" i="28"/>
  <c r="X6" i="28"/>
  <c r="AV6" i="28" s="1"/>
  <c r="W6" i="28"/>
  <c r="AU6" i="28" s="1"/>
  <c r="DL5" i="28"/>
  <c r="DK5" i="28"/>
  <c r="DJ5" i="28"/>
  <c r="DI5" i="28"/>
  <c r="DH5" i="28"/>
  <c r="DG5" i="28"/>
  <c r="DF5" i="28"/>
  <c r="DE5" i="28"/>
  <c r="DD5" i="28"/>
  <c r="DC5" i="28"/>
  <c r="DB5" i="28"/>
  <c r="DA5" i="28"/>
  <c r="CZ5" i="28"/>
  <c r="CY5" i="28"/>
  <c r="CX5" i="28"/>
  <c r="CW5" i="28"/>
  <c r="CV5" i="28"/>
  <c r="CU5" i="28"/>
  <c r="CT5" i="28"/>
  <c r="CS5" i="28"/>
  <c r="CR5" i="28"/>
  <c r="AQ5" i="28"/>
  <c r="AP5" i="28"/>
  <c r="BN5" i="28" s="1"/>
  <c r="AO5" i="28"/>
  <c r="BM5" i="28" s="1"/>
  <c r="AN5" i="28"/>
  <c r="AM5" i="28"/>
  <c r="AL5" i="28"/>
  <c r="AK5" i="28"/>
  <c r="AJ5" i="28"/>
  <c r="BH5" i="28" s="1"/>
  <c r="AI5" i="28"/>
  <c r="BG5" i="28" s="1"/>
  <c r="AH5" i="28"/>
  <c r="AG5" i="28"/>
  <c r="AF5" i="28"/>
  <c r="AE5" i="28"/>
  <c r="AD5" i="28"/>
  <c r="BB5" i="28" s="1"/>
  <c r="AC5" i="28"/>
  <c r="BA5" i="28" s="1"/>
  <c r="AB5" i="28"/>
  <c r="AA5" i="28"/>
  <c r="Z5" i="28"/>
  <c r="Y5" i="28"/>
  <c r="X5" i="28"/>
  <c r="W5" i="28"/>
  <c r="AU5" i="28" s="1"/>
  <c r="CE4" i="28"/>
  <c r="AQ4" i="28"/>
  <c r="CM4" i="28" s="1"/>
  <c r="AP4" i="28"/>
  <c r="CL4" i="28" s="1"/>
  <c r="AO4" i="28"/>
  <c r="CK4" i="28" s="1"/>
  <c r="AN4" i="28"/>
  <c r="BL4" i="28" s="1"/>
  <c r="AM4" i="28"/>
  <c r="CI4" i="28" s="1"/>
  <c r="AL4" i="28"/>
  <c r="CH4" i="28" s="1"/>
  <c r="AK4" i="28"/>
  <c r="CG4" i="28" s="1"/>
  <c r="AJ4" i="28"/>
  <c r="CF4" i="28" s="1"/>
  <c r="AI4" i="28"/>
  <c r="BG4" i="28" s="1"/>
  <c r="AH4" i="28"/>
  <c r="BF4" i="28" s="1"/>
  <c r="AG4" i="28"/>
  <c r="BE4" i="28" s="1"/>
  <c r="AF4" i="28"/>
  <c r="CB4" i="28" s="1"/>
  <c r="AE4" i="28"/>
  <c r="CA4" i="28" s="1"/>
  <c r="AD4" i="28"/>
  <c r="BZ4" i="28" s="1"/>
  <c r="AC4" i="28"/>
  <c r="BY4" i="28" s="1"/>
  <c r="AB4" i="28"/>
  <c r="AZ4" i="28" s="1"/>
  <c r="AA4" i="28"/>
  <c r="AY4" i="28" s="1"/>
  <c r="Z4" i="28"/>
  <c r="BV4" i="28" s="1"/>
  <c r="Y4" i="28"/>
  <c r="BU4" i="28" s="1"/>
  <c r="X4" i="28"/>
  <c r="AV4" i="28" s="1"/>
  <c r="W4" i="28"/>
  <c r="BS4" i="28" s="1"/>
  <c r="AT3" i="28"/>
  <c r="AR21" i="27"/>
  <c r="AQ21" i="27"/>
  <c r="AP21" i="27"/>
  <c r="AO21" i="27"/>
  <c r="BN7" i="27" s="1"/>
  <c r="AN21" i="27"/>
  <c r="BM9" i="27" s="1"/>
  <c r="AM21" i="27"/>
  <c r="BL16" i="27" s="1"/>
  <c r="AL21" i="27"/>
  <c r="AK21" i="27"/>
  <c r="AJ21" i="27"/>
  <c r="AI21" i="27"/>
  <c r="BH20" i="27" s="1"/>
  <c r="AH21" i="27"/>
  <c r="AG21" i="27"/>
  <c r="BF19" i="27" s="1"/>
  <c r="AF21" i="27"/>
  <c r="AE21" i="27"/>
  <c r="AD21" i="27"/>
  <c r="AC21" i="27"/>
  <c r="BB13" i="27" s="1"/>
  <c r="AB21" i="27"/>
  <c r="AA21" i="27"/>
  <c r="Z21" i="27"/>
  <c r="AY17" i="27" s="1"/>
  <c r="Y21" i="27"/>
  <c r="X21" i="27"/>
  <c r="W21" i="27"/>
  <c r="AV18" i="27" s="1"/>
  <c r="AR20" i="27"/>
  <c r="AQ20" i="27"/>
  <c r="BP20" i="27" s="1"/>
  <c r="AP20" i="27"/>
  <c r="BO20" i="27" s="1"/>
  <c r="AO20" i="27"/>
  <c r="AN20" i="27"/>
  <c r="BM20" i="27" s="1"/>
  <c r="AM20" i="27"/>
  <c r="AL20" i="27"/>
  <c r="AK20" i="27"/>
  <c r="BJ20" i="27" s="1"/>
  <c r="AJ20" i="27"/>
  <c r="BI20" i="27" s="1"/>
  <c r="AI20" i="27"/>
  <c r="AH20" i="27"/>
  <c r="BG20" i="27" s="1"/>
  <c r="AG20" i="27"/>
  <c r="AF20" i="27"/>
  <c r="AE20" i="27"/>
  <c r="BD20" i="27" s="1"/>
  <c r="AD20" i="27"/>
  <c r="BC20" i="27" s="1"/>
  <c r="AC20" i="27"/>
  <c r="AB20" i="27"/>
  <c r="AA20" i="27"/>
  <c r="Z20" i="27"/>
  <c r="Y20" i="27"/>
  <c r="AX20" i="27" s="1"/>
  <c r="X20" i="27"/>
  <c r="AW20" i="27" s="1"/>
  <c r="W20" i="27"/>
  <c r="BI19" i="27"/>
  <c r="AR19" i="27"/>
  <c r="AQ19" i="27"/>
  <c r="BP19" i="27" s="1"/>
  <c r="AP19" i="27"/>
  <c r="BO19" i="27" s="1"/>
  <c r="AO19" i="27"/>
  <c r="AN19" i="27"/>
  <c r="AM19" i="27"/>
  <c r="AL19" i="27"/>
  <c r="AK19" i="27"/>
  <c r="BJ19" i="27" s="1"/>
  <c r="AJ19" i="27"/>
  <c r="AI19" i="27"/>
  <c r="AH19" i="27"/>
  <c r="AG19" i="27"/>
  <c r="AF19" i="27"/>
  <c r="AE19" i="27"/>
  <c r="BD19" i="27" s="1"/>
  <c r="AD19" i="27"/>
  <c r="BC19" i="27" s="1"/>
  <c r="AC19" i="27"/>
  <c r="AB19" i="27"/>
  <c r="BA19" i="27" s="1"/>
  <c r="AA19" i="27"/>
  <c r="Z19" i="27"/>
  <c r="Y19" i="27"/>
  <c r="AX19" i="27" s="1"/>
  <c r="X19" i="27"/>
  <c r="AW19" i="27" s="1"/>
  <c r="W19" i="27"/>
  <c r="AR18" i="27"/>
  <c r="AQ18" i="27"/>
  <c r="BP18" i="27" s="1"/>
  <c r="AP18" i="27"/>
  <c r="BO18" i="27" s="1"/>
  <c r="AO18" i="27"/>
  <c r="AN18" i="27"/>
  <c r="BM18" i="27" s="1"/>
  <c r="AM18" i="27"/>
  <c r="AL18" i="27"/>
  <c r="BK18" i="27" s="1"/>
  <c r="AK18" i="27"/>
  <c r="BJ18" i="27" s="1"/>
  <c r="AJ18" i="27"/>
  <c r="BI18" i="27" s="1"/>
  <c r="AI18" i="27"/>
  <c r="AH18" i="27"/>
  <c r="BG18" i="27" s="1"/>
  <c r="AG18" i="27"/>
  <c r="AF18" i="27"/>
  <c r="AE18" i="27"/>
  <c r="BD18" i="27" s="1"/>
  <c r="AD18" i="27"/>
  <c r="BC18" i="27" s="1"/>
  <c r="AC18" i="27"/>
  <c r="AB18" i="27"/>
  <c r="BA18" i="27" s="1"/>
  <c r="AA18" i="27"/>
  <c r="Z18" i="27"/>
  <c r="AY18" i="27" s="1"/>
  <c r="Y18" i="27"/>
  <c r="AX18" i="27" s="1"/>
  <c r="X18" i="27"/>
  <c r="AW18" i="27" s="1"/>
  <c r="W18" i="27"/>
  <c r="AV17" i="27"/>
  <c r="AR17" i="27"/>
  <c r="AQ17" i="27"/>
  <c r="BP17" i="27" s="1"/>
  <c r="AP17" i="27"/>
  <c r="BO17" i="27" s="1"/>
  <c r="AO17" i="27"/>
  <c r="AN17" i="27"/>
  <c r="AM17" i="27"/>
  <c r="AL17" i="27"/>
  <c r="AK17" i="27"/>
  <c r="BJ17" i="27" s="1"/>
  <c r="AJ17" i="27"/>
  <c r="BI17" i="27" s="1"/>
  <c r="AI17" i="27"/>
  <c r="AH17" i="27"/>
  <c r="AG17" i="27"/>
  <c r="AF17" i="27"/>
  <c r="AE17" i="27"/>
  <c r="BD17" i="27" s="1"/>
  <c r="AD17" i="27"/>
  <c r="BC17" i="27" s="1"/>
  <c r="AC17" i="27"/>
  <c r="AB17" i="27"/>
  <c r="AA17" i="27"/>
  <c r="Z17" i="27"/>
  <c r="Y17" i="27"/>
  <c r="AX17" i="27" s="1"/>
  <c r="X17" i="27"/>
  <c r="AW17" i="27" s="1"/>
  <c r="W17" i="27"/>
  <c r="AR16" i="27"/>
  <c r="AQ16" i="27"/>
  <c r="BP16" i="27" s="1"/>
  <c r="AP16" i="27"/>
  <c r="BO16" i="27" s="1"/>
  <c r="AO16" i="27"/>
  <c r="BN16" i="27" s="1"/>
  <c r="AN16" i="27"/>
  <c r="AM16" i="27"/>
  <c r="AL16" i="27"/>
  <c r="AK16" i="27"/>
  <c r="BJ16" i="27" s="1"/>
  <c r="AJ16" i="27"/>
  <c r="BI16" i="27" s="1"/>
  <c r="AI16" i="27"/>
  <c r="BH16" i="27" s="1"/>
  <c r="AH16" i="27"/>
  <c r="AG16" i="27"/>
  <c r="AF16" i="27"/>
  <c r="AE16" i="27"/>
  <c r="BD16" i="27" s="1"/>
  <c r="AD16" i="27"/>
  <c r="BC16" i="27" s="1"/>
  <c r="AC16" i="27"/>
  <c r="BB16" i="27" s="1"/>
  <c r="AB16" i="27"/>
  <c r="AA16" i="27"/>
  <c r="Z16" i="27"/>
  <c r="Y16" i="27"/>
  <c r="AX16" i="27" s="1"/>
  <c r="X16" i="27"/>
  <c r="AW16" i="27" s="1"/>
  <c r="W16" i="27"/>
  <c r="AV16" i="27" s="1"/>
  <c r="AR15" i="27"/>
  <c r="AQ15" i="27"/>
  <c r="BP15" i="27" s="1"/>
  <c r="AP15" i="27"/>
  <c r="BO15" i="27" s="1"/>
  <c r="AO15" i="27"/>
  <c r="BN15" i="27" s="1"/>
  <c r="AN15" i="27"/>
  <c r="BM15" i="27" s="1"/>
  <c r="AM15" i="27"/>
  <c r="AL15" i="27"/>
  <c r="AK15" i="27"/>
  <c r="BJ15" i="27" s="1"/>
  <c r="AJ15" i="27"/>
  <c r="BI15" i="27" s="1"/>
  <c r="AI15" i="27"/>
  <c r="BH15" i="27" s="1"/>
  <c r="AH15" i="27"/>
  <c r="BG15" i="27" s="1"/>
  <c r="AG15" i="27"/>
  <c r="AF15" i="27"/>
  <c r="AE15" i="27"/>
  <c r="BD15" i="27" s="1"/>
  <c r="AD15" i="27"/>
  <c r="BC15" i="27" s="1"/>
  <c r="AC15" i="27"/>
  <c r="BB15" i="27" s="1"/>
  <c r="AB15" i="27"/>
  <c r="BA15" i="27" s="1"/>
  <c r="AA15" i="27"/>
  <c r="Z15" i="27"/>
  <c r="Y15" i="27"/>
  <c r="AX15" i="27" s="1"/>
  <c r="X15" i="27"/>
  <c r="AW15" i="27" s="1"/>
  <c r="W15" i="27"/>
  <c r="AV15" i="27" s="1"/>
  <c r="AR14" i="27"/>
  <c r="AQ14" i="27"/>
  <c r="BP14" i="27" s="1"/>
  <c r="AP14" i="27"/>
  <c r="BO14" i="27" s="1"/>
  <c r="AO14" i="27"/>
  <c r="BN14" i="27" s="1"/>
  <c r="AN14" i="27"/>
  <c r="AM14" i="27"/>
  <c r="AL14" i="27"/>
  <c r="AK14" i="27"/>
  <c r="BJ14" i="27" s="1"/>
  <c r="AJ14" i="27"/>
  <c r="BI14" i="27" s="1"/>
  <c r="AI14" i="27"/>
  <c r="BH14" i="27" s="1"/>
  <c r="AH14" i="27"/>
  <c r="BG14" i="27" s="1"/>
  <c r="AG14" i="27"/>
  <c r="BF14" i="27" s="1"/>
  <c r="AF14" i="27"/>
  <c r="AE14" i="27"/>
  <c r="BD14" i="27" s="1"/>
  <c r="AD14" i="27"/>
  <c r="BC14" i="27" s="1"/>
  <c r="AC14" i="27"/>
  <c r="BB14" i="27" s="1"/>
  <c r="AB14" i="27"/>
  <c r="BA14" i="27" s="1"/>
  <c r="AA14" i="27"/>
  <c r="AZ14" i="27" s="1"/>
  <c r="Z14" i="27"/>
  <c r="Y14" i="27"/>
  <c r="AX14" i="27" s="1"/>
  <c r="X14" i="27"/>
  <c r="AW14" i="27" s="1"/>
  <c r="W14" i="27"/>
  <c r="AV14" i="27" s="1"/>
  <c r="AR13" i="27"/>
  <c r="BQ13" i="27" s="1"/>
  <c r="AQ13" i="27"/>
  <c r="BP13" i="27" s="1"/>
  <c r="AP13" i="27"/>
  <c r="BO13" i="27" s="1"/>
  <c r="AO13" i="27"/>
  <c r="AN13" i="27"/>
  <c r="AM13" i="27"/>
  <c r="AL13" i="27"/>
  <c r="BK13" i="27" s="1"/>
  <c r="AK13" i="27"/>
  <c r="BJ13" i="27" s="1"/>
  <c r="AJ13" i="27"/>
  <c r="BI13" i="27" s="1"/>
  <c r="AI13" i="27"/>
  <c r="AH13" i="27"/>
  <c r="AG13" i="27"/>
  <c r="AF13" i="27"/>
  <c r="BE13" i="27" s="1"/>
  <c r="AE13" i="27"/>
  <c r="BD13" i="27" s="1"/>
  <c r="AD13" i="27"/>
  <c r="BC13" i="27" s="1"/>
  <c r="AC13" i="27"/>
  <c r="AB13" i="27"/>
  <c r="AA13" i="27"/>
  <c r="Z13" i="27"/>
  <c r="AY13" i="27" s="1"/>
  <c r="Y13" i="27"/>
  <c r="AX13" i="27" s="1"/>
  <c r="X13" i="27"/>
  <c r="AW13" i="27" s="1"/>
  <c r="W13" i="27"/>
  <c r="AW12" i="27"/>
  <c r="AR12" i="27"/>
  <c r="AQ12" i="27"/>
  <c r="BP12" i="27" s="1"/>
  <c r="AP12" i="27"/>
  <c r="BO12" i="27" s="1"/>
  <c r="AO12" i="27"/>
  <c r="AN12" i="27"/>
  <c r="AM12" i="27"/>
  <c r="AL12" i="27"/>
  <c r="AK12" i="27"/>
  <c r="BJ12" i="27" s="1"/>
  <c r="AJ12" i="27"/>
  <c r="BI12" i="27" s="1"/>
  <c r="AI12" i="27"/>
  <c r="AH12" i="27"/>
  <c r="AG12" i="27"/>
  <c r="AF12" i="27"/>
  <c r="AE12" i="27"/>
  <c r="BD12" i="27" s="1"/>
  <c r="AD12" i="27"/>
  <c r="BC12" i="27" s="1"/>
  <c r="AC12" i="27"/>
  <c r="AB12" i="27"/>
  <c r="AA12" i="27"/>
  <c r="Z12" i="27"/>
  <c r="Y12" i="27"/>
  <c r="AX12" i="27" s="1"/>
  <c r="X12" i="27"/>
  <c r="W12" i="27"/>
  <c r="AR11" i="27"/>
  <c r="AQ11" i="27"/>
  <c r="BP11" i="27" s="1"/>
  <c r="AP11" i="27"/>
  <c r="BO11" i="27" s="1"/>
  <c r="AO11" i="27"/>
  <c r="BN11" i="27" s="1"/>
  <c r="AN11" i="27"/>
  <c r="BM11" i="27" s="1"/>
  <c r="AM11" i="27"/>
  <c r="AL11" i="27"/>
  <c r="AK11" i="27"/>
  <c r="BJ11" i="27" s="1"/>
  <c r="AJ11" i="27"/>
  <c r="BI11" i="27" s="1"/>
  <c r="AI11" i="27"/>
  <c r="BH11" i="27" s="1"/>
  <c r="AH11" i="27"/>
  <c r="AG11" i="27"/>
  <c r="AF11" i="27"/>
  <c r="AE11" i="27"/>
  <c r="BD11" i="27" s="1"/>
  <c r="AD11" i="27"/>
  <c r="BC11" i="27" s="1"/>
  <c r="AC11" i="27"/>
  <c r="BB11" i="27" s="1"/>
  <c r="AB11" i="27"/>
  <c r="AA11" i="27"/>
  <c r="Z11" i="27"/>
  <c r="Y11" i="27"/>
  <c r="AX11" i="27" s="1"/>
  <c r="X11" i="27"/>
  <c r="AW11" i="27" s="1"/>
  <c r="W11" i="27"/>
  <c r="AV11" i="27" s="1"/>
  <c r="CV10" i="27"/>
  <c r="AR10" i="27"/>
  <c r="AQ10" i="27"/>
  <c r="BP10" i="27" s="1"/>
  <c r="AP10" i="27"/>
  <c r="BO10" i="27" s="1"/>
  <c r="AO10" i="27"/>
  <c r="AN10" i="27"/>
  <c r="AM10" i="27"/>
  <c r="AL10" i="27"/>
  <c r="AK10" i="27"/>
  <c r="BJ10" i="27" s="1"/>
  <c r="AJ10" i="27"/>
  <c r="BI10" i="27" s="1"/>
  <c r="AI10" i="27"/>
  <c r="AH10" i="27"/>
  <c r="AG10" i="27"/>
  <c r="AF10" i="27"/>
  <c r="AE10" i="27"/>
  <c r="BD10" i="27" s="1"/>
  <c r="AD10" i="27"/>
  <c r="BC10" i="27" s="1"/>
  <c r="AC10" i="27"/>
  <c r="AB10" i="27"/>
  <c r="AA10" i="27"/>
  <c r="Z10" i="27"/>
  <c r="Y10" i="27"/>
  <c r="AX10" i="27" s="1"/>
  <c r="X10" i="27"/>
  <c r="AW10" i="27" s="1"/>
  <c r="W10" i="27"/>
  <c r="AR9" i="27"/>
  <c r="AQ9" i="27"/>
  <c r="BP9" i="27" s="1"/>
  <c r="AP9" i="27"/>
  <c r="BO9" i="27" s="1"/>
  <c r="AO9" i="27"/>
  <c r="AN9" i="27"/>
  <c r="AM9" i="27"/>
  <c r="AL9" i="27"/>
  <c r="AK9" i="27"/>
  <c r="BJ9" i="27" s="1"/>
  <c r="AJ9" i="27"/>
  <c r="BI9" i="27" s="1"/>
  <c r="AI9" i="27"/>
  <c r="AH9" i="27"/>
  <c r="AG9" i="27"/>
  <c r="AF9" i="27"/>
  <c r="AE9" i="27"/>
  <c r="BD9" i="27" s="1"/>
  <c r="AD9" i="27"/>
  <c r="BC9" i="27" s="1"/>
  <c r="AC9" i="27"/>
  <c r="AB9" i="27"/>
  <c r="AA9" i="27"/>
  <c r="Z9" i="27"/>
  <c r="Y9" i="27"/>
  <c r="AX9" i="27" s="1"/>
  <c r="X9" i="27"/>
  <c r="AW9" i="27" s="1"/>
  <c r="W9" i="27"/>
  <c r="AR8" i="27"/>
  <c r="AQ8" i="27"/>
  <c r="BP8" i="27" s="1"/>
  <c r="AP8" i="27"/>
  <c r="BO8" i="27" s="1"/>
  <c r="AO8" i="27"/>
  <c r="AN8" i="27"/>
  <c r="BM8" i="27" s="1"/>
  <c r="AM8" i="27"/>
  <c r="AL8" i="27"/>
  <c r="AK8" i="27"/>
  <c r="BJ8" i="27" s="1"/>
  <c r="AJ8" i="27"/>
  <c r="BI8" i="27" s="1"/>
  <c r="AI8" i="27"/>
  <c r="AH8" i="27"/>
  <c r="BG8" i="27" s="1"/>
  <c r="AG8" i="27"/>
  <c r="AF8" i="27"/>
  <c r="AE8" i="27"/>
  <c r="BD8" i="27" s="1"/>
  <c r="AD8" i="27"/>
  <c r="BC8" i="27" s="1"/>
  <c r="AC8" i="27"/>
  <c r="AB8" i="27"/>
  <c r="BA8" i="27" s="1"/>
  <c r="AA8" i="27"/>
  <c r="Z8" i="27"/>
  <c r="Y8" i="27"/>
  <c r="AX8" i="27" s="1"/>
  <c r="X8" i="27"/>
  <c r="AW8" i="27" s="1"/>
  <c r="W8" i="27"/>
  <c r="BO7" i="27"/>
  <c r="AR7" i="27"/>
  <c r="AQ7" i="27"/>
  <c r="BP7" i="27" s="1"/>
  <c r="AP7" i="27"/>
  <c r="AO7" i="27"/>
  <c r="AN7" i="27"/>
  <c r="BM7" i="27" s="1"/>
  <c r="AM7" i="27"/>
  <c r="AL7" i="27"/>
  <c r="AK7" i="27"/>
  <c r="BJ7" i="27" s="1"/>
  <c r="AJ7" i="27"/>
  <c r="BI7" i="27" s="1"/>
  <c r="AI7" i="27"/>
  <c r="AH7" i="27"/>
  <c r="BG7" i="27" s="1"/>
  <c r="AG7" i="27"/>
  <c r="AF7" i="27"/>
  <c r="AE7" i="27"/>
  <c r="BD7" i="27" s="1"/>
  <c r="AD7" i="27"/>
  <c r="BC7" i="27" s="1"/>
  <c r="AC7" i="27"/>
  <c r="AB7" i="27"/>
  <c r="BA7" i="27" s="1"/>
  <c r="AA7" i="27"/>
  <c r="Z7" i="27"/>
  <c r="Y7" i="27"/>
  <c r="AX7" i="27" s="1"/>
  <c r="X7" i="27"/>
  <c r="AW7" i="27" s="1"/>
  <c r="W7" i="27"/>
  <c r="AR6" i="27"/>
  <c r="AQ6" i="27"/>
  <c r="BP6" i="27" s="1"/>
  <c r="AP6" i="27"/>
  <c r="BO6" i="27" s="1"/>
  <c r="AO6" i="27"/>
  <c r="AN6" i="27"/>
  <c r="BM6" i="27" s="1"/>
  <c r="AM6" i="27"/>
  <c r="AL6" i="27"/>
  <c r="AK6" i="27"/>
  <c r="BJ6" i="27" s="1"/>
  <c r="AJ6" i="27"/>
  <c r="BI6" i="27" s="1"/>
  <c r="AI6" i="27"/>
  <c r="AH6" i="27"/>
  <c r="BG6" i="27" s="1"/>
  <c r="AG6" i="27"/>
  <c r="AF6" i="27"/>
  <c r="AE6" i="27"/>
  <c r="BD6" i="27" s="1"/>
  <c r="AD6" i="27"/>
  <c r="BC6" i="27" s="1"/>
  <c r="AC6" i="27"/>
  <c r="AB6" i="27"/>
  <c r="BA6" i="27" s="1"/>
  <c r="AA6" i="27"/>
  <c r="Z6" i="27"/>
  <c r="Y6" i="27"/>
  <c r="AX6" i="27" s="1"/>
  <c r="X6" i="27"/>
  <c r="AW6" i="27" s="1"/>
  <c r="W6" i="27"/>
  <c r="DP5" i="27"/>
  <c r="DO5" i="27"/>
  <c r="DN5" i="27"/>
  <c r="DM5" i="27"/>
  <c r="DL5" i="27"/>
  <c r="DK5" i="27"/>
  <c r="DJ5" i="27"/>
  <c r="DI5" i="27"/>
  <c r="DH5" i="27"/>
  <c r="DG5" i="27"/>
  <c r="DF5" i="27"/>
  <c r="DE5" i="27"/>
  <c r="DD5" i="27"/>
  <c r="DC5" i="27"/>
  <c r="DB5" i="27"/>
  <c r="DA5" i="27"/>
  <c r="CZ5" i="27"/>
  <c r="CY5" i="27"/>
  <c r="CX5" i="27"/>
  <c r="CW5" i="27"/>
  <c r="CV5" i="27"/>
  <c r="CU5" i="27"/>
  <c r="AR5" i="27"/>
  <c r="AQ5" i="27"/>
  <c r="BP5" i="27" s="1"/>
  <c r="AP5" i="27"/>
  <c r="BO5" i="27" s="1"/>
  <c r="AO5" i="27"/>
  <c r="AN5" i="27"/>
  <c r="BM5" i="27" s="1"/>
  <c r="AM5" i="27"/>
  <c r="AL5" i="27"/>
  <c r="AK5" i="27"/>
  <c r="BJ5" i="27" s="1"/>
  <c r="AJ5" i="27"/>
  <c r="BI5" i="27" s="1"/>
  <c r="AI5" i="27"/>
  <c r="AH5" i="27"/>
  <c r="BG5" i="27" s="1"/>
  <c r="AG5" i="27"/>
  <c r="AF5" i="27"/>
  <c r="AE5" i="27"/>
  <c r="BD5" i="27" s="1"/>
  <c r="AD5" i="27"/>
  <c r="BC5" i="27" s="1"/>
  <c r="AC5" i="27"/>
  <c r="AB5" i="27"/>
  <c r="BA5" i="27" s="1"/>
  <c r="AA5" i="27"/>
  <c r="Z5" i="27"/>
  <c r="Y5" i="27"/>
  <c r="AX5" i="27" s="1"/>
  <c r="X5" i="27"/>
  <c r="AW5" i="27" s="1"/>
  <c r="W5" i="27"/>
  <c r="CP4" i="27"/>
  <c r="AQ4" i="27"/>
  <c r="BP4" i="27" s="1"/>
  <c r="AP4" i="27"/>
  <c r="CN4" i="27" s="1"/>
  <c r="AO4" i="27"/>
  <c r="CM4" i="27" s="1"/>
  <c r="AN4" i="27"/>
  <c r="CL4" i="27" s="1"/>
  <c r="AM4" i="27"/>
  <c r="BL4" i="27" s="1"/>
  <c r="AL4" i="27"/>
  <c r="CJ4" i="27" s="1"/>
  <c r="AK4" i="27"/>
  <c r="BJ4" i="27" s="1"/>
  <c r="AJ4" i="27"/>
  <c r="CH4" i="27" s="1"/>
  <c r="AI4" i="27"/>
  <c r="CG4" i="27" s="1"/>
  <c r="AH4" i="27"/>
  <c r="CF4" i="27" s="1"/>
  <c r="AG4" i="27"/>
  <c r="BF4" i="27" s="1"/>
  <c r="AF4" i="27"/>
  <c r="CD4" i="27" s="1"/>
  <c r="AE4" i="27"/>
  <c r="BD4" i="27" s="1"/>
  <c r="AD4" i="27"/>
  <c r="CB4" i="27" s="1"/>
  <c r="AC4" i="27"/>
  <c r="BB4" i="27" s="1"/>
  <c r="AB4" i="27"/>
  <c r="BZ4" i="27" s="1"/>
  <c r="AA4" i="27"/>
  <c r="AZ4" i="27" s="1"/>
  <c r="Z4" i="27"/>
  <c r="BX4" i="27" s="1"/>
  <c r="Y4" i="27"/>
  <c r="AX4" i="27" s="1"/>
  <c r="X4" i="27"/>
  <c r="BV4" i="27" s="1"/>
  <c r="W4" i="27"/>
  <c r="BU4" i="27" s="1"/>
  <c r="BT3" i="27"/>
  <c r="AU3" i="27"/>
  <c r="V3" i="27"/>
  <c r="AQ309" i="26"/>
  <c r="AP309" i="26"/>
  <c r="AO309" i="26"/>
  <c r="AN309" i="26"/>
  <c r="AM309" i="26"/>
  <c r="AL309" i="26"/>
  <c r="AK309" i="26"/>
  <c r="AJ309" i="26"/>
  <c r="AI309" i="26"/>
  <c r="AH309" i="26"/>
  <c r="AG309" i="26"/>
  <c r="AF309" i="26"/>
  <c r="AE309" i="26"/>
  <c r="AD309" i="26"/>
  <c r="AC309" i="26"/>
  <c r="AB309" i="26"/>
  <c r="AA309" i="26"/>
  <c r="Z309" i="26"/>
  <c r="Y309" i="26"/>
  <c r="X309" i="26"/>
  <c r="W309" i="26"/>
  <c r="AQ308" i="26"/>
  <c r="AP308" i="26"/>
  <c r="AO308" i="26"/>
  <c r="BM308" i="26" s="1"/>
  <c r="AN308" i="26"/>
  <c r="AM308" i="26"/>
  <c r="AL308" i="26"/>
  <c r="AK308" i="26"/>
  <c r="AJ308" i="26"/>
  <c r="AI308" i="26"/>
  <c r="BG308" i="26" s="1"/>
  <c r="AH308" i="26"/>
  <c r="AG308" i="26"/>
  <c r="AF308" i="26"/>
  <c r="AE308" i="26"/>
  <c r="AD308" i="26"/>
  <c r="AC308" i="26"/>
  <c r="BA308" i="26" s="1"/>
  <c r="AB308" i="26"/>
  <c r="AA308" i="26"/>
  <c r="Z308" i="26"/>
  <c r="Y308" i="26"/>
  <c r="X308" i="26"/>
  <c r="W308" i="26"/>
  <c r="AU308" i="26" s="1"/>
  <c r="AQ307" i="26"/>
  <c r="AP307" i="26"/>
  <c r="AO307" i="26"/>
  <c r="BM307" i="26" s="1"/>
  <c r="AN307" i="26"/>
  <c r="BL307" i="26" s="1"/>
  <c r="AM307" i="26"/>
  <c r="AL307" i="26"/>
  <c r="BJ307" i="26" s="1"/>
  <c r="AK307" i="26"/>
  <c r="AJ307" i="26"/>
  <c r="AI307" i="26"/>
  <c r="BG307" i="26" s="1"/>
  <c r="AH307" i="26"/>
  <c r="BF307" i="26" s="1"/>
  <c r="AG307" i="26"/>
  <c r="AF307" i="26"/>
  <c r="BD307" i="26" s="1"/>
  <c r="AE307" i="26"/>
  <c r="AD307" i="26"/>
  <c r="AC307" i="26"/>
  <c r="BA307" i="26" s="1"/>
  <c r="AB307" i="26"/>
  <c r="AZ307" i="26" s="1"/>
  <c r="AA307" i="26"/>
  <c r="Z307" i="26"/>
  <c r="AX307" i="26" s="1"/>
  <c r="Y307" i="26"/>
  <c r="X307" i="26"/>
  <c r="W307" i="26"/>
  <c r="AU307" i="26" s="1"/>
  <c r="AQ306" i="26"/>
  <c r="AP306" i="26"/>
  <c r="AO306" i="26"/>
  <c r="BM306" i="26" s="1"/>
  <c r="AN306" i="26"/>
  <c r="AM306" i="26"/>
  <c r="AL306" i="26"/>
  <c r="AK306" i="26"/>
  <c r="AJ306" i="26"/>
  <c r="AI306" i="26"/>
  <c r="BG306" i="26" s="1"/>
  <c r="AH306" i="26"/>
  <c r="AG306" i="26"/>
  <c r="AF306" i="26"/>
  <c r="AE306" i="26"/>
  <c r="AD306" i="26"/>
  <c r="AC306" i="26"/>
  <c r="BA306" i="26" s="1"/>
  <c r="AB306" i="26"/>
  <c r="AA306" i="26"/>
  <c r="Z306" i="26"/>
  <c r="Y306" i="26"/>
  <c r="X306" i="26"/>
  <c r="W306" i="26"/>
  <c r="AU306" i="26" s="1"/>
  <c r="AQ305" i="26"/>
  <c r="AP305" i="26"/>
  <c r="AO305" i="26"/>
  <c r="BM305" i="26" s="1"/>
  <c r="AN305" i="26"/>
  <c r="BL305" i="26" s="1"/>
  <c r="AM305" i="26"/>
  <c r="AL305" i="26"/>
  <c r="BJ305" i="26" s="1"/>
  <c r="AK305" i="26"/>
  <c r="AJ305" i="26"/>
  <c r="AI305" i="26"/>
  <c r="BG305" i="26" s="1"/>
  <c r="AH305" i="26"/>
  <c r="BF305" i="26" s="1"/>
  <c r="AG305" i="26"/>
  <c r="AF305" i="26"/>
  <c r="AE305" i="26"/>
  <c r="AD305" i="26"/>
  <c r="AC305" i="26"/>
  <c r="BA305" i="26" s="1"/>
  <c r="AB305" i="26"/>
  <c r="AZ305" i="26" s="1"/>
  <c r="AA305" i="26"/>
  <c r="Z305" i="26"/>
  <c r="AX305" i="26" s="1"/>
  <c r="Y305" i="26"/>
  <c r="X305" i="26"/>
  <c r="W305" i="26"/>
  <c r="AU305" i="26" s="1"/>
  <c r="AQ304" i="26"/>
  <c r="AP304" i="26"/>
  <c r="AO304" i="26"/>
  <c r="AN304" i="26"/>
  <c r="AM304" i="26"/>
  <c r="AL304" i="26"/>
  <c r="AK304" i="26"/>
  <c r="AJ304" i="26"/>
  <c r="AI304" i="26"/>
  <c r="BG304" i="26" s="1"/>
  <c r="AH304" i="26"/>
  <c r="AG304" i="26"/>
  <c r="AF304" i="26"/>
  <c r="AE304" i="26"/>
  <c r="AD304" i="26"/>
  <c r="AC304" i="26"/>
  <c r="BA304" i="26" s="1"/>
  <c r="AB304" i="26"/>
  <c r="AA304" i="26"/>
  <c r="Z304" i="26"/>
  <c r="Y304" i="26"/>
  <c r="X304" i="26"/>
  <c r="W304" i="26"/>
  <c r="AQ303" i="26"/>
  <c r="AP303" i="26"/>
  <c r="AO303" i="26"/>
  <c r="BM303" i="26" s="1"/>
  <c r="AN303" i="26"/>
  <c r="BL303" i="26" s="1"/>
  <c r="AM303" i="26"/>
  <c r="AL303" i="26"/>
  <c r="BJ303" i="26" s="1"/>
  <c r="AK303" i="26"/>
  <c r="AJ303" i="26"/>
  <c r="AI303" i="26"/>
  <c r="BG303" i="26" s="1"/>
  <c r="AH303" i="26"/>
  <c r="BF303" i="26" s="1"/>
  <c r="AG303" i="26"/>
  <c r="AF303" i="26"/>
  <c r="BD303" i="26" s="1"/>
  <c r="AE303" i="26"/>
  <c r="AD303" i="26"/>
  <c r="BB303" i="26" s="1"/>
  <c r="AC303" i="26"/>
  <c r="BA303" i="26" s="1"/>
  <c r="AB303" i="26"/>
  <c r="AZ303" i="26" s="1"/>
  <c r="AA303" i="26"/>
  <c r="Z303" i="26"/>
  <c r="AX303" i="26" s="1"/>
  <c r="Y303" i="26"/>
  <c r="X303" i="26"/>
  <c r="W303" i="26"/>
  <c r="AU303" i="26" s="1"/>
  <c r="AQ302" i="26"/>
  <c r="AP302" i="26"/>
  <c r="AO302" i="26"/>
  <c r="BM302" i="26" s="1"/>
  <c r="AN302" i="26"/>
  <c r="AM302" i="26"/>
  <c r="AL302" i="26"/>
  <c r="AK302" i="26"/>
  <c r="AJ302" i="26"/>
  <c r="AI302" i="26"/>
  <c r="BG302" i="26" s="1"/>
  <c r="AH302" i="26"/>
  <c r="AG302" i="26"/>
  <c r="AF302" i="26"/>
  <c r="AE302" i="26"/>
  <c r="AD302" i="26"/>
  <c r="AC302" i="26"/>
  <c r="BA302" i="26" s="1"/>
  <c r="AB302" i="26"/>
  <c r="AA302" i="26"/>
  <c r="Z302" i="26"/>
  <c r="Y302" i="26"/>
  <c r="X302" i="26"/>
  <c r="W302" i="26"/>
  <c r="AU302" i="26" s="1"/>
  <c r="AQ301" i="26"/>
  <c r="AP301" i="26"/>
  <c r="AO301" i="26"/>
  <c r="BM301" i="26" s="1"/>
  <c r="AN301" i="26"/>
  <c r="AM301" i="26"/>
  <c r="AL301" i="26"/>
  <c r="AK301" i="26"/>
  <c r="AJ301" i="26"/>
  <c r="AI301" i="26"/>
  <c r="AH301" i="26"/>
  <c r="AG301" i="26"/>
  <c r="AF301" i="26"/>
  <c r="BD301" i="26" s="1"/>
  <c r="AE301" i="26"/>
  <c r="AD301" i="26"/>
  <c r="AC301" i="26"/>
  <c r="BA301" i="26" s="1"/>
  <c r="AB301" i="26"/>
  <c r="AA301" i="26"/>
  <c r="Z301" i="26"/>
  <c r="AX301" i="26" s="1"/>
  <c r="Y301" i="26"/>
  <c r="X301" i="26"/>
  <c r="W301" i="26"/>
  <c r="AU301" i="26" s="1"/>
  <c r="AQ300" i="26"/>
  <c r="AP300" i="26"/>
  <c r="AO300" i="26"/>
  <c r="BM300" i="26" s="1"/>
  <c r="AN300" i="26"/>
  <c r="AM300" i="26"/>
  <c r="AL300" i="26"/>
  <c r="AK300" i="26"/>
  <c r="AJ300" i="26"/>
  <c r="AI300" i="26"/>
  <c r="BG300" i="26" s="1"/>
  <c r="AH300" i="26"/>
  <c r="AG300" i="26"/>
  <c r="AF300" i="26"/>
  <c r="AE300" i="26"/>
  <c r="AD300" i="26"/>
  <c r="AC300" i="26"/>
  <c r="BA300" i="26" s="1"/>
  <c r="AB300" i="26"/>
  <c r="AA300" i="26"/>
  <c r="Z300" i="26"/>
  <c r="Y300" i="26"/>
  <c r="X300" i="26"/>
  <c r="W300" i="26"/>
  <c r="AU300" i="26" s="1"/>
  <c r="AQ299" i="26"/>
  <c r="AP299" i="26"/>
  <c r="AO299" i="26"/>
  <c r="BM299" i="26" s="1"/>
  <c r="AN299" i="26"/>
  <c r="AM299" i="26"/>
  <c r="AL299" i="26"/>
  <c r="AK299" i="26"/>
  <c r="AJ299" i="26"/>
  <c r="AI299" i="26"/>
  <c r="BG299" i="26" s="1"/>
  <c r="AH299" i="26"/>
  <c r="AG299" i="26"/>
  <c r="AF299" i="26"/>
  <c r="BD299" i="26" s="1"/>
  <c r="AE299" i="26"/>
  <c r="AD299" i="26"/>
  <c r="AC299" i="26"/>
  <c r="BA299" i="26" s="1"/>
  <c r="AB299" i="26"/>
  <c r="AA299" i="26"/>
  <c r="Z299" i="26"/>
  <c r="Y299" i="26"/>
  <c r="X299" i="26"/>
  <c r="W299" i="26"/>
  <c r="AU299" i="26" s="1"/>
  <c r="CR298" i="26"/>
  <c r="AQ298" i="26"/>
  <c r="AP298" i="26"/>
  <c r="AO298" i="26"/>
  <c r="BM298" i="26" s="1"/>
  <c r="AN298" i="26"/>
  <c r="AM298" i="26"/>
  <c r="AL298" i="26"/>
  <c r="AK298" i="26"/>
  <c r="AJ298" i="26"/>
  <c r="AI298" i="26"/>
  <c r="BG298" i="26" s="1"/>
  <c r="AH298" i="26"/>
  <c r="AG298" i="26"/>
  <c r="AF298" i="26"/>
  <c r="AE298" i="26"/>
  <c r="AD298" i="26"/>
  <c r="AC298" i="26"/>
  <c r="BA298" i="26" s="1"/>
  <c r="AB298" i="26"/>
  <c r="AA298" i="26"/>
  <c r="Z298" i="26"/>
  <c r="Y298" i="26"/>
  <c r="X298" i="26"/>
  <c r="W298" i="26"/>
  <c r="AU298" i="26" s="1"/>
  <c r="AQ297" i="26"/>
  <c r="AP297" i="26"/>
  <c r="AO297" i="26"/>
  <c r="AN297" i="26"/>
  <c r="AM297" i="26"/>
  <c r="AL297" i="26"/>
  <c r="AK297" i="26"/>
  <c r="AJ297" i="26"/>
  <c r="AI297" i="26"/>
  <c r="AH297" i="26"/>
  <c r="AG297" i="26"/>
  <c r="AF297" i="26"/>
  <c r="AE297" i="26"/>
  <c r="AD297" i="26"/>
  <c r="AC297" i="26"/>
  <c r="AB297" i="26"/>
  <c r="AA297" i="26"/>
  <c r="Z297" i="26"/>
  <c r="Y297" i="26"/>
  <c r="X297" i="26"/>
  <c r="W297" i="26"/>
  <c r="AQ296" i="26"/>
  <c r="AP296" i="26"/>
  <c r="AO296" i="26"/>
  <c r="BM296" i="26" s="1"/>
  <c r="AN296" i="26"/>
  <c r="AM296" i="26"/>
  <c r="AL296" i="26"/>
  <c r="AK296" i="26"/>
  <c r="AJ296" i="26"/>
  <c r="AI296" i="26"/>
  <c r="AH296" i="26"/>
  <c r="AG296" i="26"/>
  <c r="AF296" i="26"/>
  <c r="AE296" i="26"/>
  <c r="AD296" i="26"/>
  <c r="AC296" i="26"/>
  <c r="BA296" i="26" s="1"/>
  <c r="AB296" i="26"/>
  <c r="AA296" i="26"/>
  <c r="Z296" i="26"/>
  <c r="Y296" i="26"/>
  <c r="X296" i="26"/>
  <c r="W296" i="26"/>
  <c r="AU296" i="26" s="1"/>
  <c r="AQ295" i="26"/>
  <c r="AP295" i="26"/>
  <c r="AO295" i="26"/>
  <c r="AN295" i="26"/>
  <c r="AM295" i="26"/>
  <c r="AL295" i="26"/>
  <c r="AK295" i="26"/>
  <c r="AJ295" i="26"/>
  <c r="AI295" i="26"/>
  <c r="AH295" i="26"/>
  <c r="AG295" i="26"/>
  <c r="AF295" i="26"/>
  <c r="AE295" i="26"/>
  <c r="AD295" i="26"/>
  <c r="AC295" i="26"/>
  <c r="AB295" i="26"/>
  <c r="AA295" i="26"/>
  <c r="Z295" i="26"/>
  <c r="Y295" i="26"/>
  <c r="X295" i="26"/>
  <c r="W295" i="26"/>
  <c r="AQ294" i="26"/>
  <c r="AP294" i="26"/>
  <c r="AO294" i="26"/>
  <c r="BM294" i="26" s="1"/>
  <c r="AN294" i="26"/>
  <c r="AM294" i="26"/>
  <c r="AL294" i="26"/>
  <c r="AK294" i="26"/>
  <c r="AJ294" i="26"/>
  <c r="AI294" i="26"/>
  <c r="BG294" i="26" s="1"/>
  <c r="AH294" i="26"/>
  <c r="AG294" i="26"/>
  <c r="AF294" i="26"/>
  <c r="AE294" i="26"/>
  <c r="AD294" i="26"/>
  <c r="AC294" i="26"/>
  <c r="BA294" i="26" s="1"/>
  <c r="AB294" i="26"/>
  <c r="AA294" i="26"/>
  <c r="Z294" i="26"/>
  <c r="Y294" i="26"/>
  <c r="X294" i="26"/>
  <c r="W294" i="26"/>
  <c r="AU294" i="26" s="1"/>
  <c r="DL293" i="26"/>
  <c r="DK293" i="26"/>
  <c r="DJ293" i="26"/>
  <c r="DI293" i="26"/>
  <c r="DH293" i="26"/>
  <c r="DG293" i="26"/>
  <c r="DF293" i="26"/>
  <c r="DE293" i="26"/>
  <c r="DD293" i="26"/>
  <c r="DC293" i="26"/>
  <c r="DB293" i="26"/>
  <c r="DA293" i="26"/>
  <c r="CZ293" i="26"/>
  <c r="CY293" i="26"/>
  <c r="CX293" i="26"/>
  <c r="CW293" i="26"/>
  <c r="CV293" i="26"/>
  <c r="CU293" i="26"/>
  <c r="CT293" i="26"/>
  <c r="CS293" i="26"/>
  <c r="CR293" i="26"/>
  <c r="AQ293" i="26"/>
  <c r="AP293" i="26"/>
  <c r="AO293" i="26"/>
  <c r="BM293" i="26" s="1"/>
  <c r="CK293" i="26" s="1"/>
  <c r="AN293" i="26"/>
  <c r="AM293" i="26"/>
  <c r="AL293" i="26"/>
  <c r="AK293" i="26"/>
  <c r="AJ293" i="26"/>
  <c r="AI293" i="26"/>
  <c r="BG293" i="26" s="1"/>
  <c r="AH293" i="26"/>
  <c r="AG293" i="26"/>
  <c r="AF293" i="26"/>
  <c r="AE293" i="26"/>
  <c r="AD293" i="26"/>
  <c r="AC293" i="26"/>
  <c r="BA293" i="26" s="1"/>
  <c r="AB293" i="26"/>
  <c r="AA293" i="26"/>
  <c r="Z293" i="26"/>
  <c r="Y293" i="26"/>
  <c r="X293" i="26"/>
  <c r="W293" i="26"/>
  <c r="AU293" i="26" s="1"/>
  <c r="BS293" i="26" s="1"/>
  <c r="AQ292" i="26"/>
  <c r="BO292" i="26" s="1"/>
  <c r="AP292" i="26"/>
  <c r="CL292" i="26" s="1"/>
  <c r="AO292" i="26"/>
  <c r="AN292" i="26"/>
  <c r="CJ292" i="26" s="1"/>
  <c r="AM292" i="26"/>
  <c r="BK292" i="26" s="1"/>
  <c r="AL292" i="26"/>
  <c r="BJ292" i="26" s="1"/>
  <c r="AK292" i="26"/>
  <c r="CG292" i="26" s="1"/>
  <c r="AJ292" i="26"/>
  <c r="BH292" i="26" s="1"/>
  <c r="AI292" i="26"/>
  <c r="AH292" i="26"/>
  <c r="CD292" i="26" s="1"/>
  <c r="AG292" i="26"/>
  <c r="BE292" i="26" s="1"/>
  <c r="AF292" i="26"/>
  <c r="AE292" i="26"/>
  <c r="CA292" i="26" s="1"/>
  <c r="AD292" i="26"/>
  <c r="AC292" i="26"/>
  <c r="BY292" i="26" s="1"/>
  <c r="AB292" i="26"/>
  <c r="AZ292" i="26" s="1"/>
  <c r="AA292" i="26"/>
  <c r="BW292" i="26" s="1"/>
  <c r="Z292" i="26"/>
  <c r="Y292" i="26"/>
  <c r="X292" i="26"/>
  <c r="BT292" i="26" s="1"/>
  <c r="W292" i="26"/>
  <c r="BR291" i="26"/>
  <c r="AT291" i="26"/>
  <c r="V291" i="26"/>
  <c r="AQ245" i="26"/>
  <c r="AP245" i="26"/>
  <c r="AO245" i="26"/>
  <c r="AN245" i="26"/>
  <c r="AM245" i="26"/>
  <c r="AL245" i="26"/>
  <c r="AK245" i="26"/>
  <c r="AJ245" i="26"/>
  <c r="AI245" i="26"/>
  <c r="AH245" i="26"/>
  <c r="AG245" i="26"/>
  <c r="AF245" i="26"/>
  <c r="AE245" i="26"/>
  <c r="AD245" i="26"/>
  <c r="AC245" i="26"/>
  <c r="AB245" i="26"/>
  <c r="AA245" i="26"/>
  <c r="Z245" i="26"/>
  <c r="Y245" i="26"/>
  <c r="X245" i="26"/>
  <c r="W245" i="26"/>
  <c r="AQ244" i="26"/>
  <c r="AP244" i="26"/>
  <c r="AO244" i="26"/>
  <c r="AN244" i="26"/>
  <c r="AM244" i="26"/>
  <c r="AL244" i="26"/>
  <c r="AK244" i="26"/>
  <c r="AJ244" i="26"/>
  <c r="AI244" i="26"/>
  <c r="AH244" i="26"/>
  <c r="AG244" i="26"/>
  <c r="AF244" i="26"/>
  <c r="AE244" i="26"/>
  <c r="AD244" i="26"/>
  <c r="AC244" i="26"/>
  <c r="AB244" i="26"/>
  <c r="AA244" i="26"/>
  <c r="Z244" i="26"/>
  <c r="Y244" i="26"/>
  <c r="X244" i="26"/>
  <c r="W244" i="26"/>
  <c r="AQ243" i="26"/>
  <c r="AP243" i="26"/>
  <c r="AO243" i="26"/>
  <c r="AN243" i="26"/>
  <c r="AM243" i="26"/>
  <c r="BK243" i="26" s="1"/>
  <c r="AL243" i="26"/>
  <c r="AK243" i="26"/>
  <c r="AJ243" i="26"/>
  <c r="AI243" i="26"/>
  <c r="AH243" i="26"/>
  <c r="AG243" i="26"/>
  <c r="BE243" i="26" s="1"/>
  <c r="AF243" i="26"/>
  <c r="AE243" i="26"/>
  <c r="AD243" i="26"/>
  <c r="AC243" i="26"/>
  <c r="AB243" i="26"/>
  <c r="AA243" i="26"/>
  <c r="AY243" i="26" s="1"/>
  <c r="Z243" i="26"/>
  <c r="Y243" i="26"/>
  <c r="X243" i="26"/>
  <c r="W243" i="26"/>
  <c r="AQ242" i="26"/>
  <c r="AP242" i="26"/>
  <c r="AO242" i="26"/>
  <c r="AN242" i="26"/>
  <c r="AM242" i="26"/>
  <c r="AL242" i="26"/>
  <c r="AK242" i="26"/>
  <c r="AJ242" i="26"/>
  <c r="AI242" i="26"/>
  <c r="AH242" i="26"/>
  <c r="AG242" i="26"/>
  <c r="AF242" i="26"/>
  <c r="AE242" i="26"/>
  <c r="AD242" i="26"/>
  <c r="AC242" i="26"/>
  <c r="AB242" i="26"/>
  <c r="AA242" i="26"/>
  <c r="Z242" i="26"/>
  <c r="Y242" i="26"/>
  <c r="X242" i="26"/>
  <c r="W242" i="26"/>
  <c r="AQ241" i="26"/>
  <c r="AP241" i="26"/>
  <c r="AO241" i="26"/>
  <c r="BM241" i="26" s="1"/>
  <c r="AN241" i="26"/>
  <c r="BL241" i="26" s="1"/>
  <c r="AM241" i="26"/>
  <c r="AL241" i="26"/>
  <c r="AK241" i="26"/>
  <c r="BI241" i="26" s="1"/>
  <c r="AJ241" i="26"/>
  <c r="AI241" i="26"/>
  <c r="BG241" i="26" s="1"/>
  <c r="AH241" i="26"/>
  <c r="BF241" i="26" s="1"/>
  <c r="AG241" i="26"/>
  <c r="AF241" i="26"/>
  <c r="AE241" i="26"/>
  <c r="AD241" i="26"/>
  <c r="AC241" i="26"/>
  <c r="BA241" i="26" s="1"/>
  <c r="AB241" i="26"/>
  <c r="AA241" i="26"/>
  <c r="Z241" i="26"/>
  <c r="Y241" i="26"/>
  <c r="AW241" i="26" s="1"/>
  <c r="X241" i="26"/>
  <c r="W241" i="26"/>
  <c r="AU241" i="26" s="1"/>
  <c r="AQ240" i="26"/>
  <c r="AP240" i="26"/>
  <c r="AO240" i="26"/>
  <c r="AN240" i="26"/>
  <c r="AM240" i="26"/>
  <c r="AL240" i="26"/>
  <c r="AK240" i="26"/>
  <c r="AJ240" i="26"/>
  <c r="AI240" i="26"/>
  <c r="AH240" i="26"/>
  <c r="AG240" i="26"/>
  <c r="AF240" i="26"/>
  <c r="AE240" i="26"/>
  <c r="AD240" i="26"/>
  <c r="AC240" i="26"/>
  <c r="AB240" i="26"/>
  <c r="AA240" i="26"/>
  <c r="Z240" i="26"/>
  <c r="Y240" i="26"/>
  <c r="X240" i="26"/>
  <c r="W240" i="26"/>
  <c r="AQ239" i="26"/>
  <c r="AP239" i="26"/>
  <c r="AO239" i="26"/>
  <c r="AN239" i="26"/>
  <c r="AM239" i="26"/>
  <c r="AL239" i="26"/>
  <c r="AK239" i="26"/>
  <c r="AJ239" i="26"/>
  <c r="AI239" i="26"/>
  <c r="AH239" i="26"/>
  <c r="BF239" i="26" s="1"/>
  <c r="AG239" i="26"/>
  <c r="AF239" i="26"/>
  <c r="AE239" i="26"/>
  <c r="AD239" i="26"/>
  <c r="AC239" i="26"/>
  <c r="AB239" i="26"/>
  <c r="AA239" i="26"/>
  <c r="Z239" i="26"/>
  <c r="Y239" i="26"/>
  <c r="X239" i="26"/>
  <c r="W239" i="26"/>
  <c r="AQ238" i="26"/>
  <c r="AP238" i="26"/>
  <c r="AO238" i="26"/>
  <c r="AN238" i="26"/>
  <c r="AM238" i="26"/>
  <c r="AL238" i="26"/>
  <c r="AK238" i="26"/>
  <c r="AJ238" i="26"/>
  <c r="AI238" i="26"/>
  <c r="AH238" i="26"/>
  <c r="AG238" i="26"/>
  <c r="AF238" i="26"/>
  <c r="AE238" i="26"/>
  <c r="AD238" i="26"/>
  <c r="AC238" i="26"/>
  <c r="AB238" i="26"/>
  <c r="AA238" i="26"/>
  <c r="Z238" i="26"/>
  <c r="Y238" i="26"/>
  <c r="X238" i="26"/>
  <c r="W238" i="26"/>
  <c r="AQ237" i="26"/>
  <c r="AP237" i="26"/>
  <c r="AO237" i="26"/>
  <c r="AN237" i="26"/>
  <c r="AM237" i="26"/>
  <c r="AL237" i="26"/>
  <c r="AK237" i="26"/>
  <c r="AJ237" i="26"/>
  <c r="AI237" i="26"/>
  <c r="AH237" i="26"/>
  <c r="AG237" i="26"/>
  <c r="AF237" i="26"/>
  <c r="AE237" i="26"/>
  <c r="AD237" i="26"/>
  <c r="AC237" i="26"/>
  <c r="AB237" i="26"/>
  <c r="AA237" i="26"/>
  <c r="Z237" i="26"/>
  <c r="Y237" i="26"/>
  <c r="X237" i="26"/>
  <c r="W237" i="26"/>
  <c r="AQ236" i="26"/>
  <c r="AP236" i="26"/>
  <c r="AO236" i="26"/>
  <c r="AN236" i="26"/>
  <c r="AM236" i="26"/>
  <c r="AL236" i="26"/>
  <c r="AK236" i="26"/>
  <c r="AJ236" i="26"/>
  <c r="AI236" i="26"/>
  <c r="AH236" i="26"/>
  <c r="AG236" i="26"/>
  <c r="AF236" i="26"/>
  <c r="AE236" i="26"/>
  <c r="AD236" i="26"/>
  <c r="AC236" i="26"/>
  <c r="AB236" i="26"/>
  <c r="AA236" i="26"/>
  <c r="Z236" i="26"/>
  <c r="Y236" i="26"/>
  <c r="X236" i="26"/>
  <c r="W236" i="26"/>
  <c r="AQ235" i="26"/>
  <c r="AP235" i="26"/>
  <c r="AO235" i="26"/>
  <c r="AN235" i="26"/>
  <c r="BL235" i="26" s="1"/>
  <c r="AM235" i="26"/>
  <c r="AL235" i="26"/>
  <c r="AK235" i="26"/>
  <c r="AJ235" i="26"/>
  <c r="AI235" i="26"/>
  <c r="AH235" i="26"/>
  <c r="AG235" i="26"/>
  <c r="AF235" i="26"/>
  <c r="AE235" i="26"/>
  <c r="AD235" i="26"/>
  <c r="AC235" i="26"/>
  <c r="AB235" i="26"/>
  <c r="AA235" i="26"/>
  <c r="Z235" i="26"/>
  <c r="Y235" i="26"/>
  <c r="X235" i="26"/>
  <c r="W235" i="26"/>
  <c r="CR234" i="26"/>
  <c r="AQ234" i="26"/>
  <c r="AP234" i="26"/>
  <c r="AO234" i="26"/>
  <c r="AN234" i="26"/>
  <c r="AM234" i="26"/>
  <c r="AL234" i="26"/>
  <c r="AK234" i="26"/>
  <c r="AJ234" i="26"/>
  <c r="AI234" i="26"/>
  <c r="AH234" i="26"/>
  <c r="AG234" i="26"/>
  <c r="AF234" i="26"/>
  <c r="AE234" i="26"/>
  <c r="AD234" i="26"/>
  <c r="AC234" i="26"/>
  <c r="AB234" i="26"/>
  <c r="AA234" i="26"/>
  <c r="Z234" i="26"/>
  <c r="Y234" i="26"/>
  <c r="X234" i="26"/>
  <c r="W234" i="26"/>
  <c r="AQ233" i="26"/>
  <c r="AP233" i="26"/>
  <c r="AO233" i="26"/>
  <c r="AN233" i="26"/>
  <c r="BL233" i="26" s="1"/>
  <c r="AM233" i="26"/>
  <c r="AL233" i="26"/>
  <c r="AK233" i="26"/>
  <c r="AJ233" i="26"/>
  <c r="AI233" i="26"/>
  <c r="AH233" i="26"/>
  <c r="BF233" i="26" s="1"/>
  <c r="AG233" i="26"/>
  <c r="AF233" i="26"/>
  <c r="AE233" i="26"/>
  <c r="AD233" i="26"/>
  <c r="AC233" i="26"/>
  <c r="AB233" i="26"/>
  <c r="AZ233" i="26" s="1"/>
  <c r="AA233" i="26"/>
  <c r="Z233" i="26"/>
  <c r="Y233" i="26"/>
  <c r="X233" i="26"/>
  <c r="W233" i="26"/>
  <c r="AQ232" i="26"/>
  <c r="AP232" i="26"/>
  <c r="AO232" i="26"/>
  <c r="AN232" i="26"/>
  <c r="AM232" i="26"/>
  <c r="AL232" i="26"/>
  <c r="AK232" i="26"/>
  <c r="AJ232" i="26"/>
  <c r="AI232" i="26"/>
  <c r="AH232" i="26"/>
  <c r="AG232" i="26"/>
  <c r="AF232" i="26"/>
  <c r="AE232" i="26"/>
  <c r="AD232" i="26"/>
  <c r="AC232" i="26"/>
  <c r="AB232" i="26"/>
  <c r="AA232" i="26"/>
  <c r="Z232" i="26"/>
  <c r="Y232" i="26"/>
  <c r="X232" i="26"/>
  <c r="W232" i="26"/>
  <c r="AQ231" i="26"/>
  <c r="AP231" i="26"/>
  <c r="AO231" i="26"/>
  <c r="AN231" i="26"/>
  <c r="BL231" i="26" s="1"/>
  <c r="AM231" i="26"/>
  <c r="AL231" i="26"/>
  <c r="AK231" i="26"/>
  <c r="AJ231" i="26"/>
  <c r="AI231" i="26"/>
  <c r="AH231" i="26"/>
  <c r="BF231" i="26" s="1"/>
  <c r="AG231" i="26"/>
  <c r="AF231" i="26"/>
  <c r="AE231" i="26"/>
  <c r="AD231" i="26"/>
  <c r="AC231" i="26"/>
  <c r="AB231" i="26"/>
  <c r="AZ231" i="26" s="1"/>
  <c r="AA231" i="26"/>
  <c r="Z231" i="26"/>
  <c r="Y231" i="26"/>
  <c r="X231" i="26"/>
  <c r="W231" i="26"/>
  <c r="AQ230" i="26"/>
  <c r="AP230" i="26"/>
  <c r="AO230" i="26"/>
  <c r="AN230" i="26"/>
  <c r="AM230" i="26"/>
  <c r="AL230" i="26"/>
  <c r="AK230" i="26"/>
  <c r="AJ230" i="26"/>
  <c r="AI230" i="26"/>
  <c r="AH230" i="26"/>
  <c r="AG230" i="26"/>
  <c r="AF230" i="26"/>
  <c r="AE230" i="26"/>
  <c r="AD230" i="26"/>
  <c r="AC230" i="26"/>
  <c r="AB230" i="26"/>
  <c r="AA230" i="26"/>
  <c r="Z230" i="26"/>
  <c r="Y230" i="26"/>
  <c r="X230" i="26"/>
  <c r="W230" i="26"/>
  <c r="DL229" i="26"/>
  <c r="DK229" i="26"/>
  <c r="DJ229" i="26"/>
  <c r="DI229" i="26"/>
  <c r="DH229" i="26"/>
  <c r="DG229" i="26"/>
  <c r="DF229" i="26"/>
  <c r="DE229" i="26"/>
  <c r="DD229" i="26"/>
  <c r="DC229" i="26"/>
  <c r="DB229" i="26"/>
  <c r="DA229" i="26"/>
  <c r="CZ229" i="26"/>
  <c r="CY229" i="26"/>
  <c r="CX229" i="26"/>
  <c r="CW229" i="26"/>
  <c r="CV229" i="26"/>
  <c r="CU229" i="26"/>
  <c r="CT229" i="26"/>
  <c r="CS229" i="26"/>
  <c r="CR229" i="26"/>
  <c r="AQ229" i="26"/>
  <c r="AP229" i="26"/>
  <c r="AO229" i="26"/>
  <c r="AN229" i="26"/>
  <c r="AM229" i="26"/>
  <c r="AL229" i="26"/>
  <c r="AK229" i="26"/>
  <c r="AJ229" i="26"/>
  <c r="AI229" i="26"/>
  <c r="AH229" i="26"/>
  <c r="AG229" i="26"/>
  <c r="AF229" i="26"/>
  <c r="AE229" i="26"/>
  <c r="AD229" i="26"/>
  <c r="AC229" i="26"/>
  <c r="AB229" i="26"/>
  <c r="AA229" i="26"/>
  <c r="Z229" i="26"/>
  <c r="Y229" i="26"/>
  <c r="X229" i="26"/>
  <c r="W229" i="26"/>
  <c r="AQ228" i="26"/>
  <c r="CM228" i="26" s="1"/>
  <c r="AP228" i="26"/>
  <c r="CL228" i="26" s="1"/>
  <c r="AO228" i="26"/>
  <c r="BM228" i="26" s="1"/>
  <c r="AN228" i="26"/>
  <c r="BL228" i="26" s="1"/>
  <c r="AM228" i="26"/>
  <c r="CI228" i="26" s="1"/>
  <c r="AL228" i="26"/>
  <c r="CH228" i="26" s="1"/>
  <c r="AK228" i="26"/>
  <c r="CG228" i="26" s="1"/>
  <c r="AJ228" i="26"/>
  <c r="CF228" i="26" s="1"/>
  <c r="AI228" i="26"/>
  <c r="BG228" i="26" s="1"/>
  <c r="AH228" i="26"/>
  <c r="BF228" i="26" s="1"/>
  <c r="AG228" i="26"/>
  <c r="BE228" i="26" s="1"/>
  <c r="AF228" i="26"/>
  <c r="CB228" i="26" s="1"/>
  <c r="AE228" i="26"/>
  <c r="CA228" i="26" s="1"/>
  <c r="AD228" i="26"/>
  <c r="BB228" i="26" s="1"/>
  <c r="AC228" i="26"/>
  <c r="AB228" i="26"/>
  <c r="AZ228" i="26" s="1"/>
  <c r="AA228" i="26"/>
  <c r="BW228" i="26" s="1"/>
  <c r="Z228" i="26"/>
  <c r="BV228" i="26" s="1"/>
  <c r="Y228" i="26"/>
  <c r="BU228" i="26" s="1"/>
  <c r="X228" i="26"/>
  <c r="AV228" i="26" s="1"/>
  <c r="W228" i="26"/>
  <c r="BR227" i="26"/>
  <c r="AT227" i="26"/>
  <c r="V227" i="26"/>
  <c r="AQ182" i="26"/>
  <c r="AP182" i="26"/>
  <c r="AO182" i="26"/>
  <c r="AN182" i="26"/>
  <c r="AM182" i="26"/>
  <c r="AL182" i="26"/>
  <c r="AK182" i="26"/>
  <c r="AJ182" i="26"/>
  <c r="AI182" i="26"/>
  <c r="AH182" i="26"/>
  <c r="AG182" i="26"/>
  <c r="AF182" i="26"/>
  <c r="AE182" i="26"/>
  <c r="AD182" i="26"/>
  <c r="AC182" i="26"/>
  <c r="AB182" i="26"/>
  <c r="AA182" i="26"/>
  <c r="Z182" i="26"/>
  <c r="Y182" i="26"/>
  <c r="X182" i="26"/>
  <c r="W182" i="26"/>
  <c r="AQ181" i="26"/>
  <c r="BO181" i="26" s="1"/>
  <c r="AP181" i="26"/>
  <c r="AO181" i="26"/>
  <c r="BM181" i="26" s="1"/>
  <c r="AN181" i="26"/>
  <c r="AM181" i="26"/>
  <c r="AL181" i="26"/>
  <c r="AK181" i="26"/>
  <c r="BI181" i="26" s="1"/>
  <c r="AJ181" i="26"/>
  <c r="AI181" i="26"/>
  <c r="BG181" i="26" s="1"/>
  <c r="AH181" i="26"/>
  <c r="AG181" i="26"/>
  <c r="AF181" i="26"/>
  <c r="AE181" i="26"/>
  <c r="BC181" i="26" s="1"/>
  <c r="AD181" i="26"/>
  <c r="AC181" i="26"/>
  <c r="BA181" i="26" s="1"/>
  <c r="AB181" i="26"/>
  <c r="AA181" i="26"/>
  <c r="Z181" i="26"/>
  <c r="Y181" i="26"/>
  <c r="AW181" i="26" s="1"/>
  <c r="X181" i="26"/>
  <c r="W181" i="26"/>
  <c r="AU181" i="26" s="1"/>
  <c r="AQ180" i="26"/>
  <c r="BO180" i="26" s="1"/>
  <c r="AP180" i="26"/>
  <c r="AO180" i="26"/>
  <c r="BM180" i="26" s="1"/>
  <c r="AN180" i="26"/>
  <c r="AM180" i="26"/>
  <c r="BK180" i="26" s="1"/>
  <c r="AL180" i="26"/>
  <c r="AK180" i="26"/>
  <c r="BI180" i="26" s="1"/>
  <c r="AJ180" i="26"/>
  <c r="AI180" i="26"/>
  <c r="BG180" i="26" s="1"/>
  <c r="AH180" i="26"/>
  <c r="AG180" i="26"/>
  <c r="BE180" i="26" s="1"/>
  <c r="AF180" i="26"/>
  <c r="AE180" i="26"/>
  <c r="BC180" i="26" s="1"/>
  <c r="AD180" i="26"/>
  <c r="AC180" i="26"/>
  <c r="BA180" i="26" s="1"/>
  <c r="AB180" i="26"/>
  <c r="AA180" i="26"/>
  <c r="AY180" i="26" s="1"/>
  <c r="Z180" i="26"/>
  <c r="Y180" i="26"/>
  <c r="AW180" i="26" s="1"/>
  <c r="X180" i="26"/>
  <c r="W180" i="26"/>
  <c r="AU180" i="26" s="1"/>
  <c r="AQ179" i="26"/>
  <c r="BO179" i="26" s="1"/>
  <c r="AP179" i="26"/>
  <c r="AO179" i="26"/>
  <c r="BM179" i="26" s="1"/>
  <c r="AN179" i="26"/>
  <c r="AM179" i="26"/>
  <c r="AL179" i="26"/>
  <c r="AK179" i="26"/>
  <c r="BI179" i="26" s="1"/>
  <c r="AJ179" i="26"/>
  <c r="AI179" i="26"/>
  <c r="BG179" i="26" s="1"/>
  <c r="AH179" i="26"/>
  <c r="AG179" i="26"/>
  <c r="AF179" i="26"/>
  <c r="AE179" i="26"/>
  <c r="BC179" i="26" s="1"/>
  <c r="AD179" i="26"/>
  <c r="AC179" i="26"/>
  <c r="BA179" i="26" s="1"/>
  <c r="AB179" i="26"/>
  <c r="AA179" i="26"/>
  <c r="Z179" i="26"/>
  <c r="Y179" i="26"/>
  <c r="AW179" i="26" s="1"/>
  <c r="X179" i="26"/>
  <c r="W179" i="26"/>
  <c r="AU179" i="26" s="1"/>
  <c r="AQ178" i="26"/>
  <c r="BO178" i="26" s="1"/>
  <c r="AP178" i="26"/>
  <c r="AO178" i="26"/>
  <c r="BM178" i="26" s="1"/>
  <c r="AN178" i="26"/>
  <c r="AM178" i="26"/>
  <c r="AL178" i="26"/>
  <c r="AK178" i="26"/>
  <c r="BI178" i="26" s="1"/>
  <c r="AJ178" i="26"/>
  <c r="AI178" i="26"/>
  <c r="BG178" i="26" s="1"/>
  <c r="AH178" i="26"/>
  <c r="BF178" i="26" s="1"/>
  <c r="AG178" i="26"/>
  <c r="AF178" i="26"/>
  <c r="AE178" i="26"/>
  <c r="BC178" i="26" s="1"/>
  <c r="AD178" i="26"/>
  <c r="AC178" i="26"/>
  <c r="BA178" i="26" s="1"/>
  <c r="AB178" i="26"/>
  <c r="AA178" i="26"/>
  <c r="Z178" i="26"/>
  <c r="Y178" i="26"/>
  <c r="AW178" i="26" s="1"/>
  <c r="X178" i="26"/>
  <c r="W178" i="26"/>
  <c r="AU178" i="26" s="1"/>
  <c r="AQ177" i="26"/>
  <c r="BO177" i="26" s="1"/>
  <c r="AP177" i="26"/>
  <c r="AO177" i="26"/>
  <c r="AN177" i="26"/>
  <c r="AM177" i="26"/>
  <c r="AL177" i="26"/>
  <c r="AK177" i="26"/>
  <c r="BI177" i="26" s="1"/>
  <c r="AJ177" i="26"/>
  <c r="AI177" i="26"/>
  <c r="AH177" i="26"/>
  <c r="AG177" i="26"/>
  <c r="AF177" i="26"/>
  <c r="AE177" i="26"/>
  <c r="BC177" i="26" s="1"/>
  <c r="AD177" i="26"/>
  <c r="AC177" i="26"/>
  <c r="AB177" i="26"/>
  <c r="AA177" i="26"/>
  <c r="Z177" i="26"/>
  <c r="Y177" i="26"/>
  <c r="AW177" i="26" s="1"/>
  <c r="X177" i="26"/>
  <c r="W177" i="26"/>
  <c r="AQ176" i="26"/>
  <c r="BO176" i="26" s="1"/>
  <c r="AP176" i="26"/>
  <c r="BN176" i="26" s="1"/>
  <c r="AO176" i="26"/>
  <c r="BM176" i="26" s="1"/>
  <c r="AN176" i="26"/>
  <c r="AM176" i="26"/>
  <c r="AL176" i="26"/>
  <c r="AK176" i="26"/>
  <c r="BI176" i="26" s="1"/>
  <c r="AJ176" i="26"/>
  <c r="BH176" i="26" s="1"/>
  <c r="AI176" i="26"/>
  <c r="BG176" i="26" s="1"/>
  <c r="AH176" i="26"/>
  <c r="AG176" i="26"/>
  <c r="AF176" i="26"/>
  <c r="AE176" i="26"/>
  <c r="BC176" i="26" s="1"/>
  <c r="AD176" i="26"/>
  <c r="BB176" i="26" s="1"/>
  <c r="AC176" i="26"/>
  <c r="BA176" i="26" s="1"/>
  <c r="AB176" i="26"/>
  <c r="AA176" i="26"/>
  <c r="Z176" i="26"/>
  <c r="Y176" i="26"/>
  <c r="AW176" i="26" s="1"/>
  <c r="X176" i="26"/>
  <c r="AV176" i="26" s="1"/>
  <c r="W176" i="26"/>
  <c r="AU176" i="26" s="1"/>
  <c r="AQ175" i="26"/>
  <c r="BO175" i="26" s="1"/>
  <c r="AP175" i="26"/>
  <c r="AO175" i="26"/>
  <c r="BM175" i="26" s="1"/>
  <c r="AN175" i="26"/>
  <c r="AM175" i="26"/>
  <c r="AL175" i="26"/>
  <c r="AK175" i="26"/>
  <c r="BI175" i="26" s="1"/>
  <c r="AJ175" i="26"/>
  <c r="AI175" i="26"/>
  <c r="BG175" i="26" s="1"/>
  <c r="AH175" i="26"/>
  <c r="AG175" i="26"/>
  <c r="AF175" i="26"/>
  <c r="AE175" i="26"/>
  <c r="BC175" i="26" s="1"/>
  <c r="AD175" i="26"/>
  <c r="AC175" i="26"/>
  <c r="BA175" i="26" s="1"/>
  <c r="AB175" i="26"/>
  <c r="AA175" i="26"/>
  <c r="Z175" i="26"/>
  <c r="Y175" i="26"/>
  <c r="AW175" i="26" s="1"/>
  <c r="X175" i="26"/>
  <c r="W175" i="26"/>
  <c r="AU175" i="26" s="1"/>
  <c r="AQ174" i="26"/>
  <c r="BO174" i="26" s="1"/>
  <c r="AP174" i="26"/>
  <c r="AO174" i="26"/>
  <c r="BM174" i="26" s="1"/>
  <c r="AN174" i="26"/>
  <c r="AM174" i="26"/>
  <c r="AL174" i="26"/>
  <c r="AK174" i="26"/>
  <c r="BI174" i="26" s="1"/>
  <c r="AJ174" i="26"/>
  <c r="AI174" i="26"/>
  <c r="BG174" i="26" s="1"/>
  <c r="AH174" i="26"/>
  <c r="AG174" i="26"/>
  <c r="AF174" i="26"/>
  <c r="AE174" i="26"/>
  <c r="BC174" i="26" s="1"/>
  <c r="AD174" i="26"/>
  <c r="AC174" i="26"/>
  <c r="BA174" i="26" s="1"/>
  <c r="AB174" i="26"/>
  <c r="AA174" i="26"/>
  <c r="Z174" i="26"/>
  <c r="Y174" i="26"/>
  <c r="AW174" i="26" s="1"/>
  <c r="X174" i="26"/>
  <c r="W174" i="26"/>
  <c r="AU174" i="26" s="1"/>
  <c r="AQ173" i="26"/>
  <c r="BO173" i="26" s="1"/>
  <c r="AP173" i="26"/>
  <c r="AO173" i="26"/>
  <c r="BM173" i="26" s="1"/>
  <c r="AN173" i="26"/>
  <c r="AM173" i="26"/>
  <c r="AL173" i="26"/>
  <c r="AK173" i="26"/>
  <c r="BI173" i="26" s="1"/>
  <c r="AJ173" i="26"/>
  <c r="AI173" i="26"/>
  <c r="BG173" i="26" s="1"/>
  <c r="AH173" i="26"/>
  <c r="AG173" i="26"/>
  <c r="AF173" i="26"/>
  <c r="AE173" i="26"/>
  <c r="BC173" i="26" s="1"/>
  <c r="AD173" i="26"/>
  <c r="AC173" i="26"/>
  <c r="BA173" i="26" s="1"/>
  <c r="AB173" i="26"/>
  <c r="AA173" i="26"/>
  <c r="Z173" i="26"/>
  <c r="Y173" i="26"/>
  <c r="AW173" i="26" s="1"/>
  <c r="X173" i="26"/>
  <c r="W173" i="26"/>
  <c r="AU173" i="26" s="1"/>
  <c r="AQ172" i="26"/>
  <c r="BO172" i="26" s="1"/>
  <c r="AP172" i="26"/>
  <c r="AO172" i="26"/>
  <c r="BM172" i="26" s="1"/>
  <c r="AN172" i="26"/>
  <c r="AM172" i="26"/>
  <c r="AL172" i="26"/>
  <c r="AK172" i="26"/>
  <c r="BI172" i="26" s="1"/>
  <c r="AJ172" i="26"/>
  <c r="AI172" i="26"/>
  <c r="BG172" i="26" s="1"/>
  <c r="AH172" i="26"/>
  <c r="AG172" i="26"/>
  <c r="AF172" i="26"/>
  <c r="AE172" i="26"/>
  <c r="BC172" i="26" s="1"/>
  <c r="AD172" i="26"/>
  <c r="AC172" i="26"/>
  <c r="BA172" i="26" s="1"/>
  <c r="AB172" i="26"/>
  <c r="AA172" i="26"/>
  <c r="Z172" i="26"/>
  <c r="Y172" i="26"/>
  <c r="AW172" i="26" s="1"/>
  <c r="X172" i="26"/>
  <c r="W172" i="26"/>
  <c r="AU172" i="26" s="1"/>
  <c r="CR171" i="26"/>
  <c r="AQ171" i="26"/>
  <c r="BO171" i="26" s="1"/>
  <c r="AP171" i="26"/>
  <c r="AO171" i="26"/>
  <c r="BM171" i="26" s="1"/>
  <c r="AN171" i="26"/>
  <c r="AM171" i="26"/>
  <c r="AL171" i="26"/>
  <c r="AK171" i="26"/>
  <c r="BI171" i="26" s="1"/>
  <c r="AJ171" i="26"/>
  <c r="AI171" i="26"/>
  <c r="BG171" i="26" s="1"/>
  <c r="AH171" i="26"/>
  <c r="AG171" i="26"/>
  <c r="AF171" i="26"/>
  <c r="AE171" i="26"/>
  <c r="BC171" i="26" s="1"/>
  <c r="AD171" i="26"/>
  <c r="AC171" i="26"/>
  <c r="BA171" i="26" s="1"/>
  <c r="AB171" i="26"/>
  <c r="AA171" i="26"/>
  <c r="Z171" i="26"/>
  <c r="Y171" i="26"/>
  <c r="AW171" i="26" s="1"/>
  <c r="X171" i="26"/>
  <c r="W171" i="26"/>
  <c r="AU171" i="26" s="1"/>
  <c r="AQ170" i="26"/>
  <c r="BO170" i="26" s="1"/>
  <c r="AP170" i="26"/>
  <c r="AO170" i="26"/>
  <c r="BM170" i="26" s="1"/>
  <c r="AN170" i="26"/>
  <c r="AM170" i="26"/>
  <c r="AL170" i="26"/>
  <c r="AK170" i="26"/>
  <c r="BI170" i="26" s="1"/>
  <c r="AJ170" i="26"/>
  <c r="AI170" i="26"/>
  <c r="BG170" i="26" s="1"/>
  <c r="AH170" i="26"/>
  <c r="AG170" i="26"/>
  <c r="AF170" i="26"/>
  <c r="AE170" i="26"/>
  <c r="BC170" i="26" s="1"/>
  <c r="AD170" i="26"/>
  <c r="AC170" i="26"/>
  <c r="BA170" i="26" s="1"/>
  <c r="AB170" i="26"/>
  <c r="AA170" i="26"/>
  <c r="Z170" i="26"/>
  <c r="Y170" i="26"/>
  <c r="AW170" i="26" s="1"/>
  <c r="X170" i="26"/>
  <c r="W170" i="26"/>
  <c r="AU170" i="26" s="1"/>
  <c r="AQ169" i="26"/>
  <c r="BO169" i="26" s="1"/>
  <c r="AP169" i="26"/>
  <c r="AO169" i="26"/>
  <c r="BM169" i="26" s="1"/>
  <c r="AN169" i="26"/>
  <c r="AM169" i="26"/>
  <c r="AL169" i="26"/>
  <c r="AK169" i="26"/>
  <c r="BI169" i="26" s="1"/>
  <c r="AJ169" i="26"/>
  <c r="AI169" i="26"/>
  <c r="BG169" i="26" s="1"/>
  <c r="AH169" i="26"/>
  <c r="AG169" i="26"/>
  <c r="AF169" i="26"/>
  <c r="AE169" i="26"/>
  <c r="BC169" i="26" s="1"/>
  <c r="AD169" i="26"/>
  <c r="AC169" i="26"/>
  <c r="BA169" i="26" s="1"/>
  <c r="AB169" i="26"/>
  <c r="AA169" i="26"/>
  <c r="Z169" i="26"/>
  <c r="Y169" i="26"/>
  <c r="AW169" i="26" s="1"/>
  <c r="X169" i="26"/>
  <c r="W169" i="26"/>
  <c r="AU169" i="26" s="1"/>
  <c r="AQ168" i="26"/>
  <c r="BO168" i="26" s="1"/>
  <c r="AP168" i="26"/>
  <c r="AO168" i="26"/>
  <c r="BM168" i="26" s="1"/>
  <c r="AN168" i="26"/>
  <c r="AM168" i="26"/>
  <c r="AL168" i="26"/>
  <c r="AK168" i="26"/>
  <c r="BI168" i="26" s="1"/>
  <c r="AJ168" i="26"/>
  <c r="AI168" i="26"/>
  <c r="BG168" i="26" s="1"/>
  <c r="AH168" i="26"/>
  <c r="AG168" i="26"/>
  <c r="AF168" i="26"/>
  <c r="AE168" i="26"/>
  <c r="BC168" i="26" s="1"/>
  <c r="AD168" i="26"/>
  <c r="AC168" i="26"/>
  <c r="BA168" i="26" s="1"/>
  <c r="AB168" i="26"/>
  <c r="AA168" i="26"/>
  <c r="Z168" i="26"/>
  <c r="Y168" i="26"/>
  <c r="AW168" i="26" s="1"/>
  <c r="X168" i="26"/>
  <c r="W168" i="26"/>
  <c r="AU168" i="26" s="1"/>
  <c r="AQ167" i="26"/>
  <c r="BO167" i="26" s="1"/>
  <c r="AP167" i="26"/>
  <c r="AO167" i="26"/>
  <c r="BM167" i="26" s="1"/>
  <c r="AN167" i="26"/>
  <c r="AM167" i="26"/>
  <c r="AL167" i="26"/>
  <c r="AK167" i="26"/>
  <c r="BI167" i="26" s="1"/>
  <c r="AJ167" i="26"/>
  <c r="AI167" i="26"/>
  <c r="BG167" i="26" s="1"/>
  <c r="AH167" i="26"/>
  <c r="AG167" i="26"/>
  <c r="AF167" i="26"/>
  <c r="AE167" i="26"/>
  <c r="BC167" i="26" s="1"/>
  <c r="AD167" i="26"/>
  <c r="AC167" i="26"/>
  <c r="BA167" i="26" s="1"/>
  <c r="AB167" i="26"/>
  <c r="AA167" i="26"/>
  <c r="Z167" i="26"/>
  <c r="Y167" i="26"/>
  <c r="AW167" i="26" s="1"/>
  <c r="X167" i="26"/>
  <c r="W167" i="26"/>
  <c r="AU167" i="26" s="1"/>
  <c r="DL166" i="26"/>
  <c r="DK166" i="26"/>
  <c r="DJ166" i="26"/>
  <c r="DI166" i="26"/>
  <c r="DH166" i="26"/>
  <c r="DG166" i="26"/>
  <c r="DF166" i="26"/>
  <c r="DE166" i="26"/>
  <c r="DD166" i="26"/>
  <c r="DC166" i="26"/>
  <c r="DB166" i="26"/>
  <c r="DA166" i="26"/>
  <c r="CZ166" i="26"/>
  <c r="CY166" i="26"/>
  <c r="CX166" i="26"/>
  <c r="CW166" i="26"/>
  <c r="CV166" i="26"/>
  <c r="CU166" i="26"/>
  <c r="CT166" i="26"/>
  <c r="CS166" i="26"/>
  <c r="CR166" i="26"/>
  <c r="AQ166" i="26"/>
  <c r="BO166" i="26" s="1"/>
  <c r="AP166" i="26"/>
  <c r="AO166" i="26"/>
  <c r="BM166" i="26" s="1"/>
  <c r="CK166" i="26" s="1"/>
  <c r="AN166" i="26"/>
  <c r="AM166" i="26"/>
  <c r="AL166" i="26"/>
  <c r="AK166" i="26"/>
  <c r="BI166" i="26" s="1"/>
  <c r="AJ166" i="26"/>
  <c r="AI166" i="26"/>
  <c r="BG166" i="26" s="1"/>
  <c r="AH166" i="26"/>
  <c r="AG166" i="26"/>
  <c r="AF166" i="26"/>
  <c r="AE166" i="26"/>
  <c r="BC166" i="26" s="1"/>
  <c r="AD166" i="26"/>
  <c r="AC166" i="26"/>
  <c r="BA166" i="26" s="1"/>
  <c r="BY166" i="26" s="1"/>
  <c r="AB166" i="26"/>
  <c r="AA166" i="26"/>
  <c r="Z166" i="26"/>
  <c r="Y166" i="26"/>
  <c r="AW166" i="26" s="1"/>
  <c r="X166" i="26"/>
  <c r="W166" i="26"/>
  <c r="AU166" i="26" s="1"/>
  <c r="AQ165" i="26"/>
  <c r="BO165" i="26" s="1"/>
  <c r="AP165" i="26"/>
  <c r="BN165" i="26" s="1"/>
  <c r="AO165" i="26"/>
  <c r="BM165" i="26" s="1"/>
  <c r="AN165" i="26"/>
  <c r="AM165" i="26"/>
  <c r="AL165" i="26"/>
  <c r="CH165" i="26" s="1"/>
  <c r="AK165" i="26"/>
  <c r="BI165" i="26" s="1"/>
  <c r="AJ165" i="26"/>
  <c r="BH165" i="26" s="1"/>
  <c r="AI165" i="26"/>
  <c r="BG165" i="26" s="1"/>
  <c r="AH165" i="26"/>
  <c r="CD165" i="26" s="1"/>
  <c r="AG165" i="26"/>
  <c r="AF165" i="26"/>
  <c r="BD165" i="26" s="1"/>
  <c r="AE165" i="26"/>
  <c r="BC165" i="26" s="1"/>
  <c r="AD165" i="26"/>
  <c r="AC165" i="26"/>
  <c r="BA165" i="26" s="1"/>
  <c r="AB165" i="26"/>
  <c r="BX165" i="26" s="1"/>
  <c r="AA165" i="26"/>
  <c r="BW165" i="26" s="1"/>
  <c r="Z165" i="26"/>
  <c r="BV165" i="26" s="1"/>
  <c r="Y165" i="26"/>
  <c r="AW165" i="26" s="1"/>
  <c r="X165" i="26"/>
  <c r="BT165" i="26" s="1"/>
  <c r="W165" i="26"/>
  <c r="BR164" i="26"/>
  <c r="AT164" i="26"/>
  <c r="V164" i="26"/>
  <c r="AQ150" i="26"/>
  <c r="AP150" i="26"/>
  <c r="AO150" i="26"/>
  <c r="AN150" i="26"/>
  <c r="AM150" i="26"/>
  <c r="AL150" i="26"/>
  <c r="AK150" i="26"/>
  <c r="AJ150" i="26"/>
  <c r="AI150" i="26"/>
  <c r="AH150" i="26"/>
  <c r="AG150" i="26"/>
  <c r="AF150" i="26"/>
  <c r="AE150" i="26"/>
  <c r="AD150" i="26"/>
  <c r="AC150" i="26"/>
  <c r="AB150" i="26"/>
  <c r="AA150" i="26"/>
  <c r="Z150" i="26"/>
  <c r="Y150" i="26"/>
  <c r="X150" i="26"/>
  <c r="W150" i="26"/>
  <c r="AQ149" i="26"/>
  <c r="AP149" i="26"/>
  <c r="AO149" i="26"/>
  <c r="AN149" i="26"/>
  <c r="AM149" i="26"/>
  <c r="AL149" i="26"/>
  <c r="AK149" i="26"/>
  <c r="AJ149" i="26"/>
  <c r="AI149" i="26"/>
  <c r="AH149" i="26"/>
  <c r="AG149" i="26"/>
  <c r="AF149" i="26"/>
  <c r="AE149" i="26"/>
  <c r="AD149" i="26"/>
  <c r="AC149" i="26"/>
  <c r="AB149" i="26"/>
  <c r="AA149" i="26"/>
  <c r="Z149" i="26"/>
  <c r="Y149" i="26"/>
  <c r="X149" i="26"/>
  <c r="W149" i="26"/>
  <c r="AQ148" i="26"/>
  <c r="BO148" i="26" s="1"/>
  <c r="AP148" i="26"/>
  <c r="BN148" i="26" s="1"/>
  <c r="AO148" i="26"/>
  <c r="AN148" i="26"/>
  <c r="AM148" i="26"/>
  <c r="AL148" i="26"/>
  <c r="AK148" i="26"/>
  <c r="BI148" i="26" s="1"/>
  <c r="AJ148" i="26"/>
  <c r="BH148" i="26" s="1"/>
  <c r="AI148" i="26"/>
  <c r="AH148" i="26"/>
  <c r="AG148" i="26"/>
  <c r="BE148" i="26" s="1"/>
  <c r="AF148" i="26"/>
  <c r="AE148" i="26"/>
  <c r="BC148" i="26" s="1"/>
  <c r="AD148" i="26"/>
  <c r="BB148" i="26" s="1"/>
  <c r="AC148" i="26"/>
  <c r="AB148" i="26"/>
  <c r="AA148" i="26"/>
  <c r="Z148" i="26"/>
  <c r="Y148" i="26"/>
  <c r="AW148" i="26" s="1"/>
  <c r="X148" i="26"/>
  <c r="AV148" i="26" s="1"/>
  <c r="W148" i="26"/>
  <c r="AQ147" i="26"/>
  <c r="AP147" i="26"/>
  <c r="AO147" i="26"/>
  <c r="AN147" i="26"/>
  <c r="AM147" i="26"/>
  <c r="AL147" i="26"/>
  <c r="AK147" i="26"/>
  <c r="AJ147" i="26"/>
  <c r="AI147" i="26"/>
  <c r="AH147" i="26"/>
  <c r="AG147" i="26"/>
  <c r="AF147" i="26"/>
  <c r="AE147" i="26"/>
  <c r="AD147" i="26"/>
  <c r="AC147" i="26"/>
  <c r="AB147" i="26"/>
  <c r="AA147" i="26"/>
  <c r="Z147" i="26"/>
  <c r="Y147" i="26"/>
  <c r="X147" i="26"/>
  <c r="W147" i="26"/>
  <c r="AQ146" i="26"/>
  <c r="BO146" i="26" s="1"/>
  <c r="AP146" i="26"/>
  <c r="BN146" i="26" s="1"/>
  <c r="AO146" i="26"/>
  <c r="AN146" i="26"/>
  <c r="AM146" i="26"/>
  <c r="AL146" i="26"/>
  <c r="AK146" i="26"/>
  <c r="BI146" i="26" s="1"/>
  <c r="AJ146" i="26"/>
  <c r="BH146" i="26" s="1"/>
  <c r="AI146" i="26"/>
  <c r="AH146" i="26"/>
  <c r="AG146" i="26"/>
  <c r="AF146" i="26"/>
  <c r="AE146" i="26"/>
  <c r="BC146" i="26" s="1"/>
  <c r="AD146" i="26"/>
  <c r="BB146" i="26" s="1"/>
  <c r="AC146" i="26"/>
  <c r="AB146" i="26"/>
  <c r="AA146" i="26"/>
  <c r="Z146" i="26"/>
  <c r="Y146" i="26"/>
  <c r="AW146" i="26" s="1"/>
  <c r="X146" i="26"/>
  <c r="AV146" i="26" s="1"/>
  <c r="W146" i="26"/>
  <c r="AQ145" i="26"/>
  <c r="AP145" i="26"/>
  <c r="AO145" i="26"/>
  <c r="AN145" i="26"/>
  <c r="AM145" i="26"/>
  <c r="AL145" i="26"/>
  <c r="AK145" i="26"/>
  <c r="AJ145" i="26"/>
  <c r="AI145" i="26"/>
  <c r="AH145" i="26"/>
  <c r="AG145" i="26"/>
  <c r="AF145" i="26"/>
  <c r="AE145" i="26"/>
  <c r="AD145" i="26"/>
  <c r="AC145" i="26"/>
  <c r="AB145" i="26"/>
  <c r="AA145" i="26"/>
  <c r="Z145" i="26"/>
  <c r="Y145" i="26"/>
  <c r="X145" i="26"/>
  <c r="W145" i="26"/>
  <c r="AQ144" i="26"/>
  <c r="BO144" i="26" s="1"/>
  <c r="AP144" i="26"/>
  <c r="BN144" i="26" s="1"/>
  <c r="AO144" i="26"/>
  <c r="AN144" i="26"/>
  <c r="AM144" i="26"/>
  <c r="BK144" i="26" s="1"/>
  <c r="AL144" i="26"/>
  <c r="AK144" i="26"/>
  <c r="BI144" i="26" s="1"/>
  <c r="AJ144" i="26"/>
  <c r="BH144" i="26" s="1"/>
  <c r="AI144" i="26"/>
  <c r="AH144" i="26"/>
  <c r="AG144" i="26"/>
  <c r="BE144" i="26" s="1"/>
  <c r="AF144" i="26"/>
  <c r="AE144" i="26"/>
  <c r="BC144" i="26" s="1"/>
  <c r="AD144" i="26"/>
  <c r="BB144" i="26" s="1"/>
  <c r="AC144" i="26"/>
  <c r="AB144" i="26"/>
  <c r="AA144" i="26"/>
  <c r="AY144" i="26" s="1"/>
  <c r="Z144" i="26"/>
  <c r="Y144" i="26"/>
  <c r="AW144" i="26" s="1"/>
  <c r="X144" i="26"/>
  <c r="AV144" i="26" s="1"/>
  <c r="W144" i="26"/>
  <c r="AQ143" i="26"/>
  <c r="AP143" i="26"/>
  <c r="AO143" i="26"/>
  <c r="AN143" i="26"/>
  <c r="AM143" i="26"/>
  <c r="AL143" i="26"/>
  <c r="AK143" i="26"/>
  <c r="AJ143" i="26"/>
  <c r="AI143" i="26"/>
  <c r="AH143" i="26"/>
  <c r="AG143" i="26"/>
  <c r="AF143" i="26"/>
  <c r="BD143" i="26" s="1"/>
  <c r="AE143" i="26"/>
  <c r="AD143" i="26"/>
  <c r="AC143" i="26"/>
  <c r="AB143" i="26"/>
  <c r="AA143" i="26"/>
  <c r="Z143" i="26"/>
  <c r="Y143" i="26"/>
  <c r="X143" i="26"/>
  <c r="W143" i="26"/>
  <c r="AQ142" i="26"/>
  <c r="BO142" i="26" s="1"/>
  <c r="AP142" i="26"/>
  <c r="AO142" i="26"/>
  <c r="AN142" i="26"/>
  <c r="AM142" i="26"/>
  <c r="BK142" i="26" s="1"/>
  <c r="AL142" i="26"/>
  <c r="BJ142" i="26" s="1"/>
  <c r="AK142" i="26"/>
  <c r="BI142" i="26" s="1"/>
  <c r="AJ142" i="26"/>
  <c r="AI142" i="26"/>
  <c r="AH142" i="26"/>
  <c r="AG142" i="26"/>
  <c r="BE142" i="26" s="1"/>
  <c r="AF142" i="26"/>
  <c r="BD142" i="26" s="1"/>
  <c r="AE142" i="26"/>
  <c r="BC142" i="26" s="1"/>
  <c r="AD142" i="26"/>
  <c r="AC142" i="26"/>
  <c r="AB142" i="26"/>
  <c r="AA142" i="26"/>
  <c r="AY142" i="26" s="1"/>
  <c r="Z142" i="26"/>
  <c r="AX142" i="26" s="1"/>
  <c r="Y142" i="26"/>
  <c r="AW142" i="26" s="1"/>
  <c r="X142" i="26"/>
  <c r="W142" i="26"/>
  <c r="AQ141" i="26"/>
  <c r="AP141" i="26"/>
  <c r="AO141" i="26"/>
  <c r="AN141" i="26"/>
  <c r="AM141" i="26"/>
  <c r="AL141" i="26"/>
  <c r="AK141" i="26"/>
  <c r="AJ141" i="26"/>
  <c r="AI141" i="26"/>
  <c r="AH141" i="26"/>
  <c r="AG141" i="26"/>
  <c r="AF141" i="26"/>
  <c r="AE141" i="26"/>
  <c r="AD141" i="26"/>
  <c r="AC141" i="26"/>
  <c r="AB141" i="26"/>
  <c r="AA141" i="26"/>
  <c r="Z141" i="26"/>
  <c r="Y141" i="26"/>
  <c r="X141" i="26"/>
  <c r="W141" i="26"/>
  <c r="AQ140" i="26"/>
  <c r="BO140" i="26" s="1"/>
  <c r="AP140" i="26"/>
  <c r="AO140" i="26"/>
  <c r="AN140" i="26"/>
  <c r="AM140" i="26"/>
  <c r="AL140" i="26"/>
  <c r="AK140" i="26"/>
  <c r="BI140" i="26" s="1"/>
  <c r="AJ140" i="26"/>
  <c r="AI140" i="26"/>
  <c r="AH140" i="26"/>
  <c r="AG140" i="26"/>
  <c r="AF140" i="26"/>
  <c r="AE140" i="26"/>
  <c r="BC140" i="26" s="1"/>
  <c r="AD140" i="26"/>
  <c r="AC140" i="26"/>
  <c r="AB140" i="26"/>
  <c r="AA140" i="26"/>
  <c r="Z140" i="26"/>
  <c r="Y140" i="26"/>
  <c r="AW140" i="26" s="1"/>
  <c r="X140" i="26"/>
  <c r="W140" i="26"/>
  <c r="CR139" i="26"/>
  <c r="AQ139" i="26"/>
  <c r="AP139" i="26"/>
  <c r="AO139" i="26"/>
  <c r="AN139" i="26"/>
  <c r="AM139" i="26"/>
  <c r="BK139" i="26" s="1"/>
  <c r="AL139" i="26"/>
  <c r="AK139" i="26"/>
  <c r="AJ139" i="26"/>
  <c r="AI139" i="26"/>
  <c r="AH139" i="26"/>
  <c r="AG139" i="26"/>
  <c r="BE139" i="26" s="1"/>
  <c r="AF139" i="26"/>
  <c r="AE139" i="26"/>
  <c r="AD139" i="26"/>
  <c r="AC139" i="26"/>
  <c r="AB139" i="26"/>
  <c r="AA139" i="26"/>
  <c r="AY139" i="26" s="1"/>
  <c r="Z139" i="26"/>
  <c r="Y139" i="26"/>
  <c r="X139" i="26"/>
  <c r="W139" i="26"/>
  <c r="AQ138" i="26"/>
  <c r="AP138" i="26"/>
  <c r="AO138" i="26"/>
  <c r="AN138" i="26"/>
  <c r="AM138" i="26"/>
  <c r="AL138" i="26"/>
  <c r="BJ138" i="26" s="1"/>
  <c r="AK138" i="26"/>
  <c r="AJ138" i="26"/>
  <c r="AI138" i="26"/>
  <c r="AH138" i="26"/>
  <c r="AG138" i="26"/>
  <c r="AF138" i="26"/>
  <c r="BD138" i="26" s="1"/>
  <c r="AE138" i="26"/>
  <c r="AD138" i="26"/>
  <c r="AC138" i="26"/>
  <c r="AB138" i="26"/>
  <c r="AA138" i="26"/>
  <c r="Z138" i="26"/>
  <c r="AX138" i="26" s="1"/>
  <c r="Y138" i="26"/>
  <c r="X138" i="26"/>
  <c r="W138" i="26"/>
  <c r="AQ137" i="26"/>
  <c r="AP137" i="26"/>
  <c r="BN137" i="26" s="1"/>
  <c r="AO137" i="26"/>
  <c r="AN137" i="26"/>
  <c r="AM137" i="26"/>
  <c r="AL137" i="26"/>
  <c r="BJ137" i="26" s="1"/>
  <c r="AK137" i="26"/>
  <c r="AJ137" i="26"/>
  <c r="BH137" i="26" s="1"/>
  <c r="AI137" i="26"/>
  <c r="AH137" i="26"/>
  <c r="AG137" i="26"/>
  <c r="BE137" i="26" s="1"/>
  <c r="AF137" i="26"/>
  <c r="BD137" i="26" s="1"/>
  <c r="AE137" i="26"/>
  <c r="AD137" i="26"/>
  <c r="BB137" i="26" s="1"/>
  <c r="AC137" i="26"/>
  <c r="AB137" i="26"/>
  <c r="AA137" i="26"/>
  <c r="AY137" i="26" s="1"/>
  <c r="Z137" i="26"/>
  <c r="AX137" i="26" s="1"/>
  <c r="Y137" i="26"/>
  <c r="X137" i="26"/>
  <c r="AV137" i="26" s="1"/>
  <c r="W137" i="26"/>
  <c r="AQ136" i="26"/>
  <c r="AP136" i="26"/>
  <c r="AO136" i="26"/>
  <c r="AN136" i="26"/>
  <c r="AM136" i="26"/>
  <c r="AL136" i="26"/>
  <c r="BJ136" i="26" s="1"/>
  <c r="AK136" i="26"/>
  <c r="AJ136" i="26"/>
  <c r="AI136" i="26"/>
  <c r="AH136" i="26"/>
  <c r="AG136" i="26"/>
  <c r="AF136" i="26"/>
  <c r="BD136" i="26" s="1"/>
  <c r="AE136" i="26"/>
  <c r="AD136" i="26"/>
  <c r="AC136" i="26"/>
  <c r="AB136" i="26"/>
  <c r="AA136" i="26"/>
  <c r="Z136" i="26"/>
  <c r="AX136" i="26" s="1"/>
  <c r="Y136" i="26"/>
  <c r="X136" i="26"/>
  <c r="W136" i="26"/>
  <c r="AQ135" i="26"/>
  <c r="AP135" i="26"/>
  <c r="AO135" i="26"/>
  <c r="AN135" i="26"/>
  <c r="AM135" i="26"/>
  <c r="AL135" i="26"/>
  <c r="BJ135" i="26" s="1"/>
  <c r="AK135" i="26"/>
  <c r="AJ135" i="26"/>
  <c r="AI135" i="26"/>
  <c r="AH135" i="26"/>
  <c r="AG135" i="26"/>
  <c r="AF135" i="26"/>
  <c r="BD135" i="26" s="1"/>
  <c r="AE135" i="26"/>
  <c r="AD135" i="26"/>
  <c r="AC135" i="26"/>
  <c r="AB135" i="26"/>
  <c r="AA135" i="26"/>
  <c r="Z135" i="26"/>
  <c r="AX135" i="26" s="1"/>
  <c r="Y135" i="26"/>
  <c r="X135" i="26"/>
  <c r="W135" i="26"/>
  <c r="DL134" i="26"/>
  <c r="DK134" i="26"/>
  <c r="DJ134" i="26"/>
  <c r="DI134" i="26"/>
  <c r="DH134" i="26"/>
  <c r="DG134" i="26"/>
  <c r="DF134" i="26"/>
  <c r="DE134" i="26"/>
  <c r="DD134" i="26"/>
  <c r="DC134" i="26"/>
  <c r="DB134" i="26"/>
  <c r="DA134" i="26"/>
  <c r="CZ134" i="26"/>
  <c r="CY134" i="26"/>
  <c r="CX134" i="26"/>
  <c r="CW134" i="26"/>
  <c r="CV134" i="26"/>
  <c r="CU134" i="26"/>
  <c r="CT134" i="26"/>
  <c r="CS134" i="26"/>
  <c r="CR134" i="26"/>
  <c r="AQ134" i="26"/>
  <c r="AP134" i="26"/>
  <c r="BN134" i="26" s="1"/>
  <c r="AO134" i="26"/>
  <c r="AN134" i="26"/>
  <c r="AM134" i="26"/>
  <c r="AL134" i="26"/>
  <c r="BJ134" i="26" s="1"/>
  <c r="CH134" i="26" s="1"/>
  <c r="AK134" i="26"/>
  <c r="AJ134" i="26"/>
  <c r="BH134" i="26" s="1"/>
  <c r="AI134" i="26"/>
  <c r="AH134" i="26"/>
  <c r="AG134" i="26"/>
  <c r="AF134" i="26"/>
  <c r="BD134" i="26" s="1"/>
  <c r="CB134" i="26" s="1"/>
  <c r="AE134" i="26"/>
  <c r="AD134" i="26"/>
  <c r="BB134" i="26" s="1"/>
  <c r="AC134" i="26"/>
  <c r="AB134" i="26"/>
  <c r="AA134" i="26"/>
  <c r="Z134" i="26"/>
  <c r="AX134" i="26" s="1"/>
  <c r="BV134" i="26" s="1"/>
  <c r="Y134" i="26"/>
  <c r="X134" i="26"/>
  <c r="AV134" i="26" s="1"/>
  <c r="W134" i="26"/>
  <c r="AQ133" i="26"/>
  <c r="CM133" i="26" s="1"/>
  <c r="AP133" i="26"/>
  <c r="BN133" i="26" s="1"/>
  <c r="AO133" i="26"/>
  <c r="BM133" i="26" s="1"/>
  <c r="AN133" i="26"/>
  <c r="AM133" i="26"/>
  <c r="CI133" i="26" s="1"/>
  <c r="AL133" i="26"/>
  <c r="CH133" i="26" s="1"/>
  <c r="AK133" i="26"/>
  <c r="CG133" i="26" s="1"/>
  <c r="AJ133" i="26"/>
  <c r="BH133" i="26" s="1"/>
  <c r="AI133" i="26"/>
  <c r="BG133" i="26" s="1"/>
  <c r="AH133" i="26"/>
  <c r="AG133" i="26"/>
  <c r="CC133" i="26" s="1"/>
  <c r="AF133" i="26"/>
  <c r="CB133" i="26" s="1"/>
  <c r="AE133" i="26"/>
  <c r="CA133" i="26" s="1"/>
  <c r="AD133" i="26"/>
  <c r="BB133" i="26" s="1"/>
  <c r="AC133" i="26"/>
  <c r="BA133" i="26" s="1"/>
  <c r="AB133" i="26"/>
  <c r="AA133" i="26"/>
  <c r="BW133" i="26" s="1"/>
  <c r="Z133" i="26"/>
  <c r="BV133" i="26" s="1"/>
  <c r="Y133" i="26"/>
  <c r="BU133" i="26" s="1"/>
  <c r="X133" i="26"/>
  <c r="AV133" i="26" s="1"/>
  <c r="W133" i="26"/>
  <c r="AU133" i="26" s="1"/>
  <c r="BR132" i="26"/>
  <c r="AT132" i="26"/>
  <c r="V132" i="26"/>
  <c r="AQ120" i="26"/>
  <c r="AP120" i="26"/>
  <c r="AO120" i="26"/>
  <c r="AN120" i="26"/>
  <c r="AM120" i="26"/>
  <c r="AL120" i="26"/>
  <c r="AK120" i="26"/>
  <c r="AJ120" i="26"/>
  <c r="AI120" i="26"/>
  <c r="AH120" i="26"/>
  <c r="AG120" i="26"/>
  <c r="AF120" i="26"/>
  <c r="AE120" i="26"/>
  <c r="AD120" i="26"/>
  <c r="AC120" i="26"/>
  <c r="AB120" i="26"/>
  <c r="AA120" i="26"/>
  <c r="Z120" i="26"/>
  <c r="Y120" i="26"/>
  <c r="X120" i="26"/>
  <c r="W120" i="26"/>
  <c r="AQ119" i="26"/>
  <c r="AP119" i="26"/>
  <c r="AO119" i="26"/>
  <c r="AN119" i="26"/>
  <c r="AM119" i="26"/>
  <c r="AL119" i="26"/>
  <c r="AK119" i="26"/>
  <c r="AJ119" i="26"/>
  <c r="AI119" i="26"/>
  <c r="AH119" i="26"/>
  <c r="AG119" i="26"/>
  <c r="AF119" i="26"/>
  <c r="AE119" i="26"/>
  <c r="AD119" i="26"/>
  <c r="AC119" i="26"/>
  <c r="AB119" i="26"/>
  <c r="AA119" i="26"/>
  <c r="Z119" i="26"/>
  <c r="Y119" i="26"/>
  <c r="X119" i="26"/>
  <c r="W119" i="26"/>
  <c r="AQ118" i="26"/>
  <c r="BO118" i="26" s="1"/>
  <c r="AP118" i="26"/>
  <c r="AO118" i="26"/>
  <c r="BM118" i="26" s="1"/>
  <c r="AN118" i="26"/>
  <c r="BL118" i="26" s="1"/>
  <c r="AM118" i="26"/>
  <c r="AL118" i="26"/>
  <c r="BJ118" i="26" s="1"/>
  <c r="AK118" i="26"/>
  <c r="BI118" i="26" s="1"/>
  <c r="AJ118" i="26"/>
  <c r="AI118" i="26"/>
  <c r="BG118" i="26" s="1"/>
  <c r="AH118" i="26"/>
  <c r="BF118" i="26" s="1"/>
  <c r="AG118" i="26"/>
  <c r="AF118" i="26"/>
  <c r="BD118" i="26" s="1"/>
  <c r="AE118" i="26"/>
  <c r="BC118" i="26" s="1"/>
  <c r="AD118" i="26"/>
  <c r="AC118" i="26"/>
  <c r="BA118" i="26" s="1"/>
  <c r="AB118" i="26"/>
  <c r="AZ118" i="26" s="1"/>
  <c r="AA118" i="26"/>
  <c r="Z118" i="26"/>
  <c r="AX118" i="26" s="1"/>
  <c r="Y118" i="26"/>
  <c r="AW118" i="26" s="1"/>
  <c r="X118" i="26"/>
  <c r="W118" i="26"/>
  <c r="AU118" i="26" s="1"/>
  <c r="AQ117" i="26"/>
  <c r="AP117" i="26"/>
  <c r="AO117" i="26"/>
  <c r="AN117" i="26"/>
  <c r="AM117" i="26"/>
  <c r="AL117" i="26"/>
  <c r="AK117" i="26"/>
  <c r="AJ117" i="26"/>
  <c r="AI117" i="26"/>
  <c r="AH117" i="26"/>
  <c r="AG117" i="26"/>
  <c r="AF117" i="26"/>
  <c r="AE117" i="26"/>
  <c r="AD117" i="26"/>
  <c r="AC117" i="26"/>
  <c r="AB117" i="26"/>
  <c r="AA117" i="26"/>
  <c r="Z117" i="26"/>
  <c r="Y117" i="26"/>
  <c r="X117" i="26"/>
  <c r="W117" i="26"/>
  <c r="AQ116" i="26"/>
  <c r="BO116" i="26" s="1"/>
  <c r="AP116" i="26"/>
  <c r="AO116" i="26"/>
  <c r="BM116" i="26" s="1"/>
  <c r="AN116" i="26"/>
  <c r="BL116" i="26" s="1"/>
  <c r="AM116" i="26"/>
  <c r="AL116" i="26"/>
  <c r="BJ116" i="26" s="1"/>
  <c r="AK116" i="26"/>
  <c r="BI116" i="26" s="1"/>
  <c r="AJ116" i="26"/>
  <c r="AI116" i="26"/>
  <c r="BG116" i="26" s="1"/>
  <c r="AH116" i="26"/>
  <c r="BF116" i="26" s="1"/>
  <c r="AG116" i="26"/>
  <c r="AF116" i="26"/>
  <c r="BD116" i="26" s="1"/>
  <c r="AE116" i="26"/>
  <c r="BC116" i="26" s="1"/>
  <c r="AD116" i="26"/>
  <c r="AC116" i="26"/>
  <c r="BA116" i="26" s="1"/>
  <c r="AB116" i="26"/>
  <c r="AZ116" i="26" s="1"/>
  <c r="AA116" i="26"/>
  <c r="Z116" i="26"/>
  <c r="AX116" i="26" s="1"/>
  <c r="Y116" i="26"/>
  <c r="AW116" i="26" s="1"/>
  <c r="X116" i="26"/>
  <c r="W116" i="26"/>
  <c r="AU116" i="26" s="1"/>
  <c r="AQ115" i="26"/>
  <c r="AP115" i="26"/>
  <c r="AO115" i="26"/>
  <c r="AN115" i="26"/>
  <c r="AM115" i="26"/>
  <c r="AL115" i="26"/>
  <c r="AK115" i="26"/>
  <c r="AJ115" i="26"/>
  <c r="AI115" i="26"/>
  <c r="AH115" i="26"/>
  <c r="AG115" i="26"/>
  <c r="AF115" i="26"/>
  <c r="AE115" i="26"/>
  <c r="AD115" i="26"/>
  <c r="AC115" i="26"/>
  <c r="AB115" i="26"/>
  <c r="AA115" i="26"/>
  <c r="Z115" i="26"/>
  <c r="Y115" i="26"/>
  <c r="X115" i="26"/>
  <c r="W115" i="26"/>
  <c r="AQ114" i="26"/>
  <c r="AP114" i="26"/>
  <c r="AO114" i="26"/>
  <c r="AN114" i="26"/>
  <c r="BL114" i="26" s="1"/>
  <c r="AM114" i="26"/>
  <c r="AL114" i="26"/>
  <c r="BJ114" i="26" s="1"/>
  <c r="AK114" i="26"/>
  <c r="AJ114" i="26"/>
  <c r="AI114" i="26"/>
  <c r="AH114" i="26"/>
  <c r="BF114" i="26" s="1"/>
  <c r="AG114" i="26"/>
  <c r="AF114" i="26"/>
  <c r="BD114" i="26" s="1"/>
  <c r="AE114" i="26"/>
  <c r="BC114" i="26" s="1"/>
  <c r="AD114" i="26"/>
  <c r="AC114" i="26"/>
  <c r="AB114" i="26"/>
  <c r="AZ114" i="26" s="1"/>
  <c r="AA114" i="26"/>
  <c r="Z114" i="26"/>
  <c r="AX114" i="26" s="1"/>
  <c r="Y114" i="26"/>
  <c r="X114" i="26"/>
  <c r="W114" i="26"/>
  <c r="AQ113" i="26"/>
  <c r="BO113" i="26" s="1"/>
  <c r="AP113" i="26"/>
  <c r="AO113" i="26"/>
  <c r="AN113" i="26"/>
  <c r="AM113" i="26"/>
  <c r="AL113" i="26"/>
  <c r="AK113" i="26"/>
  <c r="BI113" i="26" s="1"/>
  <c r="AJ113" i="26"/>
  <c r="AI113" i="26"/>
  <c r="AH113" i="26"/>
  <c r="AG113" i="26"/>
  <c r="AF113" i="26"/>
  <c r="AE113" i="26"/>
  <c r="BC113" i="26" s="1"/>
  <c r="AD113" i="26"/>
  <c r="AC113" i="26"/>
  <c r="AB113" i="26"/>
  <c r="AA113" i="26"/>
  <c r="Z113" i="26"/>
  <c r="Y113" i="26"/>
  <c r="AW113" i="26" s="1"/>
  <c r="X113" i="26"/>
  <c r="W113" i="26"/>
  <c r="AQ112" i="26"/>
  <c r="AP112" i="26"/>
  <c r="AO112" i="26"/>
  <c r="AN112" i="26"/>
  <c r="BL112" i="26" s="1"/>
  <c r="AM112" i="26"/>
  <c r="AL112" i="26"/>
  <c r="BJ112" i="26" s="1"/>
  <c r="AK112" i="26"/>
  <c r="AJ112" i="26"/>
  <c r="AI112" i="26"/>
  <c r="AH112" i="26"/>
  <c r="BF112" i="26" s="1"/>
  <c r="AG112" i="26"/>
  <c r="AF112" i="26"/>
  <c r="BD112" i="26" s="1"/>
  <c r="AE112" i="26"/>
  <c r="AD112" i="26"/>
  <c r="AC112" i="26"/>
  <c r="AB112" i="26"/>
  <c r="AZ112" i="26" s="1"/>
  <c r="AA112" i="26"/>
  <c r="Z112" i="26"/>
  <c r="AX112" i="26" s="1"/>
  <c r="Y112" i="26"/>
  <c r="AW112" i="26" s="1"/>
  <c r="X112" i="26"/>
  <c r="W112" i="26"/>
  <c r="AQ111" i="26"/>
  <c r="AP111" i="26"/>
  <c r="AO111" i="26"/>
  <c r="AN111" i="26"/>
  <c r="AM111" i="26"/>
  <c r="AL111" i="26"/>
  <c r="AK111" i="26"/>
  <c r="AJ111" i="26"/>
  <c r="AI111" i="26"/>
  <c r="AH111" i="26"/>
  <c r="AG111" i="26"/>
  <c r="AF111" i="26"/>
  <c r="AE111" i="26"/>
  <c r="AD111" i="26"/>
  <c r="AC111" i="26"/>
  <c r="AB111" i="26"/>
  <c r="AA111" i="26"/>
  <c r="Z111" i="26"/>
  <c r="Y111" i="26"/>
  <c r="X111" i="26"/>
  <c r="W111" i="26"/>
  <c r="AQ110" i="26"/>
  <c r="AP110" i="26"/>
  <c r="AO110" i="26"/>
  <c r="AN110" i="26"/>
  <c r="BL110" i="26" s="1"/>
  <c r="AM110" i="26"/>
  <c r="AL110" i="26"/>
  <c r="AK110" i="26"/>
  <c r="BI110" i="26" s="1"/>
  <c r="AJ110" i="26"/>
  <c r="AI110" i="26"/>
  <c r="AH110" i="26"/>
  <c r="BF110" i="26" s="1"/>
  <c r="AG110" i="26"/>
  <c r="AF110" i="26"/>
  <c r="AE110" i="26"/>
  <c r="AD110" i="26"/>
  <c r="AC110" i="26"/>
  <c r="AB110" i="26"/>
  <c r="AZ110" i="26" s="1"/>
  <c r="AA110" i="26"/>
  <c r="Z110" i="26"/>
  <c r="Y110" i="26"/>
  <c r="X110" i="26"/>
  <c r="W110" i="26"/>
  <c r="CR109" i="26"/>
  <c r="AQ109" i="26"/>
  <c r="AP109" i="26"/>
  <c r="AO109" i="26"/>
  <c r="AN109" i="26"/>
  <c r="BL109" i="26" s="1"/>
  <c r="AM109" i="26"/>
  <c r="AL109" i="26"/>
  <c r="AK109" i="26"/>
  <c r="AJ109" i="26"/>
  <c r="AI109" i="26"/>
  <c r="AH109" i="26"/>
  <c r="BF109" i="26" s="1"/>
  <c r="AG109" i="26"/>
  <c r="AF109" i="26"/>
  <c r="AE109" i="26"/>
  <c r="AD109" i="26"/>
  <c r="AC109" i="26"/>
  <c r="AB109" i="26"/>
  <c r="AZ109" i="26" s="1"/>
  <c r="AA109" i="26"/>
  <c r="Z109" i="26"/>
  <c r="Y109" i="26"/>
  <c r="X109" i="26"/>
  <c r="W109" i="26"/>
  <c r="AQ108" i="26"/>
  <c r="AP108" i="26"/>
  <c r="AO108" i="26"/>
  <c r="AN108" i="26"/>
  <c r="AM108" i="26"/>
  <c r="AL108" i="26"/>
  <c r="AK108" i="26"/>
  <c r="AJ108" i="26"/>
  <c r="AI108" i="26"/>
  <c r="AH108" i="26"/>
  <c r="AG108" i="26"/>
  <c r="AF108" i="26"/>
  <c r="AE108" i="26"/>
  <c r="AD108" i="26"/>
  <c r="AC108" i="26"/>
  <c r="AB108" i="26"/>
  <c r="AA108" i="26"/>
  <c r="Z108" i="26"/>
  <c r="Y108" i="26"/>
  <c r="X108" i="26"/>
  <c r="W108" i="26"/>
  <c r="AQ107" i="26"/>
  <c r="BO107" i="26" s="1"/>
  <c r="AP107" i="26"/>
  <c r="AO107" i="26"/>
  <c r="AN107" i="26"/>
  <c r="BL107" i="26" s="1"/>
  <c r="AM107" i="26"/>
  <c r="AL107" i="26"/>
  <c r="AK107" i="26"/>
  <c r="BI107" i="26" s="1"/>
  <c r="AJ107" i="26"/>
  <c r="AI107" i="26"/>
  <c r="AH107" i="26"/>
  <c r="BF107" i="26" s="1"/>
  <c r="AG107" i="26"/>
  <c r="AF107" i="26"/>
  <c r="AE107" i="26"/>
  <c r="BC107" i="26" s="1"/>
  <c r="AD107" i="26"/>
  <c r="AC107" i="26"/>
  <c r="AB107" i="26"/>
  <c r="AZ107" i="26" s="1"/>
  <c r="AA107" i="26"/>
  <c r="Z107" i="26"/>
  <c r="Y107" i="26"/>
  <c r="AW107" i="26" s="1"/>
  <c r="X107" i="26"/>
  <c r="W107" i="26"/>
  <c r="AQ106" i="26"/>
  <c r="AP106" i="26"/>
  <c r="AO106" i="26"/>
  <c r="AN106" i="26"/>
  <c r="AM106" i="26"/>
  <c r="AL106" i="26"/>
  <c r="AK106" i="26"/>
  <c r="AJ106" i="26"/>
  <c r="AI106" i="26"/>
  <c r="AH106" i="26"/>
  <c r="AG106" i="26"/>
  <c r="AF106" i="26"/>
  <c r="AE106" i="26"/>
  <c r="AD106" i="26"/>
  <c r="AC106" i="26"/>
  <c r="AB106" i="26"/>
  <c r="AA106" i="26"/>
  <c r="Z106" i="26"/>
  <c r="Y106" i="26"/>
  <c r="X106" i="26"/>
  <c r="W106" i="26"/>
  <c r="AQ105" i="26"/>
  <c r="AP105" i="26"/>
  <c r="AO105" i="26"/>
  <c r="AN105" i="26"/>
  <c r="BL105" i="26" s="1"/>
  <c r="AM105" i="26"/>
  <c r="AL105" i="26"/>
  <c r="AK105" i="26"/>
  <c r="AJ105" i="26"/>
  <c r="AI105" i="26"/>
  <c r="AH105" i="26"/>
  <c r="BF105" i="26" s="1"/>
  <c r="AG105" i="26"/>
  <c r="AF105" i="26"/>
  <c r="AE105" i="26"/>
  <c r="AD105" i="26"/>
  <c r="AC105" i="26"/>
  <c r="AB105" i="26"/>
  <c r="AZ105" i="26" s="1"/>
  <c r="AA105" i="26"/>
  <c r="Z105" i="26"/>
  <c r="Y105" i="26"/>
  <c r="X105" i="26"/>
  <c r="W105" i="26"/>
  <c r="DL104" i="26"/>
  <c r="DK104" i="26"/>
  <c r="DJ104" i="26"/>
  <c r="DI104" i="26"/>
  <c r="DH104" i="26"/>
  <c r="DG104" i="26"/>
  <c r="DF104" i="26"/>
  <c r="DE104" i="26"/>
  <c r="DD104" i="26"/>
  <c r="DC104" i="26"/>
  <c r="DB104" i="26"/>
  <c r="DA104" i="26"/>
  <c r="CZ104" i="26"/>
  <c r="CY104" i="26"/>
  <c r="CX104" i="26"/>
  <c r="CW104" i="26"/>
  <c r="CV104" i="26"/>
  <c r="CU104" i="26"/>
  <c r="CT104" i="26"/>
  <c r="CS104" i="26"/>
  <c r="CR104" i="26"/>
  <c r="AQ104" i="26"/>
  <c r="AP104" i="26"/>
  <c r="AO104" i="26"/>
  <c r="AN104" i="26"/>
  <c r="BL104" i="26" s="1"/>
  <c r="AM104" i="26"/>
  <c r="AL104" i="26"/>
  <c r="AK104" i="26"/>
  <c r="AJ104" i="26"/>
  <c r="AI104" i="26"/>
  <c r="AH104" i="26"/>
  <c r="BF104" i="26" s="1"/>
  <c r="AG104" i="26"/>
  <c r="AF104" i="26"/>
  <c r="AE104" i="26"/>
  <c r="AD104" i="26"/>
  <c r="AC104" i="26"/>
  <c r="AB104" i="26"/>
  <c r="AZ104" i="26" s="1"/>
  <c r="AA104" i="26"/>
  <c r="Z104" i="26"/>
  <c r="Y104" i="26"/>
  <c r="X104" i="26"/>
  <c r="W104" i="26"/>
  <c r="AQ103" i="26"/>
  <c r="CM103" i="26" s="1"/>
  <c r="AP103" i="26"/>
  <c r="CL103" i="26" s="1"/>
  <c r="AO103" i="26"/>
  <c r="CK103" i="26" s="1"/>
  <c r="AN103" i="26"/>
  <c r="BL103" i="26" s="1"/>
  <c r="AM103" i="26"/>
  <c r="BK103" i="26" s="1"/>
  <c r="AL103" i="26"/>
  <c r="BJ103" i="26" s="1"/>
  <c r="AK103" i="26"/>
  <c r="CG103" i="26" s="1"/>
  <c r="AJ103" i="26"/>
  <c r="CF103" i="26" s="1"/>
  <c r="AI103" i="26"/>
  <c r="CE103" i="26" s="1"/>
  <c r="AH103" i="26"/>
  <c r="BF103" i="26" s="1"/>
  <c r="AG103" i="26"/>
  <c r="AF103" i="26"/>
  <c r="AE103" i="26"/>
  <c r="CA103" i="26" s="1"/>
  <c r="AD103" i="26"/>
  <c r="BZ103" i="26" s="1"/>
  <c r="AC103" i="26"/>
  <c r="BA103" i="26" s="1"/>
  <c r="AB103" i="26"/>
  <c r="AZ103" i="26" s="1"/>
  <c r="AA103" i="26"/>
  <c r="Z103" i="26"/>
  <c r="AX103" i="26" s="1"/>
  <c r="Y103" i="26"/>
  <c r="BU103" i="26" s="1"/>
  <c r="X103" i="26"/>
  <c r="BT103" i="26" s="1"/>
  <c r="W103" i="26"/>
  <c r="BS103" i="26" s="1"/>
  <c r="BR102" i="26"/>
  <c r="AT102" i="26"/>
  <c r="V102" i="26"/>
  <c r="AQ87" i="26"/>
  <c r="AP87" i="26"/>
  <c r="AO87" i="26"/>
  <c r="AN87" i="26"/>
  <c r="AM87" i="26"/>
  <c r="AL87" i="26"/>
  <c r="AK87" i="26"/>
  <c r="AJ87" i="26"/>
  <c r="AI87" i="26"/>
  <c r="AH87" i="26"/>
  <c r="AG87" i="26"/>
  <c r="AF87" i="26"/>
  <c r="AE87" i="26"/>
  <c r="AD87" i="26"/>
  <c r="AC87" i="26"/>
  <c r="AB87" i="26"/>
  <c r="AA87" i="26"/>
  <c r="Z87" i="26"/>
  <c r="Y87" i="26"/>
  <c r="X87" i="26"/>
  <c r="W87" i="26"/>
  <c r="AQ86" i="26"/>
  <c r="AP86" i="26"/>
  <c r="AO86" i="26"/>
  <c r="AN86" i="26"/>
  <c r="AM86" i="26"/>
  <c r="AL86" i="26"/>
  <c r="AK86" i="26"/>
  <c r="AJ86" i="26"/>
  <c r="AI86" i="26"/>
  <c r="AH86" i="26"/>
  <c r="AG86" i="26"/>
  <c r="AF86" i="26"/>
  <c r="AE86" i="26"/>
  <c r="AD86" i="26"/>
  <c r="AC86" i="26"/>
  <c r="AB86" i="26"/>
  <c r="AA86" i="26"/>
  <c r="Z86" i="26"/>
  <c r="Y86" i="26"/>
  <c r="X86" i="26"/>
  <c r="W86" i="26"/>
  <c r="AQ85" i="26"/>
  <c r="AP85" i="26"/>
  <c r="BN85" i="26" s="1"/>
  <c r="AO85" i="26"/>
  <c r="BM85" i="26" s="1"/>
  <c r="AN85" i="26"/>
  <c r="AM85" i="26"/>
  <c r="AL85" i="26"/>
  <c r="AK85" i="26"/>
  <c r="AJ85" i="26"/>
  <c r="BH85" i="26" s="1"/>
  <c r="AI85" i="26"/>
  <c r="BG85" i="26" s="1"/>
  <c r="AH85" i="26"/>
  <c r="AG85" i="26"/>
  <c r="AF85" i="26"/>
  <c r="AE85" i="26"/>
  <c r="AD85" i="26"/>
  <c r="BB85" i="26" s="1"/>
  <c r="AC85" i="26"/>
  <c r="BA85" i="26" s="1"/>
  <c r="AB85" i="26"/>
  <c r="AZ85" i="26" s="1"/>
  <c r="AA85" i="26"/>
  <c r="Z85" i="26"/>
  <c r="Y85" i="26"/>
  <c r="X85" i="26"/>
  <c r="AV85" i="26" s="1"/>
  <c r="W85" i="26"/>
  <c r="AU85" i="26" s="1"/>
  <c r="AQ84" i="26"/>
  <c r="AP84" i="26"/>
  <c r="AO84" i="26"/>
  <c r="AN84" i="26"/>
  <c r="AM84" i="26"/>
  <c r="AL84" i="26"/>
  <c r="AK84" i="26"/>
  <c r="AJ84" i="26"/>
  <c r="AI84" i="26"/>
  <c r="AH84" i="26"/>
  <c r="AG84" i="26"/>
  <c r="AF84" i="26"/>
  <c r="AE84" i="26"/>
  <c r="AD84" i="26"/>
  <c r="AC84" i="26"/>
  <c r="AB84" i="26"/>
  <c r="AA84" i="26"/>
  <c r="Z84" i="26"/>
  <c r="Y84" i="26"/>
  <c r="X84" i="26"/>
  <c r="W84" i="26"/>
  <c r="AQ83" i="26"/>
  <c r="AP83" i="26"/>
  <c r="AO83" i="26"/>
  <c r="AN83" i="26"/>
  <c r="AM83" i="26"/>
  <c r="AL83" i="26"/>
  <c r="BJ83" i="26" s="1"/>
  <c r="AK83" i="26"/>
  <c r="AJ83" i="26"/>
  <c r="AI83" i="26"/>
  <c r="AH83" i="26"/>
  <c r="AG83" i="26"/>
  <c r="BE83" i="26" s="1"/>
  <c r="AF83" i="26"/>
  <c r="BD83" i="26" s="1"/>
  <c r="AE83" i="26"/>
  <c r="AD83" i="26"/>
  <c r="AC83" i="26"/>
  <c r="AB83" i="26"/>
  <c r="AA83" i="26"/>
  <c r="Z83" i="26"/>
  <c r="AX83" i="26" s="1"/>
  <c r="Y83" i="26"/>
  <c r="X83" i="26"/>
  <c r="W83" i="26"/>
  <c r="AQ82" i="26"/>
  <c r="AP82" i="26"/>
  <c r="AO82" i="26"/>
  <c r="AN82" i="26"/>
  <c r="AM82" i="26"/>
  <c r="AL82" i="26"/>
  <c r="AK82" i="26"/>
  <c r="AJ82" i="26"/>
  <c r="AI82" i="26"/>
  <c r="AH82" i="26"/>
  <c r="AG82" i="26"/>
  <c r="AF82" i="26"/>
  <c r="AE82" i="26"/>
  <c r="AD82" i="26"/>
  <c r="AC82" i="26"/>
  <c r="AB82" i="26"/>
  <c r="AA82" i="26"/>
  <c r="Z82" i="26"/>
  <c r="Y82" i="26"/>
  <c r="X82" i="26"/>
  <c r="W82" i="26"/>
  <c r="AQ81" i="26"/>
  <c r="AP81" i="26"/>
  <c r="AO81" i="26"/>
  <c r="AN81" i="26"/>
  <c r="AM81" i="26"/>
  <c r="BK81" i="26" s="1"/>
  <c r="AL81" i="26"/>
  <c r="BJ81" i="26" s="1"/>
  <c r="AK81" i="26"/>
  <c r="AJ81" i="26"/>
  <c r="AI81" i="26"/>
  <c r="AH81" i="26"/>
  <c r="AG81" i="26"/>
  <c r="BE81" i="26" s="1"/>
  <c r="AF81" i="26"/>
  <c r="BD81" i="26" s="1"/>
  <c r="AE81" i="26"/>
  <c r="AD81" i="26"/>
  <c r="AC81" i="26"/>
  <c r="AB81" i="26"/>
  <c r="AA81" i="26"/>
  <c r="AY81" i="26" s="1"/>
  <c r="Z81" i="26"/>
  <c r="AX81" i="26" s="1"/>
  <c r="Y81" i="26"/>
  <c r="X81" i="26"/>
  <c r="W81" i="26"/>
  <c r="AQ80" i="26"/>
  <c r="AP80" i="26"/>
  <c r="AO80" i="26"/>
  <c r="AN80" i="26"/>
  <c r="AM80" i="26"/>
  <c r="AL80" i="26"/>
  <c r="AK80" i="26"/>
  <c r="AJ80" i="26"/>
  <c r="AI80" i="26"/>
  <c r="AH80" i="26"/>
  <c r="AG80" i="26"/>
  <c r="AF80" i="26"/>
  <c r="AE80" i="26"/>
  <c r="AD80" i="26"/>
  <c r="AC80" i="26"/>
  <c r="AB80" i="26"/>
  <c r="AA80" i="26"/>
  <c r="Z80" i="26"/>
  <c r="Y80" i="26"/>
  <c r="X80" i="26"/>
  <c r="W80" i="26"/>
  <c r="AQ79" i="26"/>
  <c r="AP79" i="26"/>
  <c r="AO79" i="26"/>
  <c r="AN79" i="26"/>
  <c r="AM79" i="26"/>
  <c r="BK79" i="26" s="1"/>
  <c r="AL79" i="26"/>
  <c r="AK79" i="26"/>
  <c r="AJ79" i="26"/>
  <c r="AI79" i="26"/>
  <c r="AH79" i="26"/>
  <c r="BF79" i="26" s="1"/>
  <c r="AG79" i="26"/>
  <c r="BE79" i="26" s="1"/>
  <c r="AF79" i="26"/>
  <c r="AE79" i="26"/>
  <c r="AD79" i="26"/>
  <c r="AC79" i="26"/>
  <c r="AB79" i="26"/>
  <c r="AA79" i="26"/>
  <c r="AY79" i="26" s="1"/>
  <c r="Z79" i="26"/>
  <c r="Y79" i="26"/>
  <c r="X79" i="26"/>
  <c r="W79" i="26"/>
  <c r="AQ78" i="26"/>
  <c r="AP78" i="26"/>
  <c r="AO78" i="26"/>
  <c r="AN78" i="26"/>
  <c r="AM78" i="26"/>
  <c r="AL78" i="26"/>
  <c r="AK78" i="26"/>
  <c r="AJ78" i="26"/>
  <c r="AI78" i="26"/>
  <c r="AH78" i="26"/>
  <c r="AG78" i="26"/>
  <c r="AF78" i="26"/>
  <c r="AE78" i="26"/>
  <c r="AD78" i="26"/>
  <c r="AC78" i="26"/>
  <c r="AB78" i="26"/>
  <c r="AA78" i="26"/>
  <c r="Z78" i="26"/>
  <c r="Y78" i="26"/>
  <c r="X78" i="26"/>
  <c r="W78" i="26"/>
  <c r="AQ77" i="26"/>
  <c r="AP77" i="26"/>
  <c r="AO77" i="26"/>
  <c r="AN77" i="26"/>
  <c r="AM77" i="26"/>
  <c r="BK77" i="26" s="1"/>
  <c r="AL77" i="26"/>
  <c r="BJ77" i="26" s="1"/>
  <c r="AK77" i="26"/>
  <c r="AJ77" i="26"/>
  <c r="AI77" i="26"/>
  <c r="AH77" i="26"/>
  <c r="AG77" i="26"/>
  <c r="BE77" i="26" s="1"/>
  <c r="AF77" i="26"/>
  <c r="BD77" i="26" s="1"/>
  <c r="AE77" i="26"/>
  <c r="AD77" i="26"/>
  <c r="AC77" i="26"/>
  <c r="AB77" i="26"/>
  <c r="AA77" i="26"/>
  <c r="AY77" i="26" s="1"/>
  <c r="Z77" i="26"/>
  <c r="AX77" i="26" s="1"/>
  <c r="Y77" i="26"/>
  <c r="X77" i="26"/>
  <c r="W77" i="26"/>
  <c r="CR76" i="26"/>
  <c r="AQ76" i="26"/>
  <c r="AP76" i="26"/>
  <c r="AO76" i="26"/>
  <c r="BM76" i="26" s="1"/>
  <c r="AN76" i="26"/>
  <c r="AM76" i="26"/>
  <c r="AL76" i="26"/>
  <c r="AK76" i="26"/>
  <c r="AJ76" i="26"/>
  <c r="AI76" i="26"/>
  <c r="BG76" i="26" s="1"/>
  <c r="AH76" i="26"/>
  <c r="AG76" i="26"/>
  <c r="AF76" i="26"/>
  <c r="AE76" i="26"/>
  <c r="AD76" i="26"/>
  <c r="AC76" i="26"/>
  <c r="BA76" i="26" s="1"/>
  <c r="AB76" i="26"/>
  <c r="AA76" i="26"/>
  <c r="Z76" i="26"/>
  <c r="Y76" i="26"/>
  <c r="X76" i="26"/>
  <c r="W76" i="26"/>
  <c r="AU76" i="26" s="1"/>
  <c r="AQ75" i="26"/>
  <c r="AP75" i="26"/>
  <c r="AO75" i="26"/>
  <c r="AN75" i="26"/>
  <c r="AM75" i="26"/>
  <c r="AL75" i="26"/>
  <c r="AK75" i="26"/>
  <c r="AJ75" i="26"/>
  <c r="AI75" i="26"/>
  <c r="AH75" i="26"/>
  <c r="AG75" i="26"/>
  <c r="AF75" i="26"/>
  <c r="AE75" i="26"/>
  <c r="AD75" i="26"/>
  <c r="AC75" i="26"/>
  <c r="AB75" i="26"/>
  <c r="AA75" i="26"/>
  <c r="Z75" i="26"/>
  <c r="Y75" i="26"/>
  <c r="X75" i="26"/>
  <c r="W75" i="26"/>
  <c r="AQ74" i="26"/>
  <c r="AP74" i="26"/>
  <c r="AO74" i="26"/>
  <c r="AN74" i="26"/>
  <c r="AM74" i="26"/>
  <c r="AL74" i="26"/>
  <c r="AK74" i="26"/>
  <c r="AJ74" i="26"/>
  <c r="AI74" i="26"/>
  <c r="AH74" i="26"/>
  <c r="AG74" i="26"/>
  <c r="AF74" i="26"/>
  <c r="AE74" i="26"/>
  <c r="AD74" i="26"/>
  <c r="AC74" i="26"/>
  <c r="AB74" i="26"/>
  <c r="AA74" i="26"/>
  <c r="Z74" i="26"/>
  <c r="Y74" i="26"/>
  <c r="X74" i="26"/>
  <c r="W74" i="26"/>
  <c r="AQ73" i="26"/>
  <c r="AP73" i="26"/>
  <c r="AO73" i="26"/>
  <c r="AN73" i="26"/>
  <c r="BL73" i="26" s="1"/>
  <c r="AM73" i="26"/>
  <c r="AL73" i="26"/>
  <c r="AK73" i="26"/>
  <c r="AJ73" i="26"/>
  <c r="AI73" i="26"/>
  <c r="AH73" i="26"/>
  <c r="BF73" i="26" s="1"/>
  <c r="AG73" i="26"/>
  <c r="AF73" i="26"/>
  <c r="AE73" i="26"/>
  <c r="AD73" i="26"/>
  <c r="AC73" i="26"/>
  <c r="AB73" i="26"/>
  <c r="AZ73" i="26" s="1"/>
  <c r="AA73" i="26"/>
  <c r="Z73" i="26"/>
  <c r="Y73" i="26"/>
  <c r="X73" i="26"/>
  <c r="W73" i="26"/>
  <c r="AQ72" i="26"/>
  <c r="AP72" i="26"/>
  <c r="AO72" i="26"/>
  <c r="AN72" i="26"/>
  <c r="AM72" i="26"/>
  <c r="AL72" i="26"/>
  <c r="AK72" i="26"/>
  <c r="AJ72" i="26"/>
  <c r="AI72" i="26"/>
  <c r="AH72" i="26"/>
  <c r="AG72" i="26"/>
  <c r="AF72" i="26"/>
  <c r="AE72" i="26"/>
  <c r="AD72" i="26"/>
  <c r="AC72" i="26"/>
  <c r="AB72" i="26"/>
  <c r="AA72" i="26"/>
  <c r="Z72" i="26"/>
  <c r="Y72" i="26"/>
  <c r="X72" i="26"/>
  <c r="W72" i="26"/>
  <c r="DL71" i="26"/>
  <c r="DK71" i="26"/>
  <c r="DJ71" i="26"/>
  <c r="DI71" i="26"/>
  <c r="DH71" i="26"/>
  <c r="DG71" i="26"/>
  <c r="DF71" i="26"/>
  <c r="DE71" i="26"/>
  <c r="DD71" i="26"/>
  <c r="DC71" i="26"/>
  <c r="DB71" i="26"/>
  <c r="DA71" i="26"/>
  <c r="CZ71" i="26"/>
  <c r="CY71" i="26"/>
  <c r="CX71" i="26"/>
  <c r="CW71" i="26"/>
  <c r="CV71" i="26"/>
  <c r="CU71" i="26"/>
  <c r="CT71" i="26"/>
  <c r="CS71" i="26"/>
  <c r="CR71" i="26"/>
  <c r="AQ71" i="26"/>
  <c r="AP71" i="26"/>
  <c r="AO71" i="26"/>
  <c r="AN71" i="26"/>
  <c r="AM71" i="26"/>
  <c r="AL71" i="26"/>
  <c r="AK71" i="26"/>
  <c r="AJ71" i="26"/>
  <c r="AI71" i="26"/>
  <c r="AH71" i="26"/>
  <c r="AG71" i="26"/>
  <c r="AF71" i="26"/>
  <c r="AE71" i="26"/>
  <c r="AD71" i="26"/>
  <c r="AC71" i="26"/>
  <c r="AB71" i="26"/>
  <c r="AA71" i="26"/>
  <c r="Z71" i="26"/>
  <c r="Y71" i="26"/>
  <c r="X71" i="26"/>
  <c r="W71" i="26"/>
  <c r="AQ70" i="26"/>
  <c r="CM70" i="26" s="1"/>
  <c r="AP70" i="26"/>
  <c r="CL70" i="26" s="1"/>
  <c r="AO70" i="26"/>
  <c r="BM70" i="26" s="1"/>
  <c r="AN70" i="26"/>
  <c r="CJ70" i="26" s="1"/>
  <c r="AM70" i="26"/>
  <c r="CI70" i="26" s="1"/>
  <c r="AL70" i="26"/>
  <c r="CH70" i="26" s="1"/>
  <c r="AK70" i="26"/>
  <c r="CG70" i="26" s="1"/>
  <c r="AJ70" i="26"/>
  <c r="BH70" i="26" s="1"/>
  <c r="AI70" i="26"/>
  <c r="CE70" i="26" s="1"/>
  <c r="AH70" i="26"/>
  <c r="CD70" i="26" s="1"/>
  <c r="AG70" i="26"/>
  <c r="CC70" i="26" s="1"/>
  <c r="AF70" i="26"/>
  <c r="CB70" i="26" s="1"/>
  <c r="AE70" i="26"/>
  <c r="BC70" i="26" s="1"/>
  <c r="AD70" i="26"/>
  <c r="BZ70" i="26" s="1"/>
  <c r="AC70" i="26"/>
  <c r="BA70" i="26" s="1"/>
  <c r="AB70" i="26"/>
  <c r="BX70" i="26" s="1"/>
  <c r="AA70" i="26"/>
  <c r="BW70" i="26" s="1"/>
  <c r="Z70" i="26"/>
  <c r="BV70" i="26" s="1"/>
  <c r="Y70" i="26"/>
  <c r="BU70" i="26" s="1"/>
  <c r="X70" i="26"/>
  <c r="BT70" i="26" s="1"/>
  <c r="W70" i="26"/>
  <c r="AU70" i="26" s="1"/>
  <c r="BR69" i="26"/>
  <c r="AT69" i="26"/>
  <c r="V69" i="26"/>
  <c r="BB35" i="30" l="1"/>
  <c r="BH35" i="30"/>
  <c r="BN35" i="30"/>
  <c r="BT35" i="30"/>
  <c r="BB36" i="30"/>
  <c r="CB39" i="30" s="1"/>
  <c r="BH36" i="30"/>
  <c r="BN36" i="30"/>
  <c r="BT36" i="30"/>
  <c r="BB37" i="30"/>
  <c r="BH37" i="30"/>
  <c r="CH39" i="30" s="1"/>
  <c r="BN37" i="30"/>
  <c r="CN44" i="30" s="1"/>
  <c r="BT37" i="30"/>
  <c r="BB38" i="30"/>
  <c r="BH38" i="30"/>
  <c r="BN38" i="30"/>
  <c r="BT38" i="30"/>
  <c r="BB39" i="30"/>
  <c r="BH39" i="30"/>
  <c r="BN39" i="30"/>
  <c r="BT39" i="30"/>
  <c r="BG48" i="30"/>
  <c r="AY42" i="30"/>
  <c r="BY46" i="30" s="1"/>
  <c r="BE42" i="30"/>
  <c r="CE43" i="30" s="1"/>
  <c r="DF35" i="30" s="1"/>
  <c r="BK42" i="30"/>
  <c r="BQ42" i="30"/>
  <c r="AY43" i="30"/>
  <c r="BE43" i="30"/>
  <c r="BK43" i="30"/>
  <c r="CK44" i="30" s="1"/>
  <c r="BQ43" i="30"/>
  <c r="CQ43" i="30" s="1"/>
  <c r="AY44" i="30"/>
  <c r="BE44" i="30"/>
  <c r="BK44" i="30"/>
  <c r="BQ44" i="30"/>
  <c r="AY46" i="30"/>
  <c r="BQ46" i="30"/>
  <c r="BE47" i="30"/>
  <c r="BB34" i="30"/>
  <c r="BH34" i="30"/>
  <c r="BN34" i="30"/>
  <c r="BT34" i="30"/>
  <c r="CT42" i="30" s="1"/>
  <c r="BJ5" i="29"/>
  <c r="AX7" i="29"/>
  <c r="BD8" i="29"/>
  <c r="BQ4" i="29"/>
  <c r="AX12" i="29"/>
  <c r="BD12" i="29"/>
  <c r="BJ12" i="29"/>
  <c r="BP12" i="29"/>
  <c r="BE14" i="29"/>
  <c r="BQ14" i="29"/>
  <c r="AY18" i="29"/>
  <c r="BE18" i="29"/>
  <c r="BK18" i="29"/>
  <c r="BQ18" i="29"/>
  <c r="BE19" i="29"/>
  <c r="BK19" i="29"/>
  <c r="AX20" i="29"/>
  <c r="BD20" i="29"/>
  <c r="BJ20" i="29"/>
  <c r="BP20" i="29"/>
  <c r="BD7" i="29"/>
  <c r="BP8" i="29"/>
  <c r="BJ13" i="29"/>
  <c r="BD15" i="29"/>
  <c r="BE4" i="29"/>
  <c r="CD4" i="29"/>
  <c r="AY5" i="29"/>
  <c r="BE5" i="29"/>
  <c r="CE13" i="29" s="1"/>
  <c r="BQ5" i="29"/>
  <c r="CQ10" i="29" s="1"/>
  <c r="AY7" i="29"/>
  <c r="BK7" i="29"/>
  <c r="BQ7" i="29"/>
  <c r="AY8" i="29"/>
  <c r="BE8" i="29"/>
  <c r="BK8" i="29"/>
  <c r="CK20" i="29" s="1"/>
  <c r="BQ8" i="29"/>
  <c r="AX9" i="29"/>
  <c r="BD9" i="29"/>
  <c r="BP9" i="29"/>
  <c r="AW10" i="29"/>
  <c r="AW21" i="29" s="1"/>
  <c r="BC10" i="29"/>
  <c r="CC20" i="29" s="1"/>
  <c r="BI10" i="29"/>
  <c r="BO10" i="29"/>
  <c r="AW11" i="29"/>
  <c r="BC11" i="29"/>
  <c r="BI11" i="29"/>
  <c r="CI17" i="29" s="1"/>
  <c r="BO11" i="29"/>
  <c r="CO15" i="29" s="1"/>
  <c r="BE13" i="29"/>
  <c r="BK13" i="29"/>
  <c r="AY15" i="29"/>
  <c r="BK15" i="29"/>
  <c r="AW16" i="29"/>
  <c r="BC16" i="29"/>
  <c r="BI16" i="29"/>
  <c r="BO16" i="29"/>
  <c r="AW17" i="29"/>
  <c r="BC17" i="29"/>
  <c r="BI17" i="29"/>
  <c r="BO17" i="29"/>
  <c r="AZ12" i="29"/>
  <c r="BF10" i="29"/>
  <c r="BL9" i="29"/>
  <c r="BR8" i="29"/>
  <c r="AX5" i="29"/>
  <c r="BX10" i="29" s="1"/>
  <c r="BP7" i="29"/>
  <c r="CP10" i="29" s="1"/>
  <c r="BJ8" i="29"/>
  <c r="BJ15" i="29"/>
  <c r="BH4" i="29"/>
  <c r="CN4" i="29"/>
  <c r="DK5" i="29"/>
  <c r="AY9" i="29"/>
  <c r="BY10" i="29" s="1"/>
  <c r="BE9" i="29"/>
  <c r="BK9" i="29"/>
  <c r="BQ9" i="29"/>
  <c r="AX10" i="29"/>
  <c r="BD10" i="29"/>
  <c r="CD10" i="29" s="1"/>
  <c r="BJ10" i="29"/>
  <c r="CJ10" i="29" s="1"/>
  <c r="BP10" i="29"/>
  <c r="AW14" i="29"/>
  <c r="BC14" i="29"/>
  <c r="BI14" i="29"/>
  <c r="BO14" i="29"/>
  <c r="AX16" i="29"/>
  <c r="BD16" i="29"/>
  <c r="BJ16" i="29"/>
  <c r="BP16" i="29"/>
  <c r="AX17" i="29"/>
  <c r="BD17" i="29"/>
  <c r="BJ17" i="29"/>
  <c r="BP17" i="29"/>
  <c r="AW18" i="29"/>
  <c r="BC18" i="29"/>
  <c r="BI18" i="29"/>
  <c r="BO18" i="29"/>
  <c r="AW19" i="29"/>
  <c r="BC19" i="29"/>
  <c r="BI19" i="29"/>
  <c r="BO19" i="29"/>
  <c r="BP5" i="29"/>
  <c r="CP5" i="29" s="1"/>
  <c r="BJ7" i="29"/>
  <c r="CJ19" i="29" s="1"/>
  <c r="AX8" i="29"/>
  <c r="BX8" i="29" s="1"/>
  <c r="AX15" i="29"/>
  <c r="BP15" i="29"/>
  <c r="BP4" i="29"/>
  <c r="CO4" i="29"/>
  <c r="AY10" i="29"/>
  <c r="BE10" i="29"/>
  <c r="CE12" i="29" s="1"/>
  <c r="BK10" i="29"/>
  <c r="BQ10" i="29"/>
  <c r="AY11" i="29"/>
  <c r="BE11" i="29"/>
  <c r="BK11" i="29"/>
  <c r="BQ11" i="29"/>
  <c r="AW12" i="29"/>
  <c r="BC12" i="29"/>
  <c r="BI12" i="29"/>
  <c r="BO12" i="29"/>
  <c r="AX14" i="29"/>
  <c r="BD14" i="29"/>
  <c r="BJ14" i="29"/>
  <c r="BP14" i="29"/>
  <c r="BE16" i="29"/>
  <c r="BK16" i="29"/>
  <c r="AY17" i="29"/>
  <c r="BE17" i="29"/>
  <c r="BK17" i="29"/>
  <c r="BQ17" i="29"/>
  <c r="AX18" i="29"/>
  <c r="BD18" i="29"/>
  <c r="BJ18" i="29"/>
  <c r="BP18" i="29"/>
  <c r="BJ19" i="29"/>
  <c r="BP19" i="29"/>
  <c r="AX295" i="26"/>
  <c r="BD295" i="26"/>
  <c r="BJ295" i="26"/>
  <c r="AX297" i="26"/>
  <c r="BJ297" i="26"/>
  <c r="BO302" i="26"/>
  <c r="AX300" i="26"/>
  <c r="AX302" i="26"/>
  <c r="BD302" i="26"/>
  <c r="BJ302" i="26"/>
  <c r="AZ8" i="27"/>
  <c r="BL8" i="27"/>
  <c r="AV9" i="27"/>
  <c r="BB9" i="27"/>
  <c r="BH9" i="27"/>
  <c r="BN9" i="27"/>
  <c r="BQ14" i="27"/>
  <c r="AV5" i="27"/>
  <c r="BB5" i="27"/>
  <c r="BH5" i="27"/>
  <c r="CG17" i="27" s="1"/>
  <c r="BN5" i="27"/>
  <c r="CM6" i="27" s="1"/>
  <c r="AV7" i="27"/>
  <c r="BB7" i="27"/>
  <c r="BH7" i="27"/>
  <c r="AV8" i="27"/>
  <c r="BB8" i="27"/>
  <c r="BH8" i="27"/>
  <c r="CG18" i="27" s="1"/>
  <c r="BN8" i="27"/>
  <c r="BL13" i="27"/>
  <c r="BH19" i="27"/>
  <c r="BF17" i="27"/>
  <c r="AV6" i="27"/>
  <c r="BU19" i="27" s="1"/>
  <c r="BB6" i="27"/>
  <c r="CA14" i="27" s="1"/>
  <c r="DA7" i="27" s="1"/>
  <c r="BH6" i="27"/>
  <c r="BN6" i="27"/>
  <c r="AZ9" i="27"/>
  <c r="BA10" i="27"/>
  <c r="BG10" i="27"/>
  <c r="BM10" i="27"/>
  <c r="CL13" i="27" s="1"/>
  <c r="BA12" i="27"/>
  <c r="BG12" i="27"/>
  <c r="BM12" i="27"/>
  <c r="AV13" i="27"/>
  <c r="BH13" i="27"/>
  <c r="BN13" i="27"/>
  <c r="BE15" i="27"/>
  <c r="BK15" i="27"/>
  <c r="BQ15" i="27"/>
  <c r="BG17" i="27"/>
  <c r="BM17" i="27"/>
  <c r="BB18" i="27"/>
  <c r="BH18" i="27"/>
  <c r="AV19" i="27"/>
  <c r="BB19" i="27"/>
  <c r="BN19" i="27"/>
  <c r="AV20" i="27"/>
  <c r="BB20" i="27"/>
  <c r="BN20" i="27"/>
  <c r="BL17" i="27"/>
  <c r="AY5" i="27"/>
  <c r="BX5" i="27" s="1"/>
  <c r="BK5" i="27"/>
  <c r="BA9" i="27"/>
  <c r="BZ11" i="27" s="1"/>
  <c r="BG9" i="27"/>
  <c r="CF10" i="27" s="1"/>
  <c r="AV10" i="27"/>
  <c r="BB10" i="27"/>
  <c r="BH10" i="27"/>
  <c r="BN10" i="27"/>
  <c r="AV12" i="27"/>
  <c r="BB12" i="27"/>
  <c r="BH12" i="27"/>
  <c r="BN12" i="27"/>
  <c r="BB17" i="27"/>
  <c r="BH17" i="27"/>
  <c r="BN17" i="27"/>
  <c r="BI234" i="26"/>
  <c r="CT199" i="26"/>
  <c r="DH199" i="26"/>
  <c r="CR199" i="26"/>
  <c r="BD166" i="26"/>
  <c r="BD167" i="26"/>
  <c r="BJ167" i="26"/>
  <c r="BJ166" i="26"/>
  <c r="AX166" i="26"/>
  <c r="BV167" i="26" s="1"/>
  <c r="AX167" i="26"/>
  <c r="BG107" i="26"/>
  <c r="AZ111" i="26"/>
  <c r="BF111" i="26"/>
  <c r="BL111" i="26"/>
  <c r="AZ113" i="26"/>
  <c r="BF113" i="26"/>
  <c r="BL113" i="26"/>
  <c r="AZ106" i="26"/>
  <c r="BF106" i="26"/>
  <c r="BL106" i="26"/>
  <c r="CJ115" i="26" s="1"/>
  <c r="AZ108" i="26"/>
  <c r="BX119" i="26" s="1"/>
  <c r="BF108" i="26"/>
  <c r="BL108" i="26"/>
  <c r="AY41" i="31"/>
  <c r="BY53" i="31" s="1"/>
  <c r="BE41" i="31"/>
  <c r="BK41" i="31"/>
  <c r="BQ41" i="31"/>
  <c r="CQ51" i="31" s="1"/>
  <c r="CT42" i="31"/>
  <c r="DR41" i="31"/>
  <c r="AX44" i="31"/>
  <c r="BD44" i="31"/>
  <c r="BJ44" i="31"/>
  <c r="BP44" i="31"/>
  <c r="AY46" i="31"/>
  <c r="BY50" i="31" s="1"/>
  <c r="AX49" i="31"/>
  <c r="BD49" i="31"/>
  <c r="BJ49" i="31"/>
  <c r="BP49" i="31"/>
  <c r="AY52" i="31"/>
  <c r="BE52" i="31"/>
  <c r="CE54" i="31" s="1"/>
  <c r="BK52" i="31"/>
  <c r="BQ52" i="31"/>
  <c r="BG55" i="31"/>
  <c r="BM55" i="31"/>
  <c r="AY56" i="31"/>
  <c r="BE56" i="31"/>
  <c r="BK56" i="31"/>
  <c r="BQ56" i="31"/>
  <c r="BP53" i="31"/>
  <c r="AX42" i="31"/>
  <c r="BD42" i="31"/>
  <c r="CD44" i="31" s="1"/>
  <c r="BJ42" i="31"/>
  <c r="CJ43" i="31" s="1"/>
  <c r="BP42" i="31"/>
  <c r="BP46" i="31"/>
  <c r="AY48" i="31"/>
  <c r="BE48" i="31"/>
  <c r="BQ48" i="31"/>
  <c r="AY53" i="31"/>
  <c r="BE53" i="31"/>
  <c r="BK53" i="31"/>
  <c r="BQ53" i="31"/>
  <c r="AX54" i="31"/>
  <c r="AX55" i="31"/>
  <c r="BD55" i="31"/>
  <c r="BJ55" i="31"/>
  <c r="BP55" i="31"/>
  <c r="AZ45" i="31"/>
  <c r="BL52" i="31"/>
  <c r="BP48" i="31"/>
  <c r="BO40" i="31"/>
  <c r="BK42" i="31"/>
  <c r="BQ42" i="31"/>
  <c r="AY45" i="31"/>
  <c r="BE45" i="31"/>
  <c r="AX46" i="31"/>
  <c r="AY50" i="31"/>
  <c r="BE50" i="31"/>
  <c r="BK50" i="31"/>
  <c r="BQ50" i="31"/>
  <c r="BD54" i="31"/>
  <c r="AY55" i="31"/>
  <c r="BE55" i="31"/>
  <c r="BK55" i="31"/>
  <c r="BQ55" i="31"/>
  <c r="BG49" i="31"/>
  <c r="BM50" i="31"/>
  <c r="BI40" i="31"/>
  <c r="AX41" i="31"/>
  <c r="BX44" i="31" s="1"/>
  <c r="BD41" i="31"/>
  <c r="BJ41" i="31"/>
  <c r="BP41" i="31"/>
  <c r="CP44" i="31" s="1"/>
  <c r="AX52" i="31"/>
  <c r="BD52" i="31"/>
  <c r="BJ52" i="31"/>
  <c r="BP52" i="31"/>
  <c r="BA53" i="31"/>
  <c r="BG53" i="31"/>
  <c r="BM53" i="31"/>
  <c r="BS53" i="31"/>
  <c r="AY54" i="31"/>
  <c r="BE54" i="31"/>
  <c r="BK54" i="31"/>
  <c r="BQ54" i="31"/>
  <c r="AZ55" i="31"/>
  <c r="BF55" i="31"/>
  <c r="BL55" i="31"/>
  <c r="BR55" i="31"/>
  <c r="BB5" i="31"/>
  <c r="BH5" i="31"/>
  <c r="CH6" i="31" s="1"/>
  <c r="BN5" i="31"/>
  <c r="CN5" i="31" s="1"/>
  <c r="BT5" i="31"/>
  <c r="BT21" i="31" s="1"/>
  <c r="CR6" i="31"/>
  <c r="BB7" i="31"/>
  <c r="BH7" i="31"/>
  <c r="BN7" i="31"/>
  <c r="BT7" i="31"/>
  <c r="AW18" i="31"/>
  <c r="BC18" i="31"/>
  <c r="BI18" i="31"/>
  <c r="BO18" i="31"/>
  <c r="BF20" i="31"/>
  <c r="BL20" i="31"/>
  <c r="BR20" i="31"/>
  <c r="CR20" i="31" s="1"/>
  <c r="BD5" i="31"/>
  <c r="BD21" i="31" s="1"/>
  <c r="BP5" i="31"/>
  <c r="BP4" i="31"/>
  <c r="BB9" i="31"/>
  <c r="BH9" i="31"/>
  <c r="BN9" i="31"/>
  <c r="CN14" i="31" s="1"/>
  <c r="BT9" i="31"/>
  <c r="CT17" i="31" s="1"/>
  <c r="BB11" i="31"/>
  <c r="BH11" i="31"/>
  <c r="BN11" i="31"/>
  <c r="AY14" i="31"/>
  <c r="BE14" i="31"/>
  <c r="BK14" i="31"/>
  <c r="BQ14" i="31"/>
  <c r="BB16" i="31"/>
  <c r="BH16" i="31"/>
  <c r="BN16" i="31"/>
  <c r="BT16" i="31"/>
  <c r="AY17" i="31"/>
  <c r="BE17" i="31"/>
  <c r="BK17" i="31"/>
  <c r="BQ17" i="31"/>
  <c r="AY18" i="31"/>
  <c r="BK18" i="31"/>
  <c r="BQ18" i="31"/>
  <c r="AW19" i="31"/>
  <c r="BC19" i="31"/>
  <c r="BI19" i="31"/>
  <c r="BO19" i="31"/>
  <c r="BH20" i="31"/>
  <c r="BN20" i="31"/>
  <c r="BT20" i="31"/>
  <c r="BK7" i="31"/>
  <c r="BB13" i="31"/>
  <c r="BH13" i="31"/>
  <c r="BN13" i="31"/>
  <c r="BT13" i="31"/>
  <c r="AW16" i="31"/>
  <c r="BC16" i="31"/>
  <c r="BI16" i="31"/>
  <c r="BO16" i="31"/>
  <c r="AW20" i="31"/>
  <c r="BC20" i="31"/>
  <c r="BI20" i="31"/>
  <c r="BO20" i="31"/>
  <c r="BZ5" i="31"/>
  <c r="BE9" i="31"/>
  <c r="BQ9" i="31"/>
  <c r="CQ14" i="31" s="1"/>
  <c r="BH14" i="31"/>
  <c r="CH18" i="31" s="1"/>
  <c r="BT14" i="31"/>
  <c r="BB17" i="31"/>
  <c r="BH17" i="31"/>
  <c r="BN17" i="31"/>
  <c r="BT17" i="31"/>
  <c r="BB18" i="31"/>
  <c r="BB21" i="31" s="1"/>
  <c r="BH18" i="31"/>
  <c r="BN18" i="31"/>
  <c r="BT18" i="31"/>
  <c r="AY20" i="31"/>
  <c r="BE20" i="31"/>
  <c r="BK20" i="31"/>
  <c r="BQ20" i="31"/>
  <c r="BN84" i="26"/>
  <c r="DJ40" i="26"/>
  <c r="DH39" i="26"/>
  <c r="CR7" i="26"/>
  <c r="DD7" i="26"/>
  <c r="AX4" i="28"/>
  <c r="BK12" i="28"/>
  <c r="BK13" i="28"/>
  <c r="AZ12" i="28"/>
  <c r="BL12" i="28"/>
  <c r="CJ18" i="28" s="1"/>
  <c r="AY14" i="28"/>
  <c r="AY15" i="28"/>
  <c r="AY19" i="28"/>
  <c r="BK19" i="28"/>
  <c r="BK20" i="28"/>
  <c r="AZ5" i="28"/>
  <c r="BX15" i="28" s="1"/>
  <c r="BF5" i="28"/>
  <c r="CD13" i="28" s="1"/>
  <c r="BL5" i="28"/>
  <c r="AZ6" i="28"/>
  <c r="BA7" i="28"/>
  <c r="BM7" i="28"/>
  <c r="AY8" i="28"/>
  <c r="AZ10" i="28"/>
  <c r="AZ21" i="28" s="1"/>
  <c r="BF10" i="28"/>
  <c r="BL10" i="28"/>
  <c r="AZ11" i="28"/>
  <c r="BF11" i="28"/>
  <c r="BA17" i="28"/>
  <c r="BG17" i="28"/>
  <c r="AZ18" i="28"/>
  <c r="BF18" i="28"/>
  <c r="BL18" i="28"/>
  <c r="BD16" i="28"/>
  <c r="BC4" i="28"/>
  <c r="BL13" i="28"/>
  <c r="BE16" i="28"/>
  <c r="BE20" i="28"/>
  <c r="BJ4" i="28"/>
  <c r="AY7" i="28"/>
  <c r="BE7" i="28"/>
  <c r="BK7" i="28"/>
  <c r="CI13" i="28" s="1"/>
  <c r="AU12" i="28"/>
  <c r="BS12" i="28" s="1"/>
  <c r="BA12" i="28"/>
  <c r="BG12" i="28"/>
  <c r="BM12" i="28"/>
  <c r="BA13" i="28"/>
  <c r="BY16" i="28" s="1"/>
  <c r="BM13" i="28"/>
  <c r="CK13" i="28" s="1"/>
  <c r="AZ14" i="28"/>
  <c r="BX19" i="28" s="1"/>
  <c r="BF14" i="28"/>
  <c r="BL14" i="28"/>
  <c r="AZ15" i="28"/>
  <c r="BL15" i="28"/>
  <c r="AZ16" i="28"/>
  <c r="BF16" i="28"/>
  <c r="CD17" i="28" s="1"/>
  <c r="BL16" i="28"/>
  <c r="AY17" i="28"/>
  <c r="BE17" i="28"/>
  <c r="BK17" i="28"/>
  <c r="AX18" i="28"/>
  <c r="AZ19" i="28"/>
  <c r="BF19" i="28"/>
  <c r="AZ20" i="28"/>
  <c r="BF20" i="28"/>
  <c r="BL20" i="28"/>
  <c r="AY12" i="28"/>
  <c r="AY13" i="28"/>
  <c r="BF12" i="28"/>
  <c r="AZ13" i="28"/>
  <c r="BK14" i="28"/>
  <c r="AY16" i="28"/>
  <c r="BE19" i="28"/>
  <c r="AY20" i="28"/>
  <c r="BO4" i="28"/>
  <c r="AY5" i="28"/>
  <c r="BE5" i="28"/>
  <c r="BK5" i="28"/>
  <c r="CI19" i="28" s="1"/>
  <c r="AY6" i="28"/>
  <c r="BW19" i="28" s="1"/>
  <c r="BE6" i="28"/>
  <c r="CC6" i="28" s="1"/>
  <c r="BK6" i="28"/>
  <c r="AZ7" i="28"/>
  <c r="BL7" i="28"/>
  <c r="AX8" i="28"/>
  <c r="BD8" i="28"/>
  <c r="AY11" i="28"/>
  <c r="BE11" i="28"/>
  <c r="BK11" i="28"/>
  <c r="AU14" i="28"/>
  <c r="BA14" i="28"/>
  <c r="BG14" i="28"/>
  <c r="CE15" i="28" s="1"/>
  <c r="BM14" i="28"/>
  <c r="CK17" i="28" s="1"/>
  <c r="AU15" i="28"/>
  <c r="BA15" i="28"/>
  <c r="BG15" i="28"/>
  <c r="BM15" i="28"/>
  <c r="AU16" i="28"/>
  <c r="BA16" i="28"/>
  <c r="BG16" i="28"/>
  <c r="BM16" i="28"/>
  <c r="BF17" i="28"/>
  <c r="AY18" i="28"/>
  <c r="BE18" i="28"/>
  <c r="BK18" i="28"/>
  <c r="BA19" i="28"/>
  <c r="BM19" i="28"/>
  <c r="AU20" i="28"/>
  <c r="BA20" i="28"/>
  <c r="BG20" i="28"/>
  <c r="BM20" i="28"/>
  <c r="AW20" i="28"/>
  <c r="BC18" i="28"/>
  <c r="BI20" i="28"/>
  <c r="BO20" i="28"/>
  <c r="CZ6" i="26"/>
  <c r="DF199" i="26"/>
  <c r="DA6" i="26"/>
  <c r="CX198" i="26"/>
  <c r="DL7" i="26"/>
  <c r="DJ7" i="26"/>
  <c r="AZ76" i="26"/>
  <c r="BF76" i="26"/>
  <c r="BL76" i="26"/>
  <c r="BK105" i="26"/>
  <c r="BE109" i="26"/>
  <c r="BG134" i="26"/>
  <c r="CE134" i="26" s="1"/>
  <c r="BL167" i="26"/>
  <c r="BE229" i="26"/>
  <c r="CC229" i="26" s="1"/>
  <c r="BK230" i="26"/>
  <c r="BE232" i="26"/>
  <c r="AY71" i="26"/>
  <c r="AY78" i="26"/>
  <c r="BE78" i="26"/>
  <c r="BK78" i="26"/>
  <c r="AY80" i="26"/>
  <c r="BE80" i="26"/>
  <c r="BK80" i="26"/>
  <c r="AY82" i="26"/>
  <c r="BE82" i="26"/>
  <c r="BK82" i="26"/>
  <c r="BA138" i="26"/>
  <c r="AW141" i="26"/>
  <c r="BC141" i="26"/>
  <c r="BI141" i="26"/>
  <c r="BO141" i="26"/>
  <c r="BF168" i="26"/>
  <c r="BL168" i="26"/>
  <c r="BA236" i="26"/>
  <c r="BM236" i="26"/>
  <c r="AU238" i="26"/>
  <c r="BA238" i="26"/>
  <c r="BM238" i="26"/>
  <c r="AU240" i="26"/>
  <c r="BA240" i="26"/>
  <c r="BG240" i="26"/>
  <c r="BM240" i="26"/>
  <c r="AU242" i="26"/>
  <c r="BA242" i="26"/>
  <c r="BM242" i="26"/>
  <c r="CR40" i="26"/>
  <c r="CZ39" i="26"/>
  <c r="DG7" i="26"/>
  <c r="DB199" i="26"/>
  <c r="CT7" i="26"/>
  <c r="CX7" i="26"/>
  <c r="AY73" i="26"/>
  <c r="BE73" i="26"/>
  <c r="BK73" i="26"/>
  <c r="AY75" i="26"/>
  <c r="BW78" i="26" s="1"/>
  <c r="BE75" i="26"/>
  <c r="BK75" i="26"/>
  <c r="AZ115" i="26"/>
  <c r="BF115" i="26"/>
  <c r="BF120" i="26" s="1"/>
  <c r="BL115" i="26"/>
  <c r="CJ118" i="26" s="1"/>
  <c r="AZ117" i="26"/>
  <c r="BF117" i="26"/>
  <c r="BL117" i="26"/>
  <c r="AW136" i="26"/>
  <c r="BC136" i="26"/>
  <c r="BI136" i="26"/>
  <c r="CG137" i="26" s="1"/>
  <c r="BO136" i="26"/>
  <c r="AW138" i="26"/>
  <c r="BC138" i="26"/>
  <c r="BI138" i="26"/>
  <c r="BO138" i="26"/>
  <c r="BK141" i="26"/>
  <c r="AY143" i="26"/>
  <c r="BE143" i="26"/>
  <c r="BK143" i="26"/>
  <c r="AY149" i="26"/>
  <c r="AV168" i="26"/>
  <c r="BB168" i="26"/>
  <c r="BH168" i="26"/>
  <c r="BN168" i="26"/>
  <c r="BB170" i="26"/>
  <c r="BH170" i="26"/>
  <c r="AU231" i="26"/>
  <c r="BA231" i="26"/>
  <c r="BG231" i="26"/>
  <c r="AU233" i="26"/>
  <c r="BA233" i="26"/>
  <c r="BG233" i="26"/>
  <c r="AW294" i="26"/>
  <c r="BC294" i="26"/>
  <c r="BI294" i="26"/>
  <c r="BO294" i="26"/>
  <c r="AW296" i="26"/>
  <c r="BC296" i="26"/>
  <c r="BI296" i="26"/>
  <c r="BO296" i="26"/>
  <c r="CZ199" i="26"/>
  <c r="BC72" i="26"/>
  <c r="BA134" i="26"/>
  <c r="BL166" i="26"/>
  <c r="BF167" i="26"/>
  <c r="AY229" i="26"/>
  <c r="AY230" i="26"/>
  <c r="BW230" i="26" s="1"/>
  <c r="BK232" i="26"/>
  <c r="DG198" i="26"/>
  <c r="AU134" i="26"/>
  <c r="BS134" i="26" s="1"/>
  <c r="BF166" i="26"/>
  <c r="CD167" i="26" s="1"/>
  <c r="AZ167" i="26"/>
  <c r="BK229" i="26"/>
  <c r="CI230" i="26" s="1"/>
  <c r="BE230" i="26"/>
  <c r="AY232" i="26"/>
  <c r="BF173" i="26"/>
  <c r="AY294" i="26"/>
  <c r="BE294" i="26"/>
  <c r="BK294" i="26"/>
  <c r="AY296" i="26"/>
  <c r="BE296" i="26"/>
  <c r="BK296" i="26"/>
  <c r="AY298" i="26"/>
  <c r="BE298" i="26"/>
  <c r="BK298" i="26"/>
  <c r="AW304" i="26"/>
  <c r="BC304" i="26"/>
  <c r="BI304" i="26"/>
  <c r="BO304" i="26"/>
  <c r="BO72" i="26"/>
  <c r="BM134" i="26"/>
  <c r="AZ166" i="26"/>
  <c r="BX166" i="26" s="1"/>
  <c r="BE71" i="26"/>
  <c r="BK71" i="26"/>
  <c r="AY72" i="26"/>
  <c r="BE72" i="26"/>
  <c r="CC78" i="26" s="1"/>
  <c r="DB72" i="26" s="1"/>
  <c r="BK72" i="26"/>
  <c r="AY74" i="26"/>
  <c r="BE74" i="26"/>
  <c r="BK74" i="26"/>
  <c r="AY76" i="26"/>
  <c r="BE76" i="26"/>
  <c r="BK76" i="26"/>
  <c r="AX104" i="26"/>
  <c r="BD104" i="26"/>
  <c r="BJ104" i="26"/>
  <c r="CH104" i="26" s="1"/>
  <c r="AX105" i="26"/>
  <c r="BV105" i="26" s="1"/>
  <c r="BD105" i="26"/>
  <c r="CB105" i="26" s="1"/>
  <c r="BJ105" i="26"/>
  <c r="AX107" i="26"/>
  <c r="BD107" i="26"/>
  <c r="BJ107" i="26"/>
  <c r="AX109" i="26"/>
  <c r="BD109" i="26"/>
  <c r="BJ109" i="26"/>
  <c r="AW134" i="26"/>
  <c r="BC134" i="26"/>
  <c r="BI134" i="26"/>
  <c r="BO134" i="26"/>
  <c r="CM143" i="26" s="1"/>
  <c r="AW135" i="26"/>
  <c r="BU144" i="26" s="1"/>
  <c r="BC135" i="26"/>
  <c r="BI135" i="26"/>
  <c r="BO135" i="26"/>
  <c r="AW137" i="26"/>
  <c r="BC137" i="26"/>
  <c r="BI137" i="26"/>
  <c r="BO137" i="26"/>
  <c r="AW139" i="26"/>
  <c r="BC139" i="26"/>
  <c r="BI139" i="26"/>
  <c r="BO139" i="26"/>
  <c r="AU229" i="26"/>
  <c r="BA229" i="26"/>
  <c r="BY229" i="26" s="1"/>
  <c r="BM229" i="26"/>
  <c r="CK230" i="26" s="1"/>
  <c r="AU230" i="26"/>
  <c r="BA230" i="26"/>
  <c r="BG230" i="26"/>
  <c r="BM230" i="26"/>
  <c r="BA234" i="26"/>
  <c r="AW295" i="26"/>
  <c r="BC295" i="26"/>
  <c r="BI295" i="26"/>
  <c r="BO295" i="26"/>
  <c r="CS40" i="26"/>
  <c r="DH40" i="26"/>
  <c r="DI40" i="26"/>
  <c r="CX199" i="26"/>
  <c r="AX73" i="26"/>
  <c r="BD73" i="26"/>
  <c r="BJ73" i="26"/>
  <c r="AX75" i="26"/>
  <c r="BD75" i="26"/>
  <c r="BJ75" i="26"/>
  <c r="BL140" i="26"/>
  <c r="BF236" i="26"/>
  <c r="BL240" i="26"/>
  <c r="AZ244" i="26"/>
  <c r="BL244" i="26"/>
  <c r="AW297" i="26"/>
  <c r="BC297" i="26"/>
  <c r="BO297" i="26"/>
  <c r="BD304" i="26"/>
  <c r="AX306" i="26"/>
  <c r="BD308" i="26"/>
  <c r="DG6" i="26"/>
  <c r="CX6" i="26"/>
  <c r="DD199" i="26"/>
  <c r="DJ199" i="26"/>
  <c r="DA7" i="26"/>
  <c r="BI74" i="26"/>
  <c r="AW76" i="26"/>
  <c r="BC76" i="26"/>
  <c r="BI76" i="26"/>
  <c r="BO76" i="26"/>
  <c r="BH107" i="26"/>
  <c r="BF134" i="26"/>
  <c r="CD134" i="26" s="1"/>
  <c r="BF135" i="26"/>
  <c r="BF137" i="26"/>
  <c r="BF139" i="26"/>
  <c r="BL139" i="26"/>
  <c r="AZ181" i="26"/>
  <c r="DD40" i="26"/>
  <c r="AX71" i="26"/>
  <c r="BD71" i="26"/>
  <c r="BJ71" i="26"/>
  <c r="AX72" i="26"/>
  <c r="BV72" i="26" s="1"/>
  <c r="BD72" i="26"/>
  <c r="BJ72" i="26"/>
  <c r="AX74" i="26"/>
  <c r="BD74" i="26"/>
  <c r="BJ74" i="26"/>
  <c r="AX76" i="26"/>
  <c r="BD76" i="26"/>
  <c r="BJ76" i="26"/>
  <c r="BC80" i="26"/>
  <c r="AU113" i="26"/>
  <c r="BA113" i="26"/>
  <c r="BG113" i="26"/>
  <c r="BM113" i="26"/>
  <c r="AY166" i="26"/>
  <c r="BE166" i="26"/>
  <c r="BK166" i="26"/>
  <c r="CI166" i="26" s="1"/>
  <c r="AY167" i="26"/>
  <c r="BE167" i="26"/>
  <c r="CC167" i="26" s="1"/>
  <c r="DI6" i="26"/>
  <c r="CU199" i="26"/>
  <c r="AX78" i="26"/>
  <c r="BD78" i="26"/>
  <c r="BJ78" i="26"/>
  <c r="AX80" i="26"/>
  <c r="BJ80" i="26"/>
  <c r="BA106" i="26"/>
  <c r="BF149" i="26"/>
  <c r="AU110" i="26"/>
  <c r="BA110" i="26"/>
  <c r="BG110" i="26"/>
  <c r="BM110" i="26"/>
  <c r="CS199" i="26"/>
  <c r="AV79" i="26"/>
  <c r="BB79" i="26"/>
  <c r="BH79" i="26"/>
  <c r="BN79" i="26"/>
  <c r="BH81" i="26"/>
  <c r="BN81" i="26"/>
  <c r="AV299" i="26"/>
  <c r="BB299" i="26"/>
  <c r="BH299" i="26"/>
  <c r="BN299" i="26"/>
  <c r="DC40" i="26"/>
  <c r="DI7" i="26"/>
  <c r="AV71" i="26"/>
  <c r="BB71" i="26"/>
  <c r="BZ71" i="26" s="1"/>
  <c r="BH71" i="26"/>
  <c r="CF72" i="26" s="1"/>
  <c r="BN71" i="26"/>
  <c r="CL71" i="26" s="1"/>
  <c r="AV72" i="26"/>
  <c r="BB72" i="26"/>
  <c r="BH72" i="26"/>
  <c r="BN72" i="26"/>
  <c r="AV74" i="26"/>
  <c r="BB74" i="26"/>
  <c r="BH74" i="26"/>
  <c r="BN74" i="26"/>
  <c r="AV76" i="26"/>
  <c r="BB76" i="26"/>
  <c r="BH76" i="26"/>
  <c r="BN76" i="26"/>
  <c r="AY175" i="26"/>
  <c r="BE175" i="26"/>
  <c r="BK175" i="26"/>
  <c r="AV293" i="26"/>
  <c r="BT293" i="26" s="1"/>
  <c r="AV294" i="26"/>
  <c r="BT294" i="26" s="1"/>
  <c r="BN294" i="26"/>
  <c r="AV296" i="26"/>
  <c r="BH296" i="26"/>
  <c r="BB78" i="26"/>
  <c r="BN78" i="26"/>
  <c r="BB80" i="26"/>
  <c r="BH80" i="26"/>
  <c r="BH82" i="26"/>
  <c r="BN82" i="26"/>
  <c r="BK111" i="26"/>
  <c r="AV141" i="26"/>
  <c r="BB141" i="26"/>
  <c r="BH141" i="26"/>
  <c r="BN141" i="26"/>
  <c r="AY177" i="26"/>
  <c r="BE177" i="26"/>
  <c r="BK177" i="26"/>
  <c r="AV302" i="26"/>
  <c r="BB302" i="26"/>
  <c r="BH302" i="26"/>
  <c r="BN302" i="26"/>
  <c r="AV136" i="26"/>
  <c r="BB136" i="26"/>
  <c r="BH136" i="26"/>
  <c r="CF136" i="26" s="1"/>
  <c r="BN136" i="26"/>
  <c r="BH138" i="26"/>
  <c r="AX240" i="26"/>
  <c r="BD240" i="26"/>
  <c r="BJ240" i="26"/>
  <c r="CW40" i="26"/>
  <c r="AV73" i="26"/>
  <c r="BB73" i="26"/>
  <c r="BH73" i="26"/>
  <c r="BN73" i="26"/>
  <c r="AV75" i="26"/>
  <c r="BB75" i="26"/>
  <c r="BH75" i="26"/>
  <c r="BN75" i="26"/>
  <c r="AV295" i="26"/>
  <c r="BB295" i="26"/>
  <c r="BH295" i="26"/>
  <c r="BN295" i="26"/>
  <c r="DE7" i="26"/>
  <c r="CW39" i="26"/>
  <c r="CX39" i="26"/>
  <c r="CV39" i="26"/>
  <c r="CV40" i="26" s="1"/>
  <c r="AX110" i="26"/>
  <c r="BD110" i="26"/>
  <c r="BJ110" i="26"/>
  <c r="BG140" i="26"/>
  <c r="AX141" i="26"/>
  <c r="AW143" i="26"/>
  <c r="BC143" i="26"/>
  <c r="BI143" i="26"/>
  <c r="BO143" i="26"/>
  <c r="AW145" i="26"/>
  <c r="BC145" i="26"/>
  <c r="BI145" i="26"/>
  <c r="BO145" i="26"/>
  <c r="AW147" i="26"/>
  <c r="BC147" i="26"/>
  <c r="BI147" i="26"/>
  <c r="BO147" i="26"/>
  <c r="AW149" i="26"/>
  <c r="BC149" i="26"/>
  <c r="BI149" i="26"/>
  <c r="BO149" i="26"/>
  <c r="BF170" i="26"/>
  <c r="BL170" i="26"/>
  <c r="AU177" i="26"/>
  <c r="BA177" i="26"/>
  <c r="BY179" i="26" s="1"/>
  <c r="BG177" i="26"/>
  <c r="BG182" i="26" s="1"/>
  <c r="BM177" i="26"/>
  <c r="CK178" i="26" s="1"/>
  <c r="BL229" i="26"/>
  <c r="AZ230" i="26"/>
  <c r="BF230" i="26"/>
  <c r="BL230" i="26"/>
  <c r="AZ232" i="26"/>
  <c r="BF232" i="26"/>
  <c r="BO233" i="26"/>
  <c r="AZ234" i="26"/>
  <c r="BF234" i="26"/>
  <c r="BL234" i="26"/>
  <c r="AY236" i="26"/>
  <c r="BE236" i="26"/>
  <c r="BK236" i="26"/>
  <c r="AV237" i="26"/>
  <c r="BB237" i="26"/>
  <c r="BH237" i="26"/>
  <c r="BN237" i="26"/>
  <c r="AY238" i="26"/>
  <c r="BE238" i="26"/>
  <c r="BK238" i="26"/>
  <c r="AV239" i="26"/>
  <c r="BB239" i="26"/>
  <c r="BH239" i="26"/>
  <c r="BN239" i="26"/>
  <c r="AY240" i="26"/>
  <c r="BE240" i="26"/>
  <c r="BK240" i="26"/>
  <c r="AX293" i="26"/>
  <c r="BV293" i="26" s="1"/>
  <c r="BD293" i="26"/>
  <c r="CB295" i="26" s="1"/>
  <c r="BJ293" i="26"/>
  <c r="AX294" i="26"/>
  <c r="AU295" i="26"/>
  <c r="BA295" i="26"/>
  <c r="BG295" i="26"/>
  <c r="BM295" i="26"/>
  <c r="CK302" i="26" s="1"/>
  <c r="AU297" i="26"/>
  <c r="BA297" i="26"/>
  <c r="BG297" i="26"/>
  <c r="BM297" i="26"/>
  <c r="BD298" i="26"/>
  <c r="AW300" i="26"/>
  <c r="BC300" i="26"/>
  <c r="BI300" i="26"/>
  <c r="BO300" i="26"/>
  <c r="AW302" i="26"/>
  <c r="BI302" i="26"/>
  <c r="DA199" i="26"/>
  <c r="DG199" i="26"/>
  <c r="BA78" i="26"/>
  <c r="BG78" i="26"/>
  <c r="AU82" i="26"/>
  <c r="BA82" i="26"/>
  <c r="BG82" i="26"/>
  <c r="BM82" i="26"/>
  <c r="BH232" i="26"/>
  <c r="AV234" i="26"/>
  <c r="AZ293" i="26"/>
  <c r="BF293" i="26"/>
  <c r="CD293" i="26" s="1"/>
  <c r="BL293" i="26"/>
  <c r="AZ294" i="26"/>
  <c r="BF294" i="26"/>
  <c r="BL294" i="26"/>
  <c r="AZ296" i="26"/>
  <c r="BF296" i="26"/>
  <c r="BL296" i="26"/>
  <c r="AZ298" i="26"/>
  <c r="BF298" i="26"/>
  <c r="BL298" i="26"/>
  <c r="DG40" i="26"/>
  <c r="DA39" i="26"/>
  <c r="AX111" i="26"/>
  <c r="BD111" i="26"/>
  <c r="BJ111" i="26"/>
  <c r="BD177" i="26"/>
  <c r="BJ177" i="26"/>
  <c r="AV240" i="26"/>
  <c r="BB240" i="26"/>
  <c r="BH240" i="26"/>
  <c r="BN240" i="26"/>
  <c r="AU73" i="26"/>
  <c r="BA73" i="26"/>
  <c r="BG73" i="26"/>
  <c r="BM73" i="26"/>
  <c r="BM75" i="26"/>
  <c r="AX106" i="26"/>
  <c r="BD106" i="26"/>
  <c r="BJ106" i="26"/>
  <c r="AX108" i="26"/>
  <c r="BD108" i="26"/>
  <c r="BJ108" i="26"/>
  <c r="AX113" i="26"/>
  <c r="BD113" i="26"/>
  <c r="BJ113" i="26"/>
  <c r="AX115" i="26"/>
  <c r="BJ115" i="26"/>
  <c r="AX117" i="26"/>
  <c r="BJ117" i="26"/>
  <c r="AX119" i="26"/>
  <c r="BJ119" i="26"/>
  <c r="AV244" i="26"/>
  <c r="BB244" i="26"/>
  <c r="BH244" i="26"/>
  <c r="BN244" i="26"/>
  <c r="CW6" i="26"/>
  <c r="AU77" i="26"/>
  <c r="BG77" i="26"/>
  <c r="BM77" i="26"/>
  <c r="AU81" i="26"/>
  <c r="BA81" i="26"/>
  <c r="BG81" i="26"/>
  <c r="BM81" i="26"/>
  <c r="BC84" i="26"/>
  <c r="AV231" i="26"/>
  <c r="BB231" i="26"/>
  <c r="BH231" i="26"/>
  <c r="BN231" i="26"/>
  <c r="AV233" i="26"/>
  <c r="BB233" i="26"/>
  <c r="BH233" i="26"/>
  <c r="BN233" i="26"/>
  <c r="DF40" i="26"/>
  <c r="CZ40" i="26"/>
  <c r="BI33" i="30"/>
  <c r="AX34" i="30"/>
  <c r="BD34" i="30"/>
  <c r="BJ34" i="30"/>
  <c r="CJ44" i="30" s="1"/>
  <c r="BP34" i="30"/>
  <c r="AY39" i="30"/>
  <c r="BE39" i="30"/>
  <c r="BK39" i="30"/>
  <c r="CK39" i="30" s="1"/>
  <c r="BQ39" i="30"/>
  <c r="AX40" i="30"/>
  <c r="BX49" i="30" s="1"/>
  <c r="BD40" i="30"/>
  <c r="BJ40" i="30"/>
  <c r="BP40" i="30"/>
  <c r="AX41" i="30"/>
  <c r="BD41" i="30"/>
  <c r="BJ41" i="30"/>
  <c r="BP41" i="30"/>
  <c r="AX42" i="30"/>
  <c r="BD42" i="30"/>
  <c r="BJ42" i="30"/>
  <c r="BP42" i="30"/>
  <c r="AX43" i="30"/>
  <c r="BD43" i="30"/>
  <c r="BJ43" i="30"/>
  <c r="BP43" i="30"/>
  <c r="AW44" i="30"/>
  <c r="BC44" i="30"/>
  <c r="BI44" i="30"/>
  <c r="BO44" i="30"/>
  <c r="CO47" i="30" s="1"/>
  <c r="AW45" i="30"/>
  <c r="BC45" i="30"/>
  <c r="BI45" i="30"/>
  <c r="BO45" i="30"/>
  <c r="AW46" i="30"/>
  <c r="BC46" i="30"/>
  <c r="CC49" i="30" s="1"/>
  <c r="BI46" i="30"/>
  <c r="BO46" i="30"/>
  <c r="BB47" i="30"/>
  <c r="BH47" i="30"/>
  <c r="BN47" i="30"/>
  <c r="BT47" i="30"/>
  <c r="CT49" i="30" s="1"/>
  <c r="BB48" i="30"/>
  <c r="BH48" i="30"/>
  <c r="BN48" i="30"/>
  <c r="BT48" i="30"/>
  <c r="BA49" i="30"/>
  <c r="BG49" i="30"/>
  <c r="BM49" i="30"/>
  <c r="BS49" i="30"/>
  <c r="AZ48" i="30"/>
  <c r="BR42" i="30"/>
  <c r="CN33" i="30"/>
  <c r="BA39" i="30"/>
  <c r="BG39" i="30"/>
  <c r="BM39" i="30"/>
  <c r="BS39" i="30"/>
  <c r="CO33" i="30"/>
  <c r="BA40" i="30"/>
  <c r="BM40" i="30"/>
  <c r="BG42" i="30"/>
  <c r="BM42" i="30"/>
  <c r="BA44" i="30"/>
  <c r="BS44" i="30"/>
  <c r="BA45" i="30"/>
  <c r="BG45" i="30"/>
  <c r="BM45" i="30"/>
  <c r="BS45" i="30"/>
  <c r="BM46" i="30"/>
  <c r="AX39" i="30"/>
  <c r="BD39" i="30"/>
  <c r="CD44" i="30" s="1"/>
  <c r="BJ39" i="30"/>
  <c r="CJ42" i="30" s="1"/>
  <c r="BP39" i="30"/>
  <c r="AW40" i="30"/>
  <c r="BC40" i="30"/>
  <c r="CC41" i="30" s="1"/>
  <c r="BI40" i="30"/>
  <c r="BO40" i="30"/>
  <c r="CO49" i="30" s="1"/>
  <c r="AW41" i="30"/>
  <c r="AW50" i="30" s="1"/>
  <c r="BC41" i="30"/>
  <c r="BI41" i="30"/>
  <c r="BO41" i="30"/>
  <c r="AW42" i="30"/>
  <c r="BC42" i="30"/>
  <c r="CC45" i="30" s="1"/>
  <c r="BI42" i="30"/>
  <c r="CI48" i="30" s="1"/>
  <c r="BO42" i="30"/>
  <c r="AW43" i="30"/>
  <c r="BC43" i="30"/>
  <c r="BI43" i="30"/>
  <c r="BO43" i="30"/>
  <c r="BB44" i="30"/>
  <c r="BB50" i="30" s="1"/>
  <c r="BH44" i="30"/>
  <c r="BN44" i="30"/>
  <c r="BT44" i="30"/>
  <c r="BB45" i="30"/>
  <c r="BH45" i="30"/>
  <c r="BN45" i="30"/>
  <c r="BT45" i="30"/>
  <c r="BB46" i="30"/>
  <c r="BH46" i="30"/>
  <c r="BT46" i="30"/>
  <c r="BA47" i="30"/>
  <c r="BG47" i="30"/>
  <c r="BM47" i="30"/>
  <c r="BS47" i="30"/>
  <c r="BM48" i="30"/>
  <c r="AY48" i="30"/>
  <c r="BE48" i="30"/>
  <c r="BK48" i="30"/>
  <c r="CK48" i="30" s="1"/>
  <c r="BQ48" i="30"/>
  <c r="BA41" i="30"/>
  <c r="AY45" i="30"/>
  <c r="BE45" i="30"/>
  <c r="BK45" i="30"/>
  <c r="BQ45" i="30"/>
  <c r="CQ48" i="30" s="1"/>
  <c r="BE46" i="30"/>
  <c r="BK46" i="30"/>
  <c r="AY49" i="30"/>
  <c r="BE49" i="30"/>
  <c r="BK49" i="30"/>
  <c r="CB33" i="30"/>
  <c r="BF38" i="30"/>
  <c r="BR38" i="30"/>
  <c r="BR45" i="30"/>
  <c r="BF46" i="30"/>
  <c r="CC33" i="30"/>
  <c r="BF39" i="30"/>
  <c r="BR39" i="30"/>
  <c r="AY47" i="30"/>
  <c r="BK47" i="30"/>
  <c r="BQ47" i="30"/>
  <c r="BE5" i="27"/>
  <c r="BE6" i="27"/>
  <c r="AZ13" i="27"/>
  <c r="AY7" i="27"/>
  <c r="BX7" i="27" s="1"/>
  <c r="BE7" i="27"/>
  <c r="CD9" i="27" s="1"/>
  <c r="BK7" i="27"/>
  <c r="BQ7" i="27"/>
  <c r="AY8" i="27"/>
  <c r="BE8" i="27"/>
  <c r="BK8" i="27"/>
  <c r="BQ8" i="27"/>
  <c r="AZ12" i="27"/>
  <c r="BF12" i="27"/>
  <c r="BL12" i="27"/>
  <c r="AY14" i="27"/>
  <c r="BE17" i="27"/>
  <c r="BK17" i="27"/>
  <c r="BQ17" i="27"/>
  <c r="BN18" i="27"/>
  <c r="AY20" i="27"/>
  <c r="BE20" i="27"/>
  <c r="BK20" i="27"/>
  <c r="BQ20" i="27"/>
  <c r="AY6" i="27"/>
  <c r="AZ15" i="27"/>
  <c r="BE4" i="27"/>
  <c r="BK6" i="27"/>
  <c r="AZ5" i="27"/>
  <c r="BY6" i="27" s="1"/>
  <c r="BF5" i="27"/>
  <c r="CE7" i="27" s="1"/>
  <c r="BL5" i="27"/>
  <c r="CK5" i="27" s="1"/>
  <c r="AZ6" i="27"/>
  <c r="BL6" i="27"/>
  <c r="BQ18" i="27"/>
  <c r="BA20" i="27"/>
  <c r="BG19" i="27"/>
  <c r="BM19" i="27"/>
  <c r="BQ6" i="27"/>
  <c r="AY9" i="27"/>
  <c r="BE9" i="27"/>
  <c r="BK9" i="27"/>
  <c r="BQ9" i="27"/>
  <c r="AY11" i="27"/>
  <c r="BE11" i="27"/>
  <c r="BK11" i="27"/>
  <c r="BQ11" i="27"/>
  <c r="AY16" i="27"/>
  <c r="BE16" i="27"/>
  <c r="BK16" i="27"/>
  <c r="BQ16" i="27"/>
  <c r="BF18" i="27"/>
  <c r="BL18" i="27"/>
  <c r="BQ5" i="27"/>
  <c r="CP5" i="27" s="1"/>
  <c r="CM7" i="27"/>
  <c r="BF9" i="27"/>
  <c r="BL9" i="27"/>
  <c r="AY12" i="27"/>
  <c r="BE12" i="27"/>
  <c r="BK12" i="27"/>
  <c r="BQ12" i="27"/>
  <c r="AY19" i="27"/>
  <c r="BE19" i="27"/>
  <c r="BK19" i="27"/>
  <c r="BQ19" i="27"/>
  <c r="BF49" i="30"/>
  <c r="AZ34" i="30"/>
  <c r="BZ34" i="30" s="1"/>
  <c r="BF35" i="30"/>
  <c r="BF36" i="30"/>
  <c r="BF37" i="30"/>
  <c r="BR37" i="30"/>
  <c r="BF42" i="30"/>
  <c r="BH33" i="30"/>
  <c r="BX33" i="30"/>
  <c r="CJ33" i="30"/>
  <c r="DB34" i="30"/>
  <c r="AZ39" i="30"/>
  <c r="BL39" i="30"/>
  <c r="BG40" i="30"/>
  <c r="BS40" i="30"/>
  <c r="BS41" i="30"/>
  <c r="BA46" i="30"/>
  <c r="BG46" i="30"/>
  <c r="BS46" i="30"/>
  <c r="BR34" i="30"/>
  <c r="AZ35" i="30"/>
  <c r="AZ36" i="30"/>
  <c r="BZ37" i="30" s="1"/>
  <c r="BR36" i="30"/>
  <c r="AZ38" i="30"/>
  <c r="BR41" i="30"/>
  <c r="AW33" i="30"/>
  <c r="CD33" i="30"/>
  <c r="CP33" i="30"/>
  <c r="BA34" i="30"/>
  <c r="BG34" i="30"/>
  <c r="BM34" i="30"/>
  <c r="CM34" i="30" s="1"/>
  <c r="BS34" i="30"/>
  <c r="CS34" i="30" s="1"/>
  <c r="BA35" i="30"/>
  <c r="BG35" i="30"/>
  <c r="CG47" i="30" s="1"/>
  <c r="BM35" i="30"/>
  <c r="BS35" i="30"/>
  <c r="BA36" i="30"/>
  <c r="BG36" i="30"/>
  <c r="BM36" i="30"/>
  <c r="BS36" i="30"/>
  <c r="BA37" i="30"/>
  <c r="BG37" i="30"/>
  <c r="BM37" i="30"/>
  <c r="BS37" i="30"/>
  <c r="BA38" i="30"/>
  <c r="BG38" i="30"/>
  <c r="BM38" i="30"/>
  <c r="BS38" i="30"/>
  <c r="BG41" i="30"/>
  <c r="BM41" i="30"/>
  <c r="BN49" i="30"/>
  <c r="BF34" i="30"/>
  <c r="BR35" i="30"/>
  <c r="CR36" i="30" s="1"/>
  <c r="AZ37" i="30"/>
  <c r="BL38" i="30"/>
  <c r="BF43" i="30"/>
  <c r="BL44" i="30"/>
  <c r="BA48" i="30"/>
  <c r="BS48" i="30"/>
  <c r="BL34" i="30"/>
  <c r="BL35" i="30"/>
  <c r="CL39" i="30" s="1"/>
  <c r="BL36" i="30"/>
  <c r="BL37" i="30"/>
  <c r="BL41" i="30"/>
  <c r="AZ40" i="30"/>
  <c r="BF40" i="30"/>
  <c r="BL40" i="30"/>
  <c r="BR40" i="30"/>
  <c r="BA42" i="30"/>
  <c r="BS42" i="30"/>
  <c r="BA43" i="30"/>
  <c r="BG43" i="30"/>
  <c r="BM43" i="30"/>
  <c r="BS43" i="30"/>
  <c r="BG44" i="30"/>
  <c r="BM44" i="30"/>
  <c r="CP6" i="29"/>
  <c r="AZ17" i="29"/>
  <c r="BY4" i="29"/>
  <c r="CK4" i="29"/>
  <c r="DS5" i="29"/>
  <c r="BA6" i="29"/>
  <c r="BG6" i="29"/>
  <c r="BM6" i="29"/>
  <c r="BS6" i="29"/>
  <c r="BA13" i="29"/>
  <c r="BG13" i="29"/>
  <c r="BM13" i="29"/>
  <c r="BS13" i="29"/>
  <c r="BA19" i="29"/>
  <c r="BG19" i="29"/>
  <c r="BM19" i="29"/>
  <c r="BS19" i="29"/>
  <c r="AW20" i="29"/>
  <c r="BC20" i="29"/>
  <c r="BI20" i="29"/>
  <c r="BO20" i="29"/>
  <c r="AY19" i="29"/>
  <c r="BQ19" i="29"/>
  <c r="DG5" i="29"/>
  <c r="BR17" i="29"/>
  <c r="AX4" i="29"/>
  <c r="BI4" i="29"/>
  <c r="CF4" i="29"/>
  <c r="DA5" i="29"/>
  <c r="AZ10" i="29"/>
  <c r="BR10" i="29"/>
  <c r="AZ16" i="29"/>
  <c r="BF16" i="29"/>
  <c r="BL16" i="29"/>
  <c r="CL20" i="29" s="1"/>
  <c r="BR16" i="29"/>
  <c r="BA17" i="29"/>
  <c r="BG17" i="29"/>
  <c r="BM17" i="29"/>
  <c r="BS17" i="29"/>
  <c r="AZ20" i="29"/>
  <c r="BF20" i="29"/>
  <c r="BL20" i="29"/>
  <c r="BR20" i="29"/>
  <c r="BB19" i="29"/>
  <c r="BT19" i="29"/>
  <c r="BF17" i="29"/>
  <c r="BA4" i="29"/>
  <c r="BJ4" i="29"/>
  <c r="AZ5" i="29"/>
  <c r="BF5" i="29"/>
  <c r="BL5" i="29"/>
  <c r="CL10" i="29" s="1"/>
  <c r="AZ7" i="29"/>
  <c r="BF7" i="29"/>
  <c r="BR7" i="29"/>
  <c r="BA10" i="29"/>
  <c r="CA13" i="29" s="1"/>
  <c r="BG10" i="29"/>
  <c r="CG11" i="29" s="1"/>
  <c r="BM10" i="29"/>
  <c r="BS10" i="29"/>
  <c r="BF11" i="29"/>
  <c r="BL12" i="29"/>
  <c r="BA16" i="29"/>
  <c r="BG16" i="29"/>
  <c r="BM16" i="29"/>
  <c r="BS16" i="29"/>
  <c r="BA20" i="29"/>
  <c r="BG20" i="29"/>
  <c r="BM20" i="29"/>
  <c r="BS20" i="29"/>
  <c r="BL17" i="29"/>
  <c r="CR4" i="29"/>
  <c r="BA5" i="29"/>
  <c r="BG5" i="29"/>
  <c r="BM5" i="29"/>
  <c r="BS5" i="29"/>
  <c r="CS17" i="29" s="1"/>
  <c r="AZ6" i="29"/>
  <c r="BZ18" i="29" s="1"/>
  <c r="BF6" i="29"/>
  <c r="BL6" i="29"/>
  <c r="BA7" i="29"/>
  <c r="BG7" i="29"/>
  <c r="BM7" i="29"/>
  <c r="CM14" i="29" s="1"/>
  <c r="BA11" i="29"/>
  <c r="CA19" i="29" s="1"/>
  <c r="BG11" i="29"/>
  <c r="BM11" i="29"/>
  <c r="BS11" i="29"/>
  <c r="BA12" i="29"/>
  <c r="BG12" i="29"/>
  <c r="BM12" i="29"/>
  <c r="BS12" i="29"/>
  <c r="AZ13" i="29"/>
  <c r="BF13" i="29"/>
  <c r="BL13" i="29"/>
  <c r="BR13" i="29"/>
  <c r="CR13" i="29" s="1"/>
  <c r="AZ19" i="29"/>
  <c r="BF19" i="29"/>
  <c r="BL19" i="29"/>
  <c r="BR19" i="29"/>
  <c r="BD19" i="29"/>
  <c r="AY300" i="26"/>
  <c r="AZ300" i="26"/>
  <c r="BF300" i="26"/>
  <c r="BL300" i="26"/>
  <c r="AZ302" i="26"/>
  <c r="BF302" i="26"/>
  <c r="BL302" i="26"/>
  <c r="AY304" i="26"/>
  <c r="BE304" i="26"/>
  <c r="BK304" i="26"/>
  <c r="AY306" i="26"/>
  <c r="BE306" i="26"/>
  <c r="BK306" i="26"/>
  <c r="BK300" i="26"/>
  <c r="BE302" i="26"/>
  <c r="AY295" i="26"/>
  <c r="BE295" i="26"/>
  <c r="BK295" i="26"/>
  <c r="AY297" i="26"/>
  <c r="BE297" i="26"/>
  <c r="BK297" i="26"/>
  <c r="AZ304" i="26"/>
  <c r="BF304" i="26"/>
  <c r="BL304" i="26"/>
  <c r="AZ306" i="26"/>
  <c r="BF306" i="26"/>
  <c r="BL306" i="26"/>
  <c r="AY308" i="26"/>
  <c r="BE308" i="26"/>
  <c r="BK308" i="26"/>
  <c r="BK302" i="26"/>
  <c r="AZ295" i="26"/>
  <c r="BF295" i="26"/>
  <c r="CD295" i="26" s="1"/>
  <c r="BL295" i="26"/>
  <c r="AZ297" i="26"/>
  <c r="BF297" i="26"/>
  <c r="BL297" i="26"/>
  <c r="AY299" i="26"/>
  <c r="BE299" i="26"/>
  <c r="BK299" i="26"/>
  <c r="AY301" i="26"/>
  <c r="BE301" i="26"/>
  <c r="BK301" i="26"/>
  <c r="AZ308" i="26"/>
  <c r="BF308" i="26"/>
  <c r="BL308" i="26"/>
  <c r="BE300" i="26"/>
  <c r="AY302" i="26"/>
  <c r="AY293" i="26"/>
  <c r="BE293" i="26"/>
  <c r="CC293" i="26" s="1"/>
  <c r="BK293" i="26"/>
  <c r="CI293" i="26" s="1"/>
  <c r="AZ299" i="26"/>
  <c r="BF299" i="26"/>
  <c r="BL299" i="26"/>
  <c r="AZ301" i="26"/>
  <c r="BF301" i="26"/>
  <c r="BL301" i="26"/>
  <c r="AY303" i="26"/>
  <c r="BE303" i="26"/>
  <c r="BK303" i="26"/>
  <c r="AY305" i="26"/>
  <c r="BE305" i="26"/>
  <c r="BK305" i="26"/>
  <c r="AY307" i="26"/>
  <c r="BE307" i="26"/>
  <c r="BK307" i="26"/>
  <c r="CE5" i="27"/>
  <c r="CK6" i="27"/>
  <c r="BF11" i="27"/>
  <c r="BC4" i="27"/>
  <c r="CA4" i="27"/>
  <c r="AZ7" i="27"/>
  <c r="BF7" i="27"/>
  <c r="BL7" i="27"/>
  <c r="AZ10" i="27"/>
  <c r="BF10" i="27"/>
  <c r="BL10" i="27"/>
  <c r="CK14" i="27" s="1"/>
  <c r="BA16" i="27"/>
  <c r="BE18" i="27"/>
  <c r="BK14" i="27"/>
  <c r="BI4" i="27"/>
  <c r="BL11" i="27"/>
  <c r="AW4" i="27"/>
  <c r="BK4" i="27"/>
  <c r="BA11" i="27"/>
  <c r="BG11" i="27"/>
  <c r="BF16" i="27"/>
  <c r="BL15" i="27"/>
  <c r="CA10" i="27"/>
  <c r="BF6" i="27"/>
  <c r="AY4" i="27"/>
  <c r="BO4" i="27"/>
  <c r="AZ11" i="27"/>
  <c r="BF13" i="27"/>
  <c r="BA13" i="27"/>
  <c r="BG13" i="27"/>
  <c r="BM13" i="27"/>
  <c r="BL14" i="27"/>
  <c r="AY84" i="26"/>
  <c r="BE84" i="26"/>
  <c r="BK84" i="26"/>
  <c r="AZ119" i="26"/>
  <c r="BF119" i="26"/>
  <c r="BL119" i="26"/>
  <c r="BN243" i="26"/>
  <c r="BF81" i="26"/>
  <c r="BC82" i="26"/>
  <c r="BO82" i="26"/>
  <c r="BY103" i="26"/>
  <c r="BA244" i="26"/>
  <c r="CW199" i="26"/>
  <c r="BB86" i="26"/>
  <c r="BH86" i="26"/>
  <c r="DI199" i="26"/>
  <c r="AU107" i="26"/>
  <c r="BA114" i="26"/>
  <c r="BG114" i="26"/>
  <c r="AX234" i="26"/>
  <c r="BJ234" i="26"/>
  <c r="AX235" i="26"/>
  <c r="BJ235" i="26"/>
  <c r="BJ242" i="26"/>
  <c r="AX231" i="26"/>
  <c r="BD231" i="26"/>
  <c r="BJ231" i="26"/>
  <c r="AY234" i="26"/>
  <c r="BE234" i="26"/>
  <c r="BK234" i="26"/>
  <c r="AY235" i="26"/>
  <c r="BE235" i="26"/>
  <c r="BK235" i="26"/>
  <c r="AX237" i="26"/>
  <c r="BD237" i="26"/>
  <c r="BJ237" i="26"/>
  <c r="AX239" i="26"/>
  <c r="BD239" i="26"/>
  <c r="BJ239" i="26"/>
  <c r="AV241" i="26"/>
  <c r="BB241" i="26"/>
  <c r="BH241" i="26"/>
  <c r="BN241" i="26"/>
  <c r="AY242" i="26"/>
  <c r="BE242" i="26"/>
  <c r="BK242" i="26"/>
  <c r="BD234" i="26"/>
  <c r="BD235" i="26"/>
  <c r="AX242" i="26"/>
  <c r="BD242" i="26"/>
  <c r="AV229" i="26"/>
  <c r="BT230" i="26" s="1"/>
  <c r="BB229" i="26"/>
  <c r="BZ229" i="26" s="1"/>
  <c r="BH229" i="26"/>
  <c r="BN229" i="26"/>
  <c r="AV230" i="26"/>
  <c r="BB230" i="26"/>
  <c r="BH230" i="26"/>
  <c r="BN230" i="26"/>
  <c r="AY231" i="26"/>
  <c r="BE231" i="26"/>
  <c r="BK231" i="26"/>
  <c r="AV232" i="26"/>
  <c r="BB232" i="26"/>
  <c r="BN232" i="26"/>
  <c r="AX233" i="26"/>
  <c r="BD233" i="26"/>
  <c r="BJ233" i="26"/>
  <c r="AV236" i="26"/>
  <c r="BB236" i="26"/>
  <c r="BH236" i="26"/>
  <c r="BN236" i="26"/>
  <c r="AY237" i="26"/>
  <c r="BE237" i="26"/>
  <c r="BK237" i="26"/>
  <c r="AV238" i="26"/>
  <c r="BB238" i="26"/>
  <c r="BH238" i="26"/>
  <c r="BN238" i="26"/>
  <c r="AY239" i="26"/>
  <c r="BE239" i="26"/>
  <c r="BK239" i="26"/>
  <c r="AV243" i="26"/>
  <c r="BB243" i="26"/>
  <c r="BH243" i="26"/>
  <c r="AX244" i="26"/>
  <c r="BD244" i="26"/>
  <c r="BJ244" i="26"/>
  <c r="AY233" i="26"/>
  <c r="BE233" i="26"/>
  <c r="BK233" i="26"/>
  <c r="AX241" i="26"/>
  <c r="BD241" i="26"/>
  <c r="BJ241" i="26"/>
  <c r="AY244" i="26"/>
  <c r="BE244" i="26"/>
  <c r="BK244" i="26"/>
  <c r="AX229" i="26"/>
  <c r="BD229" i="26"/>
  <c r="BJ229" i="26"/>
  <c r="CH229" i="26" s="1"/>
  <c r="AX230" i="26"/>
  <c r="BD230" i="26"/>
  <c r="BJ230" i="26"/>
  <c r="AX232" i="26"/>
  <c r="BD232" i="26"/>
  <c r="BJ232" i="26"/>
  <c r="BB234" i="26"/>
  <c r="BH234" i="26"/>
  <c r="BN234" i="26"/>
  <c r="AV235" i="26"/>
  <c r="BB235" i="26"/>
  <c r="BH235" i="26"/>
  <c r="BN235" i="26"/>
  <c r="AX236" i="26"/>
  <c r="BD236" i="26"/>
  <c r="BJ236" i="26"/>
  <c r="AX238" i="26"/>
  <c r="BD238" i="26"/>
  <c r="BJ238" i="26"/>
  <c r="AY241" i="26"/>
  <c r="BE241" i="26"/>
  <c r="BK241" i="26"/>
  <c r="AV242" i="26"/>
  <c r="BB242" i="26"/>
  <c r="BH242" i="26"/>
  <c r="BN242" i="26"/>
  <c r="AX243" i="26"/>
  <c r="BD243" i="26"/>
  <c r="BJ243" i="26"/>
  <c r="BI229" i="26"/>
  <c r="CG229" i="26" s="1"/>
  <c r="BO231" i="26"/>
  <c r="DA198" i="26"/>
  <c r="CW198" i="26"/>
  <c r="CW197" i="26"/>
  <c r="DI198" i="26"/>
  <c r="DC199" i="26"/>
  <c r="BJ174" i="26"/>
  <c r="AX170" i="26"/>
  <c r="BD170" i="26"/>
  <c r="BJ170" i="26"/>
  <c r="BL171" i="26"/>
  <c r="AY173" i="26"/>
  <c r="BE173" i="26"/>
  <c r="BK173" i="26"/>
  <c r="AX175" i="26"/>
  <c r="BD175" i="26"/>
  <c r="AX180" i="26"/>
  <c r="BD180" i="26"/>
  <c r="BJ180" i="26"/>
  <c r="BJ172" i="26"/>
  <c r="AX174" i="26"/>
  <c r="AX172" i="26"/>
  <c r="BD174" i="26"/>
  <c r="CB165" i="26"/>
  <c r="AX169" i="26"/>
  <c r="BD169" i="26"/>
  <c r="BJ169" i="26"/>
  <c r="AY174" i="26"/>
  <c r="BE174" i="26"/>
  <c r="BK174" i="26"/>
  <c r="AX176" i="26"/>
  <c r="BD176" i="26"/>
  <c r="BJ176" i="26"/>
  <c r="AX179" i="26"/>
  <c r="BD179" i="26"/>
  <c r="BJ179" i="26"/>
  <c r="AX181" i="26"/>
  <c r="BD181" i="26"/>
  <c r="BD172" i="26"/>
  <c r="BE169" i="26"/>
  <c r="AX171" i="26"/>
  <c r="BD171" i="26"/>
  <c r="BJ171" i="26"/>
  <c r="AZ172" i="26"/>
  <c r="BF172" i="26"/>
  <c r="AY176" i="26"/>
  <c r="BE176" i="26"/>
  <c r="BK176" i="26"/>
  <c r="AY179" i="26"/>
  <c r="BE179" i="26"/>
  <c r="BK179" i="26"/>
  <c r="AX168" i="26"/>
  <c r="BD168" i="26"/>
  <c r="CB168" i="26" s="1"/>
  <c r="BJ168" i="26"/>
  <c r="BF169" i="26"/>
  <c r="BL169" i="26"/>
  <c r="BE171" i="26"/>
  <c r="BK171" i="26"/>
  <c r="AX173" i="26"/>
  <c r="BD173" i="26"/>
  <c r="BJ173" i="26"/>
  <c r="BL176" i="26"/>
  <c r="BF179" i="26"/>
  <c r="BN175" i="26"/>
  <c r="AU140" i="26"/>
  <c r="BM140" i="26"/>
  <c r="BA143" i="26"/>
  <c r="AU135" i="26"/>
  <c r="BA135" i="26"/>
  <c r="BY135" i="26" s="1"/>
  <c r="BG135" i="26"/>
  <c r="BM135" i="26"/>
  <c r="CK135" i="26" s="1"/>
  <c r="AU139" i="26"/>
  <c r="BA139" i="26"/>
  <c r="BG139" i="26"/>
  <c r="BM139" i="26"/>
  <c r="AV140" i="26"/>
  <c r="BB140" i="26"/>
  <c r="BH140" i="26"/>
  <c r="BN140" i="26"/>
  <c r="BD141" i="26"/>
  <c r="BJ141" i="26"/>
  <c r="AV143" i="26"/>
  <c r="BB143" i="26"/>
  <c r="BH143" i="26"/>
  <c r="BN143" i="26"/>
  <c r="AX144" i="26"/>
  <c r="BD144" i="26"/>
  <c r="BJ144" i="26"/>
  <c r="AX146" i="26"/>
  <c r="BD146" i="26"/>
  <c r="BJ146" i="26"/>
  <c r="AX148" i="26"/>
  <c r="BD148" i="26"/>
  <c r="BJ148" i="26"/>
  <c r="BA149" i="26"/>
  <c r="BM149" i="26"/>
  <c r="BG143" i="26"/>
  <c r="AV135" i="26"/>
  <c r="BB135" i="26"/>
  <c r="BH135" i="26"/>
  <c r="BN135" i="26"/>
  <c r="AU138" i="26"/>
  <c r="BG138" i="26"/>
  <c r="AV139" i="26"/>
  <c r="BB139" i="26"/>
  <c r="BH139" i="26"/>
  <c r="BN139" i="26"/>
  <c r="BA142" i="26"/>
  <c r="AV145" i="26"/>
  <c r="BB145" i="26"/>
  <c r="BH145" i="26"/>
  <c r="BN145" i="26"/>
  <c r="AV147" i="26"/>
  <c r="BB147" i="26"/>
  <c r="BH147" i="26"/>
  <c r="BN147" i="26"/>
  <c r="AU143" i="26"/>
  <c r="BI133" i="26"/>
  <c r="BB138" i="26"/>
  <c r="AX140" i="26"/>
  <c r="BD140" i="26"/>
  <c r="BJ140" i="26"/>
  <c r="AV142" i="26"/>
  <c r="BB142" i="26"/>
  <c r="BH142" i="26"/>
  <c r="BN142" i="26"/>
  <c r="AX143" i="26"/>
  <c r="BJ143" i="26"/>
  <c r="BM143" i="26"/>
  <c r="CK133" i="26"/>
  <c r="BV135" i="26"/>
  <c r="AU136" i="26"/>
  <c r="BS139" i="26" s="1"/>
  <c r="BA136" i="26"/>
  <c r="BG136" i="26"/>
  <c r="BM136" i="26"/>
  <c r="AU137" i="26"/>
  <c r="BA137" i="26"/>
  <c r="BG137" i="26"/>
  <c r="BM137" i="26"/>
  <c r="AX139" i="26"/>
  <c r="BD139" i="26"/>
  <c r="BJ139" i="26"/>
  <c r="BG144" i="26"/>
  <c r="AX145" i="26"/>
  <c r="BD145" i="26"/>
  <c r="BJ145" i="26"/>
  <c r="AU146" i="26"/>
  <c r="BM146" i="26"/>
  <c r="AX147" i="26"/>
  <c r="BD147" i="26"/>
  <c r="BJ147" i="26"/>
  <c r="BA148" i="26"/>
  <c r="AX149" i="26"/>
  <c r="BD149" i="26"/>
  <c r="BJ149" i="26"/>
  <c r="AZ149" i="26"/>
  <c r="BF148" i="26"/>
  <c r="BL149" i="26"/>
  <c r="BB109" i="26"/>
  <c r="BN109" i="26"/>
  <c r="BG112" i="26"/>
  <c r="BA104" i="26"/>
  <c r="BG104" i="26"/>
  <c r="CE104" i="26" s="1"/>
  <c r="BG106" i="26"/>
  <c r="AU109" i="26"/>
  <c r="BM109" i="26"/>
  <c r="AW104" i="26"/>
  <c r="BU104" i="26" s="1"/>
  <c r="BC104" i="26"/>
  <c r="CA104" i="26" s="1"/>
  <c r="BI104" i="26"/>
  <c r="CG104" i="26" s="1"/>
  <c r="BO104" i="26"/>
  <c r="CM104" i="26" s="1"/>
  <c r="AU105" i="26"/>
  <c r="BA105" i="26"/>
  <c r="BG105" i="26"/>
  <c r="BM105" i="26"/>
  <c r="AW106" i="26"/>
  <c r="BC106" i="26"/>
  <c r="BI106" i="26"/>
  <c r="BO106" i="26"/>
  <c r="BB112" i="26"/>
  <c r="BH112" i="26"/>
  <c r="AU115" i="26"/>
  <c r="BA115" i="26"/>
  <c r="BG115" i="26"/>
  <c r="BM115" i="26"/>
  <c r="AU117" i="26"/>
  <c r="BA117" i="26"/>
  <c r="BG117" i="26"/>
  <c r="BM117" i="26"/>
  <c r="AU119" i="26"/>
  <c r="BA119" i="26"/>
  <c r="BG119" i="26"/>
  <c r="BM119" i="26"/>
  <c r="AU104" i="26"/>
  <c r="BS104" i="26" s="1"/>
  <c r="BM104" i="26"/>
  <c r="CK104" i="26" s="1"/>
  <c r="AU106" i="26"/>
  <c r="BM106" i="26"/>
  <c r="BA109" i="26"/>
  <c r="BG109" i="26"/>
  <c r="BH118" i="26"/>
  <c r="AV109" i="26"/>
  <c r="BH109" i="26"/>
  <c r="AU112" i="26"/>
  <c r="BA112" i="26"/>
  <c r="BM112" i="26"/>
  <c r="AU108" i="26"/>
  <c r="BA108" i="26"/>
  <c r="BG108" i="26"/>
  <c r="BM108" i="26"/>
  <c r="AU111" i="26"/>
  <c r="BA111" i="26"/>
  <c r="BG111" i="26"/>
  <c r="BM111" i="26"/>
  <c r="BO112" i="26"/>
  <c r="AU114" i="26"/>
  <c r="BM114" i="26"/>
  <c r="AV119" i="26"/>
  <c r="BB119" i="26"/>
  <c r="BH119" i="26"/>
  <c r="BN119" i="26"/>
  <c r="BA107" i="26"/>
  <c r="BM107" i="26"/>
  <c r="AV114" i="26"/>
  <c r="BB114" i="26"/>
  <c r="BH114" i="26"/>
  <c r="AW115" i="26"/>
  <c r="BC115" i="26"/>
  <c r="BI115" i="26"/>
  <c r="CN45" i="31"/>
  <c r="CN42" i="31"/>
  <c r="CH52" i="31"/>
  <c r="CM40" i="31"/>
  <c r="CK45" i="31"/>
  <c r="DN41" i="31"/>
  <c r="BA45" i="31"/>
  <c r="CA47" i="31" s="1"/>
  <c r="BG45" i="31"/>
  <c r="BM45" i="31"/>
  <c r="CM46" i="31" s="1"/>
  <c r="BS45" i="31"/>
  <c r="BA46" i="31"/>
  <c r="CA50" i="31" s="1"/>
  <c r="BG46" i="31"/>
  <c r="BM46" i="31"/>
  <c r="BS46" i="31"/>
  <c r="BF46" i="31"/>
  <c r="BR46" i="31"/>
  <c r="CR48" i="31" s="1"/>
  <c r="BG47" i="31"/>
  <c r="CG55" i="31" s="1"/>
  <c r="BM47" i="31"/>
  <c r="BS47" i="31"/>
  <c r="BA48" i="31"/>
  <c r="BG48" i="31"/>
  <c r="BM48" i="31"/>
  <c r="CM48" i="31" s="1"/>
  <c r="BS48" i="31"/>
  <c r="AX50" i="31"/>
  <c r="BD50" i="31"/>
  <c r="BJ50" i="31"/>
  <c r="BP50" i="31"/>
  <c r="BA51" i="31"/>
  <c r="BG51" i="31"/>
  <c r="BM51" i="31"/>
  <c r="BS51" i="31"/>
  <c r="AW52" i="31"/>
  <c r="BW56" i="31" s="1"/>
  <c r="BC52" i="31"/>
  <c r="BI52" i="31"/>
  <c r="CI53" i="31" s="1"/>
  <c r="BO52" i="31"/>
  <c r="CO56" i="31" s="1"/>
  <c r="AZ53" i="31"/>
  <c r="BF53" i="31"/>
  <c r="BL53" i="31"/>
  <c r="BR53" i="31"/>
  <c r="BS56" i="31"/>
  <c r="DA41" i="31"/>
  <c r="AZ50" i="31"/>
  <c r="BR50" i="31"/>
  <c r="AZ54" i="31"/>
  <c r="BR54" i="31"/>
  <c r="BA40" i="31"/>
  <c r="BQ40" i="31"/>
  <c r="CH40" i="31"/>
  <c r="CB49" i="31"/>
  <c r="CN43" i="31"/>
  <c r="AX45" i="31"/>
  <c r="BD45" i="31"/>
  <c r="BJ45" i="31"/>
  <c r="BP45" i="31"/>
  <c r="BL49" i="31"/>
  <c r="BS50" i="31"/>
  <c r="AW53" i="31"/>
  <c r="BC53" i="31"/>
  <c r="CC55" i="31" s="1"/>
  <c r="BI53" i="31"/>
  <c r="CI56" i="31" s="1"/>
  <c r="BO53" i="31"/>
  <c r="BG54" i="31"/>
  <c r="BM54" i="31"/>
  <c r="AX56" i="31"/>
  <c r="BD56" i="31"/>
  <c r="BJ56" i="31"/>
  <c r="CH54" i="31"/>
  <c r="BW47" i="31"/>
  <c r="BF50" i="31"/>
  <c r="BF52" i="31"/>
  <c r="BF54" i="31"/>
  <c r="CK40" i="31"/>
  <c r="CC43" i="31"/>
  <c r="CT51" i="31"/>
  <c r="AZ42" i="31"/>
  <c r="BZ42" i="31" s="1"/>
  <c r="BF42" i="31"/>
  <c r="CF42" i="31" s="1"/>
  <c r="BL42" i="31"/>
  <c r="CL56" i="31" s="1"/>
  <c r="BR42" i="31"/>
  <c r="BF49" i="31"/>
  <c r="BD51" i="31"/>
  <c r="AX53" i="31"/>
  <c r="BD53" i="31"/>
  <c r="BJ53" i="31"/>
  <c r="BG56" i="31"/>
  <c r="BL50" i="31"/>
  <c r="BL54" i="31"/>
  <c r="BG40" i="31"/>
  <c r="DM41" i="31"/>
  <c r="BF45" i="31"/>
  <c r="BL45" i="31"/>
  <c r="BR45" i="31"/>
  <c r="CR49" i="31" s="1"/>
  <c r="DS42" i="31" s="1"/>
  <c r="AZ46" i="31"/>
  <c r="AZ47" i="31"/>
  <c r="BZ47" i="31" s="1"/>
  <c r="BF47" i="31"/>
  <c r="BL47" i="31"/>
  <c r="BR47" i="31"/>
  <c r="AZ48" i="31"/>
  <c r="BF48" i="31"/>
  <c r="CF50" i="31" s="1"/>
  <c r="BL48" i="31"/>
  <c r="CL51" i="31" s="1"/>
  <c r="BR48" i="31"/>
  <c r="AZ51" i="31"/>
  <c r="BF51" i="31"/>
  <c r="BL51" i="31"/>
  <c r="AZ56" i="31"/>
  <c r="BF56" i="31"/>
  <c r="BL56" i="31"/>
  <c r="BR56" i="31"/>
  <c r="CL17" i="31"/>
  <c r="CO6" i="31"/>
  <c r="CO5" i="31"/>
  <c r="CI4" i="31"/>
  <c r="BJ5" i="31"/>
  <c r="CJ13" i="31" s="1"/>
  <c r="BP6" i="31"/>
  <c r="BP10" i="31"/>
  <c r="AX4" i="31"/>
  <c r="BO4" i="31"/>
  <c r="CC4" i="31"/>
  <c r="CG16" i="31"/>
  <c r="CS12" i="31"/>
  <c r="DT6" i="31" s="1"/>
  <c r="BQ5" i="31"/>
  <c r="DE5" i="31"/>
  <c r="BJ6" i="31"/>
  <c r="BZ16" i="31"/>
  <c r="AX8" i="31"/>
  <c r="BJ8" i="31"/>
  <c r="BP8" i="31"/>
  <c r="BJ9" i="31"/>
  <c r="BD12" i="31"/>
  <c r="BP12" i="31"/>
  <c r="CP17" i="31" s="1"/>
  <c r="AX14" i="31"/>
  <c r="BJ14" i="31"/>
  <c r="BP14" i="31"/>
  <c r="AY15" i="31"/>
  <c r="BE15" i="31"/>
  <c r="BK15" i="31"/>
  <c r="BQ15" i="31"/>
  <c r="CQ19" i="31" s="1"/>
  <c r="AX17" i="31"/>
  <c r="AX20" i="31"/>
  <c r="BD10" i="31"/>
  <c r="BP13" i="31"/>
  <c r="BD14" i="31"/>
  <c r="AX18" i="31"/>
  <c r="AX19" i="31"/>
  <c r="BW4" i="31"/>
  <c r="CJ4" i="31"/>
  <c r="AX5" i="31"/>
  <c r="BX5" i="31" s="1"/>
  <c r="CH5" i="31"/>
  <c r="AX6" i="31"/>
  <c r="BW6" i="31"/>
  <c r="AW7" i="31"/>
  <c r="BC7" i="31"/>
  <c r="CC11" i="31" s="1"/>
  <c r="BI7" i="31"/>
  <c r="CI14" i="31" s="1"/>
  <c r="BO7" i="31"/>
  <c r="AX9" i="31"/>
  <c r="AY10" i="31"/>
  <c r="BK10" i="31"/>
  <c r="AW11" i="31"/>
  <c r="AW21" i="31" s="1"/>
  <c r="AW12" i="31"/>
  <c r="BW12" i="31" s="1"/>
  <c r="AX13" i="31"/>
  <c r="BJ13" i="31"/>
  <c r="AX16" i="31"/>
  <c r="BD18" i="31"/>
  <c r="BP18" i="31"/>
  <c r="BD19" i="31"/>
  <c r="BJ19" i="31"/>
  <c r="BP19" i="31"/>
  <c r="CH10" i="31"/>
  <c r="AX10" i="31"/>
  <c r="BJ17" i="31"/>
  <c r="BJ18" i="31"/>
  <c r="BE5" i="31"/>
  <c r="BK5" i="31"/>
  <c r="DQ5" i="31"/>
  <c r="AY6" i="31"/>
  <c r="BY6" i="31" s="1"/>
  <c r="BE6" i="31"/>
  <c r="CE12" i="31" s="1"/>
  <c r="BK6" i="31"/>
  <c r="CK10" i="31" s="1"/>
  <c r="BQ6" i="31"/>
  <c r="AX7" i="31"/>
  <c r="BJ7" i="31"/>
  <c r="BP7" i="31"/>
  <c r="CP9" i="31" s="1"/>
  <c r="AY9" i="31"/>
  <c r="BD9" i="31"/>
  <c r="CD11" i="31" s="1"/>
  <c r="BD11" i="31"/>
  <c r="BJ11" i="31"/>
  <c r="BP11" i="31"/>
  <c r="AX12" i="31"/>
  <c r="AY13" i="31"/>
  <c r="BE13" i="31"/>
  <c r="BK13" i="31"/>
  <c r="BQ13" i="31"/>
  <c r="AW15" i="31"/>
  <c r="BJ15" i="31"/>
  <c r="AY16" i="31"/>
  <c r="BE16" i="31"/>
  <c r="BK16" i="31"/>
  <c r="BQ16" i="31"/>
  <c r="AY19" i="31"/>
  <c r="BK19" i="31"/>
  <c r="BQ19" i="31"/>
  <c r="CN8" i="31"/>
  <c r="BM4" i="31"/>
  <c r="CA4" i="31"/>
  <c r="BZ13" i="31"/>
  <c r="CL12" i="31"/>
  <c r="CR7" i="31"/>
  <c r="AY7" i="31"/>
  <c r="BY14" i="31" s="1"/>
  <c r="BE7" i="31"/>
  <c r="BQ7" i="31"/>
  <c r="AW8" i="31"/>
  <c r="BC8" i="31"/>
  <c r="BI8" i="31"/>
  <c r="BO8" i="31"/>
  <c r="CO16" i="31" s="1"/>
  <c r="AY11" i="31"/>
  <c r="BK11" i="31"/>
  <c r="BQ11" i="31"/>
  <c r="AY12" i="31"/>
  <c r="BE12" i="31"/>
  <c r="BK12" i="31"/>
  <c r="BQ12" i="31"/>
  <c r="AW14" i="31"/>
  <c r="BC14" i="31"/>
  <c r="BI14" i="31"/>
  <c r="BO14" i="31"/>
  <c r="AX15" i="31"/>
  <c r="AW17" i="31"/>
  <c r="BC17" i="31"/>
  <c r="BI17" i="31"/>
  <c r="BO17" i="31"/>
  <c r="AU74" i="26"/>
  <c r="BA74" i="26"/>
  <c r="BG74" i="26"/>
  <c r="AU78" i="26"/>
  <c r="BM78" i="26"/>
  <c r="AU79" i="26"/>
  <c r="BA79" i="26"/>
  <c r="BM79" i="26"/>
  <c r="BL85" i="26"/>
  <c r="BL84" i="26"/>
  <c r="AZ71" i="26"/>
  <c r="BF71" i="26"/>
  <c r="CD71" i="26" s="1"/>
  <c r="BL71" i="26"/>
  <c r="CJ76" i="26" s="1"/>
  <c r="DI72" i="26" s="1"/>
  <c r="AZ72" i="26"/>
  <c r="BF72" i="26"/>
  <c r="BL72" i="26"/>
  <c r="AZ75" i="26"/>
  <c r="BF75" i="26"/>
  <c r="BL75" i="26"/>
  <c r="AY83" i="26"/>
  <c r="BK83" i="26"/>
  <c r="BA84" i="26"/>
  <c r="BG84" i="26"/>
  <c r="BM84" i="26"/>
  <c r="AY86" i="26"/>
  <c r="BE86" i="26"/>
  <c r="BK86" i="26"/>
  <c r="AZ84" i="26"/>
  <c r="AU71" i="26"/>
  <c r="BA71" i="26"/>
  <c r="BY71" i="26" s="1"/>
  <c r="BG71" i="26"/>
  <c r="CE71" i="26" s="1"/>
  <c r="BM71" i="26"/>
  <c r="CK71" i="26" s="1"/>
  <c r="AU72" i="26"/>
  <c r="BA72" i="26"/>
  <c r="BG72" i="26"/>
  <c r="BM72" i="26"/>
  <c r="AU75" i="26"/>
  <c r="BA75" i="26"/>
  <c r="BG75" i="26"/>
  <c r="AU80" i="26"/>
  <c r="BA80" i="26"/>
  <c r="BG80" i="26"/>
  <c r="BM80" i="26"/>
  <c r="BC86" i="26"/>
  <c r="BO86" i="26"/>
  <c r="BF84" i="26"/>
  <c r="AZ74" i="26"/>
  <c r="BF74" i="26"/>
  <c r="BL74" i="26"/>
  <c r="AZ78" i="26"/>
  <c r="BF78" i="26"/>
  <c r="BL78" i="26"/>
  <c r="BL79" i="26"/>
  <c r="AU83" i="26"/>
  <c r="BA83" i="26"/>
  <c r="BG83" i="26"/>
  <c r="BM83" i="26"/>
  <c r="AY85" i="26"/>
  <c r="BE85" i="26"/>
  <c r="BK85" i="26"/>
  <c r="AU86" i="26"/>
  <c r="BA86" i="26"/>
  <c r="BG86" i="26"/>
  <c r="BM86" i="26"/>
  <c r="DA40" i="26"/>
  <c r="CU40" i="26"/>
  <c r="DE40" i="26"/>
  <c r="DC7" i="26"/>
  <c r="CS7" i="26"/>
  <c r="AW71" i="26"/>
  <c r="BC71" i="26"/>
  <c r="CA71" i="26" s="1"/>
  <c r="BI71" i="26"/>
  <c r="BO71" i="26"/>
  <c r="CM71" i="26" s="1"/>
  <c r="AW72" i="26"/>
  <c r="BI72" i="26"/>
  <c r="AW82" i="26"/>
  <c r="BI82" i="26"/>
  <c r="AW83" i="26"/>
  <c r="BC83" i="26"/>
  <c r="BI83" i="26"/>
  <c r="BO83" i="26"/>
  <c r="BF85" i="26"/>
  <c r="AZ86" i="26"/>
  <c r="BF86" i="26"/>
  <c r="BL86" i="26"/>
  <c r="AV78" i="26"/>
  <c r="CJ165" i="26"/>
  <c r="BL165" i="26"/>
  <c r="BD70" i="26"/>
  <c r="AZ77" i="26"/>
  <c r="BF77" i="26"/>
  <c r="BL77" i="26"/>
  <c r="AZ79" i="26"/>
  <c r="AZ80" i="26"/>
  <c r="BF80" i="26"/>
  <c r="BL80" i="26"/>
  <c r="BO80" i="26"/>
  <c r="AZ81" i="26"/>
  <c r="BL81" i="26"/>
  <c r="AX86" i="26"/>
  <c r="AZ139" i="26"/>
  <c r="AW238" i="26"/>
  <c r="BC238" i="26"/>
  <c r="BI238" i="26"/>
  <c r="BO238" i="26"/>
  <c r="BO241" i="26"/>
  <c r="BE70" i="26"/>
  <c r="AW74" i="26"/>
  <c r="BC74" i="26"/>
  <c r="BO74" i="26"/>
  <c r="AZ82" i="26"/>
  <c r="BF82" i="26"/>
  <c r="BL82" i="26"/>
  <c r="AZ83" i="26"/>
  <c r="BF83" i="26"/>
  <c r="BL83" i="26"/>
  <c r="AZ138" i="26"/>
  <c r="BF138" i="26"/>
  <c r="BL138" i="26"/>
  <c r="AZ142" i="26"/>
  <c r="BL142" i="26"/>
  <c r="AW75" i="26"/>
  <c r="BI75" i="26"/>
  <c r="AW78" i="26"/>
  <c r="BC78" i="26"/>
  <c r="BI78" i="26"/>
  <c r="BO78" i="26"/>
  <c r="AW84" i="26"/>
  <c r="BI84" i="26"/>
  <c r="BO84" i="26"/>
  <c r="AW233" i="26"/>
  <c r="AW231" i="26"/>
  <c r="AW292" i="26"/>
  <c r="BU292" i="26"/>
  <c r="BC75" i="26"/>
  <c r="BO75" i="26"/>
  <c r="AW73" i="26"/>
  <c r="BC73" i="26"/>
  <c r="BI73" i="26"/>
  <c r="BO73" i="26"/>
  <c r="AW77" i="26"/>
  <c r="BC77" i="26"/>
  <c r="BI77" i="26"/>
  <c r="BO77" i="26"/>
  <c r="AW79" i="26"/>
  <c r="BC79" i="26"/>
  <c r="BI79" i="26"/>
  <c r="BO79" i="26"/>
  <c r="AW80" i="26"/>
  <c r="BI80" i="26"/>
  <c r="AW81" i="26"/>
  <c r="BC81" i="26"/>
  <c r="BI81" i="26"/>
  <c r="BO81" i="26"/>
  <c r="AV82" i="26"/>
  <c r="AZ144" i="26"/>
  <c r="BF144" i="26"/>
  <c r="AW237" i="26"/>
  <c r="BN301" i="26"/>
  <c r="BN303" i="26"/>
  <c r="AW86" i="26"/>
  <c r="BI86" i="26"/>
  <c r="BG103" i="26"/>
  <c r="AY104" i="26"/>
  <c r="BW104" i="26" s="1"/>
  <c r="BE104" i="26"/>
  <c r="CC104" i="26" s="1"/>
  <c r="AY105" i="26"/>
  <c r="AY106" i="26"/>
  <c r="BE106" i="26"/>
  <c r="BK106" i="26"/>
  <c r="AY114" i="26"/>
  <c r="BE114" i="26"/>
  <c r="BK114" i="26"/>
  <c r="BD133" i="26"/>
  <c r="BF146" i="26"/>
  <c r="BL146" i="26"/>
  <c r="AY148" i="26"/>
  <c r="BK148" i="26"/>
  <c r="AV169" i="26"/>
  <c r="BB169" i="26"/>
  <c r="BH169" i="26"/>
  <c r="BN169" i="26"/>
  <c r="AV171" i="26"/>
  <c r="BB171" i="26"/>
  <c r="BH171" i="26"/>
  <c r="BN171" i="26"/>
  <c r="AV172" i="26"/>
  <c r="BB172" i="26"/>
  <c r="BH172" i="26"/>
  <c r="BN172" i="26"/>
  <c r="AV303" i="26"/>
  <c r="BH303" i="26"/>
  <c r="AV304" i="26"/>
  <c r="BB304" i="26"/>
  <c r="BH304" i="26"/>
  <c r="BN304" i="26"/>
  <c r="AY109" i="26"/>
  <c r="BK109" i="26"/>
  <c r="AY113" i="26"/>
  <c r="BE117" i="26"/>
  <c r="BS133" i="26"/>
  <c r="AZ137" i="26"/>
  <c r="BL137" i="26"/>
  <c r="AZ143" i="26"/>
  <c r="BF143" i="26"/>
  <c r="BL143" i="26"/>
  <c r="CM165" i="26"/>
  <c r="AV181" i="26"/>
  <c r="BB181" i="26"/>
  <c r="BH181" i="26"/>
  <c r="BN181" i="26"/>
  <c r="AW229" i="26"/>
  <c r="BU229" i="26" s="1"/>
  <c r="BC229" i="26"/>
  <c r="CA229" i="26" s="1"/>
  <c r="BO229" i="26"/>
  <c r="BA292" i="26"/>
  <c r="BB294" i="26"/>
  <c r="BH294" i="26"/>
  <c r="BB296" i="26"/>
  <c r="BN296" i="26"/>
  <c r="AV298" i="26"/>
  <c r="BB298" i="26"/>
  <c r="BH298" i="26"/>
  <c r="BN298" i="26"/>
  <c r="BC302" i="26"/>
  <c r="BB84" i="26"/>
  <c r="AY116" i="26"/>
  <c r="BE116" i="26"/>
  <c r="BK116" i="26"/>
  <c r="CE133" i="26"/>
  <c r="AZ136" i="26"/>
  <c r="BF136" i="26"/>
  <c r="BL136" i="26"/>
  <c r="BF140" i="26"/>
  <c r="AV170" i="26"/>
  <c r="BN170" i="26"/>
  <c r="AV175" i="26"/>
  <c r="BB175" i="26"/>
  <c r="BH175" i="26"/>
  <c r="BJ181" i="26"/>
  <c r="AX228" i="26"/>
  <c r="BC231" i="26"/>
  <c r="BI231" i="26"/>
  <c r="BC233" i="26"/>
  <c r="BI233" i="26"/>
  <c r="BC237" i="26"/>
  <c r="BI237" i="26"/>
  <c r="BO237" i="26"/>
  <c r="AV297" i="26"/>
  <c r="BB297" i="26"/>
  <c r="BH297" i="26"/>
  <c r="BN297" i="26"/>
  <c r="AV300" i="26"/>
  <c r="BB300" i="26"/>
  <c r="BH300" i="26"/>
  <c r="BN300" i="26"/>
  <c r="AV301" i="26"/>
  <c r="BB301" i="26"/>
  <c r="BH301" i="26"/>
  <c r="AV307" i="26"/>
  <c r="BB307" i="26"/>
  <c r="BH307" i="26"/>
  <c r="BN307" i="26"/>
  <c r="AV308" i="26"/>
  <c r="BB308" i="26"/>
  <c r="BH308" i="26"/>
  <c r="BN308" i="26"/>
  <c r="AY107" i="26"/>
  <c r="BE107" i="26"/>
  <c r="BK107" i="26"/>
  <c r="AY108" i="26"/>
  <c r="BE108" i="26"/>
  <c r="BK108" i="26"/>
  <c r="BE119" i="26"/>
  <c r="AV110" i="26"/>
  <c r="BN108" i="26"/>
  <c r="AZ134" i="26"/>
  <c r="BX134" i="26" s="1"/>
  <c r="BL134" i="26"/>
  <c r="CJ134" i="26" s="1"/>
  <c r="AZ148" i="26"/>
  <c r="BL148" i="26"/>
  <c r="AV166" i="26"/>
  <c r="BT166" i="26" s="1"/>
  <c r="BB166" i="26"/>
  <c r="BH166" i="26"/>
  <c r="CF166" i="26" s="1"/>
  <c r="BN166" i="26"/>
  <c r="AV167" i="26"/>
  <c r="BB167" i="26"/>
  <c r="BH167" i="26"/>
  <c r="BN167" i="26"/>
  <c r="AV180" i="26"/>
  <c r="BB180" i="26"/>
  <c r="BH180" i="26"/>
  <c r="BN180" i="26"/>
  <c r="BK228" i="26"/>
  <c r="AW230" i="26"/>
  <c r="BC230" i="26"/>
  <c r="BI230" i="26"/>
  <c r="BO230" i="26"/>
  <c r="AW232" i="26"/>
  <c r="BC232" i="26"/>
  <c r="BI232" i="26"/>
  <c r="BO232" i="26"/>
  <c r="AW234" i="26"/>
  <c r="BC234" i="26"/>
  <c r="BO234" i="26"/>
  <c r="AW236" i="26"/>
  <c r="BC236" i="26"/>
  <c r="BI236" i="26"/>
  <c r="BO236" i="26"/>
  <c r="AW240" i="26"/>
  <c r="BC240" i="26"/>
  <c r="BI240" i="26"/>
  <c r="BO240" i="26"/>
  <c r="AW242" i="26"/>
  <c r="BC242" i="26"/>
  <c r="BI242" i="26"/>
  <c r="BO242" i="26"/>
  <c r="AW243" i="26"/>
  <c r="BC243" i="26"/>
  <c r="BI243" i="26"/>
  <c r="BO243" i="26"/>
  <c r="AW244" i="26"/>
  <c r="BC244" i="26"/>
  <c r="BO244" i="26"/>
  <c r="AV306" i="26"/>
  <c r="BB306" i="26"/>
  <c r="BH306" i="26"/>
  <c r="BN306" i="26"/>
  <c r="BD85" i="26"/>
  <c r="AU103" i="26"/>
  <c r="BE115" i="26"/>
  <c r="AY118" i="26"/>
  <c r="BE118" i="26"/>
  <c r="BK118" i="26"/>
  <c r="AZ135" i="26"/>
  <c r="BL135" i="26"/>
  <c r="AZ145" i="26"/>
  <c r="BF145" i="26"/>
  <c r="BL145" i="26"/>
  <c r="AY165" i="26"/>
  <c r="BU173" i="26"/>
  <c r="CM169" i="26"/>
  <c r="AV173" i="26"/>
  <c r="BB173" i="26"/>
  <c r="BH173" i="26"/>
  <c r="BN173" i="26"/>
  <c r="AV174" i="26"/>
  <c r="BB174" i="26"/>
  <c r="BH174" i="26"/>
  <c r="BN174" i="26"/>
  <c r="AV177" i="26"/>
  <c r="BB177" i="26"/>
  <c r="BH177" i="26"/>
  <c r="BN177" i="26"/>
  <c r="AV178" i="26"/>
  <c r="BB178" i="26"/>
  <c r="BH178" i="26"/>
  <c r="BN178" i="26"/>
  <c r="AV179" i="26"/>
  <c r="BB179" i="26"/>
  <c r="BH179" i="26"/>
  <c r="BN179" i="26"/>
  <c r="BF175" i="26"/>
  <c r="CC228" i="26"/>
  <c r="AW235" i="26"/>
  <c r="BC235" i="26"/>
  <c r="BI235" i="26"/>
  <c r="BO235" i="26"/>
  <c r="AW239" i="26"/>
  <c r="BC239" i="26"/>
  <c r="BI239" i="26"/>
  <c r="BO239" i="26"/>
  <c r="BM244" i="26"/>
  <c r="BB293" i="26"/>
  <c r="BH293" i="26"/>
  <c r="BN293" i="26"/>
  <c r="AV305" i="26"/>
  <c r="BB305" i="26"/>
  <c r="BH305" i="26"/>
  <c r="BN305" i="26"/>
  <c r="BK70" i="26"/>
  <c r="AV81" i="26"/>
  <c r="BB81" i="26"/>
  <c r="BD103" i="26"/>
  <c r="CB103" i="26"/>
  <c r="AV106" i="26"/>
  <c r="BB106" i="26"/>
  <c r="BH106" i="26"/>
  <c r="BN106" i="26"/>
  <c r="BB108" i="26"/>
  <c r="BH108" i="26"/>
  <c r="BN112" i="26"/>
  <c r="AV107" i="26"/>
  <c r="BB118" i="26"/>
  <c r="BN118" i="26"/>
  <c r="BS181" i="26"/>
  <c r="BS166" i="26"/>
  <c r="BF70" i="26"/>
  <c r="AX70" i="26"/>
  <c r="BJ70" i="26"/>
  <c r="AX79" i="26"/>
  <c r="BD79" i="26"/>
  <c r="BJ79" i="26"/>
  <c r="BD80" i="26"/>
  <c r="AX82" i="26"/>
  <c r="BD82" i="26"/>
  <c r="BJ82" i="26"/>
  <c r="AX85" i="26"/>
  <c r="BJ85" i="26"/>
  <c r="CJ112" i="26"/>
  <c r="BK147" i="26"/>
  <c r="AV86" i="26"/>
  <c r="BB82" i="26"/>
  <c r="AV108" i="26"/>
  <c r="AV118" i="26"/>
  <c r="AV112" i="26"/>
  <c r="AY70" i="26"/>
  <c r="AZ70" i="26"/>
  <c r="BL70" i="26"/>
  <c r="AX84" i="26"/>
  <c r="BD84" i="26"/>
  <c r="BJ84" i="26"/>
  <c r="AV84" i="26"/>
  <c r="BB107" i="26"/>
  <c r="BN107" i="26"/>
  <c r="BB110" i="26"/>
  <c r="BH110" i="26"/>
  <c r="BN110" i="26"/>
  <c r="BN114" i="26"/>
  <c r="AV116" i="26"/>
  <c r="BB116" i="26"/>
  <c r="BH116" i="26"/>
  <c r="BN116" i="26"/>
  <c r="CC165" i="26"/>
  <c r="BE165" i="26"/>
  <c r="CI165" i="26"/>
  <c r="BK165" i="26"/>
  <c r="BC103" i="26"/>
  <c r="BO103" i="26"/>
  <c r="AV105" i="26"/>
  <c r="BB105" i="26"/>
  <c r="BH105" i="26"/>
  <c r="BN105" i="26"/>
  <c r="BC133" i="26"/>
  <c r="BO133" i="26"/>
  <c r="AY146" i="26"/>
  <c r="BE146" i="26"/>
  <c r="BK146" i="26"/>
  <c r="AX165" i="26"/>
  <c r="CG172" i="26"/>
  <c r="CA177" i="26"/>
  <c r="AW85" i="26"/>
  <c r="BC85" i="26"/>
  <c r="BI85" i="26"/>
  <c r="BO85" i="26"/>
  <c r="AV103" i="26"/>
  <c r="BH103" i="26"/>
  <c r="BC110" i="26"/>
  <c r="BE133" i="26"/>
  <c r="BY133" i="26"/>
  <c r="CH135" i="26"/>
  <c r="AY136" i="26"/>
  <c r="BE136" i="26"/>
  <c r="BK136" i="26"/>
  <c r="BE149" i="26"/>
  <c r="BK149" i="26"/>
  <c r="AZ165" i="26"/>
  <c r="BU165" i="26"/>
  <c r="CE175" i="26"/>
  <c r="BI308" i="26"/>
  <c r="BI306" i="26"/>
  <c r="BD86" i="26"/>
  <c r="BJ86" i="26"/>
  <c r="AW103" i="26"/>
  <c r="BI103" i="26"/>
  <c r="AV115" i="26"/>
  <c r="BB115" i="26"/>
  <c r="BH115" i="26"/>
  <c r="BN115" i="26"/>
  <c r="BD119" i="26"/>
  <c r="AW133" i="26"/>
  <c r="AY134" i="26"/>
  <c r="BW134" i="26" s="1"/>
  <c r="BE134" i="26"/>
  <c r="CC134" i="26" s="1"/>
  <c r="BK134" i="26"/>
  <c r="AY138" i="26"/>
  <c r="BE138" i="26"/>
  <c r="BK138" i="26"/>
  <c r="AY141" i="26"/>
  <c r="BE141" i="26"/>
  <c r="AU148" i="26"/>
  <c r="BA144" i="26"/>
  <c r="BG146" i="26"/>
  <c r="BM148" i="26"/>
  <c r="AZ175" i="26"/>
  <c r="BF181" i="26"/>
  <c r="BS231" i="26"/>
  <c r="BY294" i="26"/>
  <c r="BY293" i="26"/>
  <c r="AU84" i="26"/>
  <c r="BM74" i="26"/>
  <c r="BM103" i="26"/>
  <c r="AV104" i="26"/>
  <c r="BB104" i="26"/>
  <c r="BZ104" i="26" s="1"/>
  <c r="BH104" i="26"/>
  <c r="BN104" i="26"/>
  <c r="AY119" i="26"/>
  <c r="BE111" i="26"/>
  <c r="BK119" i="26"/>
  <c r="AX133" i="26"/>
  <c r="BJ133" i="26"/>
  <c r="AY140" i="26"/>
  <c r="BE140" i="26"/>
  <c r="BK140" i="26"/>
  <c r="AY147" i="26"/>
  <c r="BE147" i="26"/>
  <c r="AV138" i="26"/>
  <c r="BN138" i="26"/>
  <c r="CK167" i="26"/>
  <c r="AU244" i="26"/>
  <c r="AU236" i="26"/>
  <c r="AU234" i="26"/>
  <c r="BG242" i="26"/>
  <c r="BG234" i="26"/>
  <c r="BG229" i="26"/>
  <c r="BG244" i="26"/>
  <c r="BG236" i="26"/>
  <c r="BS292" i="26"/>
  <c r="AU292" i="26"/>
  <c r="CE292" i="26"/>
  <c r="BG292" i="26"/>
  <c r="CK292" i="26"/>
  <c r="BM292" i="26"/>
  <c r="AW307" i="26"/>
  <c r="BC307" i="26"/>
  <c r="BI307" i="26"/>
  <c r="BO307" i="26"/>
  <c r="AW308" i="26"/>
  <c r="BC308" i="26"/>
  <c r="BO308" i="26"/>
  <c r="BH84" i="26"/>
  <c r="BN86" i="26"/>
  <c r="BB103" i="26"/>
  <c r="BN103" i="26"/>
  <c r="CD110" i="26"/>
  <c r="AV111" i="26"/>
  <c r="BB111" i="26"/>
  <c r="BH111" i="26"/>
  <c r="BN111" i="26"/>
  <c r="AV113" i="26"/>
  <c r="BB113" i="26"/>
  <c r="BH113" i="26"/>
  <c r="BN113" i="26"/>
  <c r="AV117" i="26"/>
  <c r="BB117" i="26"/>
  <c r="BH117" i="26"/>
  <c r="BN117" i="26"/>
  <c r="AY133" i="26"/>
  <c r="BK133" i="26"/>
  <c r="AY135" i="26"/>
  <c r="BE135" i="26"/>
  <c r="BK135" i="26"/>
  <c r="BK137" i="26"/>
  <c r="AY145" i="26"/>
  <c r="BE145" i="26"/>
  <c r="BK145" i="26"/>
  <c r="AV149" i="26"/>
  <c r="BB149" i="26"/>
  <c r="BH149" i="26"/>
  <c r="BN149" i="26"/>
  <c r="BF165" i="26"/>
  <c r="AW306" i="26"/>
  <c r="BC306" i="26"/>
  <c r="BO306" i="26"/>
  <c r="AZ170" i="26"/>
  <c r="BL172" i="26"/>
  <c r="AY172" i="26"/>
  <c r="BE168" i="26"/>
  <c r="BK168" i="26"/>
  <c r="AW228" i="26"/>
  <c r="BJ228" i="26"/>
  <c r="BZ228" i="26"/>
  <c r="BM231" i="26"/>
  <c r="AZ237" i="26"/>
  <c r="BF229" i="26"/>
  <c r="CD233" i="26" s="1"/>
  <c r="BL232" i="26"/>
  <c r="AY292" i="26"/>
  <c r="CM292" i="26"/>
  <c r="BF176" i="26"/>
  <c r="AY228" i="26"/>
  <c r="BN228" i="26"/>
  <c r="BM233" i="26"/>
  <c r="AU243" i="26"/>
  <c r="BA243" i="26"/>
  <c r="BG243" i="26"/>
  <c r="BM243" i="26"/>
  <c r="BC292" i="26"/>
  <c r="BX292" i="26"/>
  <c r="BI297" i="26"/>
  <c r="AW298" i="26"/>
  <c r="BC298" i="26"/>
  <c r="BI298" i="26"/>
  <c r="BO298" i="26"/>
  <c r="AX304" i="26"/>
  <c r="BD294" i="26"/>
  <c r="BJ301" i="26"/>
  <c r="BL175" i="26"/>
  <c r="BT228" i="26"/>
  <c r="AU232" i="26"/>
  <c r="BA232" i="26"/>
  <c r="BG232" i="26"/>
  <c r="BM232" i="26"/>
  <c r="BM234" i="26"/>
  <c r="AW293" i="26"/>
  <c r="BC293" i="26"/>
  <c r="CA293" i="26" s="1"/>
  <c r="BI293" i="26"/>
  <c r="CG293" i="26" s="1"/>
  <c r="BO293" i="26"/>
  <c r="CM293" i="26" s="1"/>
  <c r="AW301" i="26"/>
  <c r="BC301" i="26"/>
  <c r="BI301" i="26"/>
  <c r="BO301" i="26"/>
  <c r="BL180" i="26"/>
  <c r="BD228" i="26"/>
  <c r="AU235" i="26"/>
  <c r="BA235" i="26"/>
  <c r="BG235" i="26"/>
  <c r="BM235" i="26"/>
  <c r="AU237" i="26"/>
  <c r="BA237" i="26"/>
  <c r="BG237" i="26"/>
  <c r="BM237" i="26"/>
  <c r="BI292" i="26"/>
  <c r="CC292" i="26"/>
  <c r="AW303" i="26"/>
  <c r="BC303" i="26"/>
  <c r="BI303" i="26"/>
  <c r="BO303" i="26"/>
  <c r="CM178" i="26"/>
  <c r="AZ173" i="26"/>
  <c r="BL173" i="26"/>
  <c r="BL174" i="26"/>
  <c r="BL177" i="26"/>
  <c r="AZ179" i="26"/>
  <c r="BL179" i="26"/>
  <c r="AX177" i="26"/>
  <c r="BL292" i="26"/>
  <c r="CI292" i="26"/>
  <c r="BY299" i="26"/>
  <c r="CX294" i="26" s="1"/>
  <c r="BG301" i="26"/>
  <c r="BS5" i="28"/>
  <c r="BZ6" i="28"/>
  <c r="BZ5" i="28"/>
  <c r="BT4" i="28"/>
  <c r="AW6" i="28"/>
  <c r="BC6" i="28"/>
  <c r="BI6" i="28"/>
  <c r="BO6" i="28"/>
  <c r="CM12" i="28" s="1"/>
  <c r="AW8" i="28"/>
  <c r="BC8" i="28"/>
  <c r="BO8" i="28"/>
  <c r="AW15" i="28"/>
  <c r="BC15" i="28"/>
  <c r="BI15" i="28"/>
  <c r="BO15" i="28"/>
  <c r="AX20" i="28"/>
  <c r="BD4" i="28"/>
  <c r="AW5" i="28"/>
  <c r="BU20" i="28" s="1"/>
  <c r="BC5" i="28"/>
  <c r="BI5" i="28"/>
  <c r="CG5" i="28" s="1"/>
  <c r="BO5" i="28"/>
  <c r="CM5" i="28" s="1"/>
  <c r="AX6" i="28"/>
  <c r="BD6" i="28"/>
  <c r="BJ6" i="28"/>
  <c r="CH9" i="28" s="1"/>
  <c r="AW10" i="28"/>
  <c r="BC10" i="28"/>
  <c r="BI10" i="28"/>
  <c r="BO10" i="28"/>
  <c r="BJ14" i="28"/>
  <c r="AX15" i="28"/>
  <c r="BD15" i="28"/>
  <c r="BJ15" i="28"/>
  <c r="AY10" i="28"/>
  <c r="BA4" i="28"/>
  <c r="AX5" i="28"/>
  <c r="BV7" i="28" s="1"/>
  <c r="BD5" i="28"/>
  <c r="CB12" i="28" s="1"/>
  <c r="DA6" i="28" s="1"/>
  <c r="BJ5" i="28"/>
  <c r="AX10" i="28"/>
  <c r="BD10" i="28"/>
  <c r="BJ10" i="28"/>
  <c r="AW4" i="28"/>
  <c r="BI4" i="28"/>
  <c r="BZ7" i="28"/>
  <c r="AV19" i="28"/>
  <c r="BB14" i="28"/>
  <c r="BN19" i="28"/>
  <c r="CA18" i="31"/>
  <c r="CA6" i="31"/>
  <c r="CA5" i="31"/>
  <c r="CA11" i="31"/>
  <c r="CA15" i="31"/>
  <c r="CA12" i="31"/>
  <c r="CA17" i="31"/>
  <c r="CA16" i="31"/>
  <c r="CA13" i="31"/>
  <c r="CA14" i="31"/>
  <c r="CA8" i="31"/>
  <c r="BG4" i="31"/>
  <c r="CG4" i="31"/>
  <c r="BR4" i="31"/>
  <c r="AZ21" i="31"/>
  <c r="BZ19" i="31"/>
  <c r="BZ11" i="31"/>
  <c r="BZ10" i="31"/>
  <c r="BZ9" i="31"/>
  <c r="BZ8" i="31"/>
  <c r="BZ14" i="31"/>
  <c r="BZ15" i="31"/>
  <c r="BZ12" i="31"/>
  <c r="BZ20" i="31"/>
  <c r="BZ17" i="31"/>
  <c r="BZ18" i="31"/>
  <c r="BZ7" i="31"/>
  <c r="CL18" i="31"/>
  <c r="BL21" i="31"/>
  <c r="CL11" i="31"/>
  <c r="CL10" i="31"/>
  <c r="CL9" i="31"/>
  <c r="CL8" i="31"/>
  <c r="CL20" i="31"/>
  <c r="CL13" i="31"/>
  <c r="CL16" i="31"/>
  <c r="CL7" i="31"/>
  <c r="CL14" i="31"/>
  <c r="CL19" i="31"/>
  <c r="CL6" i="31"/>
  <c r="CL5" i="31"/>
  <c r="CR18" i="31"/>
  <c r="BR21" i="31"/>
  <c r="CR19" i="31"/>
  <c r="CR17" i="31"/>
  <c r="CR11" i="31"/>
  <c r="CR10" i="31"/>
  <c r="CR9" i="31"/>
  <c r="CR8" i="31"/>
  <c r="CR13" i="31"/>
  <c r="DS6" i="31" s="1"/>
  <c r="CR16" i="31"/>
  <c r="CR14" i="31"/>
  <c r="CR15" i="31"/>
  <c r="CR12" i="31"/>
  <c r="CP19" i="31"/>
  <c r="CP6" i="31"/>
  <c r="CP5" i="31"/>
  <c r="BW7" i="31"/>
  <c r="CI8" i="31"/>
  <c r="CA9" i="31"/>
  <c r="CM17" i="31"/>
  <c r="CM18" i="31"/>
  <c r="CM6" i="31"/>
  <c r="CM5" i="31"/>
  <c r="CM16" i="31"/>
  <c r="CM10" i="31"/>
  <c r="CM7" i="31"/>
  <c r="CM14" i="31"/>
  <c r="CM8" i="31"/>
  <c r="CM11" i="31"/>
  <c r="CM15" i="31"/>
  <c r="CM12" i="31"/>
  <c r="CM13" i="31"/>
  <c r="BB4" i="31"/>
  <c r="BL4" i="31"/>
  <c r="CH7" i="31"/>
  <c r="CH11" i="31"/>
  <c r="CH12" i="31"/>
  <c r="CH13" i="31"/>
  <c r="CH14" i="31"/>
  <c r="CH8" i="31"/>
  <c r="CT18" i="31"/>
  <c r="CT8" i="31"/>
  <c r="CT11" i="31"/>
  <c r="BI21" i="31"/>
  <c r="CI12" i="31"/>
  <c r="CI6" i="31"/>
  <c r="CI5" i="31"/>
  <c r="CI10" i="31"/>
  <c r="CN6" i="31"/>
  <c r="CA7" i="31"/>
  <c r="CH9" i="31"/>
  <c r="CA10" i="31"/>
  <c r="CL15" i="31"/>
  <c r="BG21" i="31"/>
  <c r="CG19" i="31"/>
  <c r="CG6" i="31"/>
  <c r="CG5" i="31"/>
  <c r="CG17" i="31"/>
  <c r="CG14" i="31"/>
  <c r="CG8" i="31"/>
  <c r="CG20" i="31"/>
  <c r="CG11" i="31"/>
  <c r="CG15" i="31"/>
  <c r="CG12" i="31"/>
  <c r="CG18" i="31"/>
  <c r="CG9" i="31"/>
  <c r="CG10" i="31"/>
  <c r="CG7" i="31"/>
  <c r="BF21" i="31"/>
  <c r="CF19" i="31"/>
  <c r="CF20" i="31"/>
  <c r="CF17" i="31"/>
  <c r="CF18" i="31"/>
  <c r="CF11" i="31"/>
  <c r="CF10" i="31"/>
  <c r="CF9" i="31"/>
  <c r="CF8" i="31"/>
  <c r="CF7" i="31"/>
  <c r="CF14" i="31"/>
  <c r="CF15" i="31"/>
  <c r="CF12" i="31"/>
  <c r="CF16" i="31"/>
  <c r="CF13" i="31"/>
  <c r="BW10" i="31"/>
  <c r="BW11" i="31"/>
  <c r="BW9" i="31"/>
  <c r="BY9" i="31"/>
  <c r="CJ5" i="31"/>
  <c r="BY5" i="31"/>
  <c r="BW8" i="31"/>
  <c r="CS8" i="31"/>
  <c r="CM9" i="31"/>
  <c r="CG13" i="31"/>
  <c r="CS15" i="31"/>
  <c r="BN4" i="31"/>
  <c r="CN4" i="31"/>
  <c r="CH4" i="31"/>
  <c r="CQ5" i="31"/>
  <c r="AY4" i="31"/>
  <c r="BY4" i="31"/>
  <c r="BE4" i="31"/>
  <c r="CE4" i="31"/>
  <c r="CK4" i="31"/>
  <c r="AX21" i="31"/>
  <c r="CB17" i="31"/>
  <c r="CB7" i="31"/>
  <c r="CB19" i="31"/>
  <c r="CB15" i="31"/>
  <c r="CB12" i="31"/>
  <c r="CB6" i="31"/>
  <c r="CB5" i="31"/>
  <c r="CB9" i="31"/>
  <c r="CB16" i="31"/>
  <c r="CB13" i="31"/>
  <c r="CB10" i="31"/>
  <c r="CB11" i="31"/>
  <c r="CN19" i="31"/>
  <c r="CN20" i="31"/>
  <c r="CN7" i="31"/>
  <c r="CN15" i="31"/>
  <c r="CN12" i="31"/>
  <c r="CB8" i="31"/>
  <c r="CQ53" i="31"/>
  <c r="CQ50" i="31"/>
  <c r="CQ52" i="31"/>
  <c r="CQ41" i="31"/>
  <c r="CQ46" i="31"/>
  <c r="CQ47" i="31"/>
  <c r="CS18" i="31"/>
  <c r="BS21" i="31"/>
  <c r="CS6" i="31"/>
  <c r="CS5" i="31"/>
  <c r="CS13" i="31"/>
  <c r="CS19" i="31"/>
  <c r="CS17" i="31"/>
  <c r="CS10" i="31"/>
  <c r="CS7" i="31"/>
  <c r="CS16" i="31"/>
  <c r="CS14" i="31"/>
  <c r="CS11" i="31"/>
  <c r="CS20" i="31"/>
  <c r="DT8" i="31" s="1"/>
  <c r="CS9" i="31"/>
  <c r="BZ4" i="31"/>
  <c r="AZ4" i="31"/>
  <c r="BF4" i="31"/>
  <c r="CE18" i="31"/>
  <c r="CE5" i="31"/>
  <c r="CK17" i="31"/>
  <c r="CC13" i="31"/>
  <c r="DD7" i="31" s="1"/>
  <c r="CC10" i="31"/>
  <c r="CC12" i="31"/>
  <c r="CC6" i="31"/>
  <c r="CC5" i="31"/>
  <c r="CF6" i="31"/>
  <c r="CB14" i="31"/>
  <c r="BB40" i="31"/>
  <c r="CB40" i="31"/>
  <c r="BN40" i="31"/>
  <c r="CN40" i="31"/>
  <c r="CA42" i="31"/>
  <c r="CA41" i="31"/>
  <c r="CA44" i="31"/>
  <c r="CA43" i="31"/>
  <c r="CG45" i="31"/>
  <c r="CG41" i="31"/>
  <c r="CG43" i="31"/>
  <c r="CG42" i="31"/>
  <c r="CG44" i="31"/>
  <c r="CG46" i="31"/>
  <c r="CM56" i="31"/>
  <c r="CM44" i="31"/>
  <c r="CM43" i="31"/>
  <c r="CM45" i="31"/>
  <c r="CM41" i="31"/>
  <c r="CM42" i="31"/>
  <c r="CS44" i="31"/>
  <c r="CS42" i="31"/>
  <c r="CL45" i="31"/>
  <c r="CS41" i="31"/>
  <c r="CN46" i="31"/>
  <c r="CO17" i="31"/>
  <c r="AW57" i="31"/>
  <c r="BW55" i="31"/>
  <c r="BW54" i="31"/>
  <c r="BW53" i="31"/>
  <c r="BW52" i="31"/>
  <c r="BW51" i="31"/>
  <c r="BW50" i="31"/>
  <c r="BW49" i="31"/>
  <c r="BW48" i="31"/>
  <c r="BW46" i="31"/>
  <c r="BW45" i="31"/>
  <c r="BW44" i="31"/>
  <c r="BW43" i="31"/>
  <c r="BW41" i="31"/>
  <c r="BW42" i="31"/>
  <c r="CI55" i="31"/>
  <c r="CI51" i="31"/>
  <c r="CI50" i="31"/>
  <c r="CI49" i="31"/>
  <c r="CI48" i="31"/>
  <c r="CI46" i="31"/>
  <c r="CI45" i="31"/>
  <c r="CI44" i="31"/>
  <c r="CI42" i="31"/>
  <c r="CI47" i="31"/>
  <c r="CI43" i="31"/>
  <c r="CI41" i="31"/>
  <c r="CO51" i="31"/>
  <c r="CO50" i="31"/>
  <c r="CO49" i="31"/>
  <c r="CO48" i="31"/>
  <c r="CO46" i="31"/>
  <c r="CO45" i="31"/>
  <c r="CO44" i="31"/>
  <c r="CO47" i="31"/>
  <c r="CO42" i="31"/>
  <c r="CO41" i="31"/>
  <c r="CO43" i="31"/>
  <c r="BZ43" i="31"/>
  <c r="BZ44" i="31"/>
  <c r="BZ45" i="31"/>
  <c r="BZ41" i="31"/>
  <c r="CB43" i="31"/>
  <c r="CH47" i="31"/>
  <c r="CB55" i="31"/>
  <c r="BY49" i="31"/>
  <c r="CZ42" i="31" s="1"/>
  <c r="BY43" i="31"/>
  <c r="BY44" i="31"/>
  <c r="BY45" i="31"/>
  <c r="BY41" i="31"/>
  <c r="BY42" i="31"/>
  <c r="BY46" i="31"/>
  <c r="CE51" i="31"/>
  <c r="CE48" i="31"/>
  <c r="CE43" i="31"/>
  <c r="CE46" i="31"/>
  <c r="CE47" i="31"/>
  <c r="CE49" i="31"/>
  <c r="CE45" i="31"/>
  <c r="CE41" i="31"/>
  <c r="CE44" i="31"/>
  <c r="CE42" i="31"/>
  <c r="CE50" i="31"/>
  <c r="CK54" i="31"/>
  <c r="CK51" i="31"/>
  <c r="BK57" i="31"/>
  <c r="CK47" i="31"/>
  <c r="CK43" i="31"/>
  <c r="CK49" i="31"/>
  <c r="CK46" i="31"/>
  <c r="CK52" i="31"/>
  <c r="CK50" i="31"/>
  <c r="CK48" i="31"/>
  <c r="CK56" i="31"/>
  <c r="CK55" i="31"/>
  <c r="CK53" i="31"/>
  <c r="CK44" i="31"/>
  <c r="CK42" i="31"/>
  <c r="CB51" i="31"/>
  <c r="BA19" i="31"/>
  <c r="CA20" i="31" s="1"/>
  <c r="DB5" i="31"/>
  <c r="BM19" i="31"/>
  <c r="BM21" i="31" s="1"/>
  <c r="DN5" i="31"/>
  <c r="CH56" i="31"/>
  <c r="CH53" i="31"/>
  <c r="CH50" i="31"/>
  <c r="CH55" i="31"/>
  <c r="CH49" i="31"/>
  <c r="CH42" i="31"/>
  <c r="CH41" i="31"/>
  <c r="CH43" i="31"/>
  <c r="BH57" i="31"/>
  <c r="CH44" i="31"/>
  <c r="CH51" i="31"/>
  <c r="CH46" i="31"/>
  <c r="CH48" i="31"/>
  <c r="CH45" i="31"/>
  <c r="CK41" i="31"/>
  <c r="CS43" i="31"/>
  <c r="AW40" i="31"/>
  <c r="BE40" i="31"/>
  <c r="BY40" i="31"/>
  <c r="BX41" i="31"/>
  <c r="CD41" i="31"/>
  <c r="CJ47" i="31"/>
  <c r="CJ41" i="31"/>
  <c r="CP42" i="31"/>
  <c r="CP41" i="31"/>
  <c r="CR41" i="31"/>
  <c r="CB42" i="31"/>
  <c r="CR43" i="31"/>
  <c r="CB44" i="31"/>
  <c r="CD46" i="31"/>
  <c r="CF47" i="31"/>
  <c r="CN51" i="31"/>
  <c r="CT54" i="31"/>
  <c r="CJ40" i="31"/>
  <c r="CR51" i="31"/>
  <c r="CC41" i="31"/>
  <c r="CL41" i="31"/>
  <c r="CT41" i="31"/>
  <c r="CL43" i="31"/>
  <c r="CT45" i="31"/>
  <c r="DU42" i="31" s="1"/>
  <c r="CT47" i="31"/>
  <c r="CT48" i="31"/>
  <c r="CD49" i="31"/>
  <c r="CT50" i="31"/>
  <c r="BB57" i="31"/>
  <c r="CB56" i="31"/>
  <c r="CB53" i="31"/>
  <c r="CB50" i="31"/>
  <c r="CB52" i="31"/>
  <c r="CB45" i="31"/>
  <c r="BT57" i="31"/>
  <c r="CT55" i="31"/>
  <c r="CT52" i="31"/>
  <c r="CT49" i="31"/>
  <c r="CT56" i="31"/>
  <c r="CT46" i="31"/>
  <c r="CT44" i="31"/>
  <c r="CT43" i="31"/>
  <c r="CL47" i="31"/>
  <c r="CN53" i="31"/>
  <c r="CN54" i="31"/>
  <c r="BC40" i="31"/>
  <c r="CD40" i="31"/>
  <c r="CF41" i="31"/>
  <c r="CN41" i="31"/>
  <c r="CB47" i="31"/>
  <c r="CB48" i="31"/>
  <c r="CB54" i="31"/>
  <c r="BC57" i="31"/>
  <c r="CC52" i="31"/>
  <c r="CC51" i="31"/>
  <c r="CC50" i="31"/>
  <c r="CC49" i="31"/>
  <c r="DD43" i="31" s="1"/>
  <c r="CC48" i="31"/>
  <c r="CC47" i="31"/>
  <c r="CC46" i="31"/>
  <c r="CC45" i="31"/>
  <c r="CC44" i="31"/>
  <c r="CN56" i="31"/>
  <c r="BN57" i="31"/>
  <c r="CN55" i="31"/>
  <c r="CN52" i="31"/>
  <c r="CN49" i="31"/>
  <c r="CP43" i="31"/>
  <c r="CB46" i="31"/>
  <c r="CN47" i="31"/>
  <c r="CN48" i="31"/>
  <c r="CN50" i="31"/>
  <c r="CT53" i="31"/>
  <c r="BA55" i="31"/>
  <c r="BA52" i="31"/>
  <c r="AX47" i="31"/>
  <c r="BD47" i="31"/>
  <c r="BJ47" i="31"/>
  <c r="BP47" i="31"/>
  <c r="CK41" i="30"/>
  <c r="CK45" i="30"/>
  <c r="CK38" i="30"/>
  <c r="DL35" i="30" s="1"/>
  <c r="CK37" i="30"/>
  <c r="CK36" i="30"/>
  <c r="CK35" i="30"/>
  <c r="CK42" i="30"/>
  <c r="CK40" i="30"/>
  <c r="CK34" i="30"/>
  <c r="CB43" i="30"/>
  <c r="CB35" i="30"/>
  <c r="CB34" i="30"/>
  <c r="CB41" i="30"/>
  <c r="BA33" i="30"/>
  <c r="CA33" i="30"/>
  <c r="BG33" i="30"/>
  <c r="CG33" i="30"/>
  <c r="BM33" i="30"/>
  <c r="CM33" i="30"/>
  <c r="CS39" i="30"/>
  <c r="CS36" i="30"/>
  <c r="CT43" i="30"/>
  <c r="CT40" i="30"/>
  <c r="CT37" i="30"/>
  <c r="CT36" i="30"/>
  <c r="BW40" i="30"/>
  <c r="BW39" i="30"/>
  <c r="BW38" i="30"/>
  <c r="BW35" i="30"/>
  <c r="BW34" i="30"/>
  <c r="BW37" i="30"/>
  <c r="BW36" i="30"/>
  <c r="CC43" i="30"/>
  <c r="CC42" i="30"/>
  <c r="CC40" i="30"/>
  <c r="CC39" i="30"/>
  <c r="CC38" i="30"/>
  <c r="CC35" i="30"/>
  <c r="CC34" i="30"/>
  <c r="CC37" i="30"/>
  <c r="CC36" i="30"/>
  <c r="CI41" i="30"/>
  <c r="CI40" i="30"/>
  <c r="DJ35" i="30" s="1"/>
  <c r="CI39" i="30"/>
  <c r="CI38" i="30"/>
  <c r="CI35" i="30"/>
  <c r="CI34" i="30"/>
  <c r="CI37" i="30"/>
  <c r="CI36" i="30"/>
  <c r="CO39" i="30"/>
  <c r="CO38" i="30"/>
  <c r="CO35" i="30"/>
  <c r="CO34" i="30"/>
  <c r="CO37" i="30"/>
  <c r="CO36" i="30"/>
  <c r="AY50" i="30"/>
  <c r="BY45" i="30"/>
  <c r="BY39" i="30"/>
  <c r="BY38" i="30"/>
  <c r="BY41" i="30"/>
  <c r="BY37" i="30"/>
  <c r="BY36" i="30"/>
  <c r="BY35" i="30"/>
  <c r="BY40" i="30"/>
  <c r="AX50" i="30"/>
  <c r="BX40" i="30"/>
  <c r="BX44" i="30"/>
  <c r="BX35" i="30"/>
  <c r="BX34" i="30"/>
  <c r="BX37" i="30"/>
  <c r="BX39" i="30"/>
  <c r="BX38" i="30"/>
  <c r="CY35" i="30" s="1"/>
  <c r="CD35" i="30"/>
  <c r="CD34" i="30"/>
  <c r="CD37" i="30"/>
  <c r="CD36" i="30"/>
  <c r="CJ37" i="30"/>
  <c r="CJ36" i="30"/>
  <c r="BE50" i="30"/>
  <c r="CE40" i="30"/>
  <c r="CE39" i="30"/>
  <c r="CE38" i="30"/>
  <c r="CE44" i="30"/>
  <c r="CE41" i="30"/>
  <c r="CE37" i="30"/>
  <c r="CE36" i="30"/>
  <c r="CE35" i="30"/>
  <c r="CN39" i="30"/>
  <c r="CN43" i="30"/>
  <c r="CN35" i="30"/>
  <c r="CN34" i="30"/>
  <c r="CN36" i="30"/>
  <c r="CH46" i="30"/>
  <c r="CH43" i="30"/>
  <c r="CH42" i="30"/>
  <c r="BH50" i="30"/>
  <c r="CH35" i="30"/>
  <c r="CH34" i="30"/>
  <c r="CH45" i="30"/>
  <c r="CH37" i="30"/>
  <c r="CH36" i="30"/>
  <c r="CL40" i="30"/>
  <c r="DM35" i="30" s="1"/>
  <c r="CL34" i="30"/>
  <c r="CR34" i="30"/>
  <c r="CQ38" i="30"/>
  <c r="CQ40" i="30"/>
  <c r="CQ39" i="30"/>
  <c r="CQ37" i="30"/>
  <c r="CQ36" i="30"/>
  <c r="CQ35" i="30"/>
  <c r="CQ41" i="30"/>
  <c r="BY33" i="30"/>
  <c r="CE33" i="30"/>
  <c r="CK33" i="30"/>
  <c r="CQ33" i="30"/>
  <c r="DA34" i="30"/>
  <c r="DG34" i="30"/>
  <c r="DS34" i="30"/>
  <c r="AZ45" i="30"/>
  <c r="AZ46" i="30"/>
  <c r="BL46" i="30"/>
  <c r="BR46" i="30"/>
  <c r="BR48" i="30"/>
  <c r="BL48" i="30"/>
  <c r="BL45" i="30"/>
  <c r="BL42" i="30"/>
  <c r="BZ33" i="30"/>
  <c r="CF33" i="30"/>
  <c r="CL33" i="30"/>
  <c r="CR33" i="30"/>
  <c r="AZ43" i="30"/>
  <c r="BL43" i="30"/>
  <c r="BR43" i="30"/>
  <c r="AZ49" i="30"/>
  <c r="BL49" i="30"/>
  <c r="BR49" i="30"/>
  <c r="BF48" i="30"/>
  <c r="BF45" i="30"/>
  <c r="AZ41" i="30"/>
  <c r="BF41" i="30"/>
  <c r="AZ42" i="30"/>
  <c r="AZ44" i="30"/>
  <c r="BF44" i="30"/>
  <c r="BR44" i="30"/>
  <c r="AZ47" i="30"/>
  <c r="BF47" i="30"/>
  <c r="BL47" i="30"/>
  <c r="BR47" i="30"/>
  <c r="BN46" i="30"/>
  <c r="BN50" i="30" s="1"/>
  <c r="CA18" i="29"/>
  <c r="CA8" i="29"/>
  <c r="CA5" i="29"/>
  <c r="CA9" i="29"/>
  <c r="CA7" i="29"/>
  <c r="BZ7" i="29"/>
  <c r="BZ5" i="29"/>
  <c r="CF15" i="29"/>
  <c r="CF8" i="29"/>
  <c r="CF13" i="29"/>
  <c r="CL18" i="29"/>
  <c r="CS19" i="29"/>
  <c r="CS13" i="29"/>
  <c r="BW18" i="29"/>
  <c r="BW17" i="29"/>
  <c r="BW12" i="29"/>
  <c r="BW10" i="29"/>
  <c r="BW9" i="29"/>
  <c r="BW8" i="29"/>
  <c r="CX6" i="29" s="1"/>
  <c r="BW7" i="29"/>
  <c r="BW6" i="29"/>
  <c r="BW5" i="29"/>
  <c r="BW11" i="29"/>
  <c r="CC16" i="29"/>
  <c r="CC9" i="29"/>
  <c r="CC8" i="29"/>
  <c r="CC7" i="29"/>
  <c r="CC6" i="29"/>
  <c r="CC5" i="29"/>
  <c r="CI19" i="29"/>
  <c r="CI14" i="29"/>
  <c r="CI13" i="29"/>
  <c r="CI10" i="29"/>
  <c r="CI9" i="29"/>
  <c r="CI8" i="29"/>
  <c r="CI6" i="29"/>
  <c r="CI7" i="29"/>
  <c r="CI5" i="29"/>
  <c r="CO17" i="29"/>
  <c r="CO10" i="29"/>
  <c r="CO9" i="29"/>
  <c r="CO8" i="29"/>
  <c r="CO7" i="29"/>
  <c r="CO6" i="29"/>
  <c r="CO5" i="29"/>
  <c r="CG8" i="29"/>
  <c r="CG6" i="29"/>
  <c r="CG5" i="29"/>
  <c r="BX9" i="29"/>
  <c r="CJ9" i="29"/>
  <c r="CJ12" i="29"/>
  <c r="CJ6" i="29"/>
  <c r="CJ5" i="29"/>
  <c r="CK8" i="29"/>
  <c r="BY6" i="29"/>
  <c r="BY5" i="29"/>
  <c r="BY7" i="29"/>
  <c r="BY11" i="29"/>
  <c r="BY8" i="29"/>
  <c r="CE20" i="29"/>
  <c r="CE6" i="29"/>
  <c r="CE9" i="29"/>
  <c r="CE8" i="29"/>
  <c r="CQ8" i="29"/>
  <c r="CD7" i="29"/>
  <c r="BG4" i="29"/>
  <c r="CL4" i="29"/>
  <c r="BB5" i="29"/>
  <c r="BH5" i="29"/>
  <c r="BN5" i="29"/>
  <c r="BT5" i="29"/>
  <c r="BB6" i="29"/>
  <c r="BH6" i="29"/>
  <c r="BN6" i="29"/>
  <c r="CN8" i="29" s="1"/>
  <c r="BT6" i="29"/>
  <c r="BB10" i="29"/>
  <c r="BH10" i="29"/>
  <c r="BN10" i="29"/>
  <c r="BT10" i="29"/>
  <c r="CR10" i="29"/>
  <c r="BN14" i="29"/>
  <c r="BN17" i="29"/>
  <c r="BH19" i="29"/>
  <c r="BN19" i="29"/>
  <c r="CD9" i="29"/>
  <c r="BB4" i="29"/>
  <c r="BZ4" i="29"/>
  <c r="CK7" i="29"/>
  <c r="CR7" i="29"/>
  <c r="CK10" i="29"/>
  <c r="BB11" i="29"/>
  <c r="BH11" i="29"/>
  <c r="BN11" i="29"/>
  <c r="BT11" i="29"/>
  <c r="CR12" i="29"/>
  <c r="DS6" i="29" s="1"/>
  <c r="BB17" i="29"/>
  <c r="BN20" i="29"/>
  <c r="CD5" i="29"/>
  <c r="CK5" i="29"/>
  <c r="CR5" i="29"/>
  <c r="CD6" i="29"/>
  <c r="CK6" i="29"/>
  <c r="CR6" i="29"/>
  <c r="BB20" i="29"/>
  <c r="DC5" i="29"/>
  <c r="BT20" i="29"/>
  <c r="BT17" i="29"/>
  <c r="DU5" i="29"/>
  <c r="CR11" i="29"/>
  <c r="CR18" i="29"/>
  <c r="CK11" i="29"/>
  <c r="BM4" i="29"/>
  <c r="CP7" i="29"/>
  <c r="CD8" i="29"/>
  <c r="CR9" i="29"/>
  <c r="AX11" i="29"/>
  <c r="BX18" i="29" s="1"/>
  <c r="BD11" i="29"/>
  <c r="BJ11" i="29"/>
  <c r="BP11" i="29"/>
  <c r="AY13" i="29"/>
  <c r="BQ13" i="29"/>
  <c r="AY16" i="29"/>
  <c r="BY17" i="29" s="1"/>
  <c r="BQ16" i="29"/>
  <c r="CE19" i="28"/>
  <c r="CE17" i="28"/>
  <c r="CE13" i="28"/>
  <c r="DD6" i="28" s="1"/>
  <c r="CE11" i="28"/>
  <c r="CE12" i="28"/>
  <c r="CE9" i="28"/>
  <c r="CE7" i="28"/>
  <c r="CE5" i="28"/>
  <c r="CE14" i="28"/>
  <c r="CE10" i="28"/>
  <c r="CE6" i="28"/>
  <c r="CE8" i="28"/>
  <c r="CK15" i="28"/>
  <c r="CK11" i="28"/>
  <c r="CK10" i="28"/>
  <c r="BM21" i="28"/>
  <c r="CK7" i="28"/>
  <c r="CK9" i="28"/>
  <c r="CK5" i="28"/>
  <c r="CK12" i="28"/>
  <c r="CK6" i="28"/>
  <c r="CK8" i="28"/>
  <c r="BY12" i="28"/>
  <c r="CL5" i="28"/>
  <c r="CL7" i="28"/>
  <c r="CL6" i="28"/>
  <c r="BV9" i="28"/>
  <c r="CI6" i="28"/>
  <c r="CI20" i="28"/>
  <c r="CI5" i="28"/>
  <c r="CI11" i="28"/>
  <c r="DH7" i="28" s="1"/>
  <c r="CJ14" i="28"/>
  <c r="CJ10" i="28"/>
  <c r="DI6" i="28" s="1"/>
  <c r="CJ9" i="28"/>
  <c r="AU4" i="28"/>
  <c r="BB4" i="28"/>
  <c r="BX17" i="28"/>
  <c r="BX9" i="28"/>
  <c r="BX7" i="28"/>
  <c r="BX16" i="28"/>
  <c r="BX5" i="28"/>
  <c r="BY5" i="28"/>
  <c r="CF5" i="28"/>
  <c r="BY6" i="28"/>
  <c r="CG6" i="28"/>
  <c r="BS8" i="28"/>
  <c r="CD9" i="28"/>
  <c r="AV10" i="28"/>
  <c r="BB10" i="28"/>
  <c r="BH10" i="28"/>
  <c r="BN10" i="28"/>
  <c r="CG10" i="28"/>
  <c r="CC11" i="28"/>
  <c r="BB12" i="28"/>
  <c r="BH14" i="28"/>
  <c r="BN17" i="28"/>
  <c r="CM14" i="28"/>
  <c r="CC4" i="28"/>
  <c r="CJ4" i="28"/>
  <c r="BS19" i="28"/>
  <c r="BS11" i="28"/>
  <c r="BS14" i="28"/>
  <c r="BS10" i="28"/>
  <c r="BS7" i="28"/>
  <c r="BS6" i="28"/>
  <c r="CA6" i="28"/>
  <c r="BY10" i="28"/>
  <c r="CJ12" i="28"/>
  <c r="BY14" i="28"/>
  <c r="BH19" i="28"/>
  <c r="BH13" i="28"/>
  <c r="BH18" i="28"/>
  <c r="BH17" i="28"/>
  <c r="BK4" i="28"/>
  <c r="BM4" i="28"/>
  <c r="BW4" i="28"/>
  <c r="CD4" i="28"/>
  <c r="AV5" i="28"/>
  <c r="AV8" i="28"/>
  <c r="BB8" i="28"/>
  <c r="BZ17" i="28" s="1"/>
  <c r="BH8" i="28"/>
  <c r="BN8" i="28"/>
  <c r="AV9" i="28"/>
  <c r="BB9" i="28"/>
  <c r="BH9" i="28"/>
  <c r="CF12" i="28" s="1"/>
  <c r="BN9" i="28"/>
  <c r="AV13" i="28"/>
  <c r="AV15" i="28"/>
  <c r="BB15" i="28"/>
  <c r="BN15" i="28"/>
  <c r="AV16" i="28"/>
  <c r="BB16" i="28"/>
  <c r="BN16" i="28"/>
  <c r="AV18" i="28"/>
  <c r="BN18" i="28"/>
  <c r="BB19" i="28"/>
  <c r="BY15" i="28"/>
  <c r="BY13" i="28"/>
  <c r="BY11" i="28"/>
  <c r="BY9" i="28"/>
  <c r="BY7" i="28"/>
  <c r="BN4" i="28"/>
  <c r="BX4" i="28"/>
  <c r="CC13" i="28"/>
  <c r="CJ19" i="28"/>
  <c r="CJ11" i="28"/>
  <c r="CJ7" i="28"/>
  <c r="CJ20" i="28"/>
  <c r="CJ6" i="28"/>
  <c r="CJ5" i="28"/>
  <c r="CC5" i="28"/>
  <c r="CM6" i="28"/>
  <c r="BY8" i="28"/>
  <c r="CM11" i="28"/>
  <c r="AV17" i="28"/>
  <c r="BH4" i="28"/>
  <c r="BW10" i="28"/>
  <c r="BW6" i="28"/>
  <c r="BW16" i="28"/>
  <c r="CD15" i="28"/>
  <c r="CD20" i="28"/>
  <c r="BW5" i="28"/>
  <c r="CF6" i="28"/>
  <c r="CF7" i="28"/>
  <c r="CJ8" i="28"/>
  <c r="BS9" i="28"/>
  <c r="BN12" i="28"/>
  <c r="CC12" i="28"/>
  <c r="DB6" i="28" s="1"/>
  <c r="BH15" i="28"/>
  <c r="BK9" i="28"/>
  <c r="CI15" i="28" s="1"/>
  <c r="AX11" i="28"/>
  <c r="BV11" i="28" s="1"/>
  <c r="BD11" i="28"/>
  <c r="BJ11" i="28"/>
  <c r="BC12" i="28"/>
  <c r="BI14" i="28"/>
  <c r="CG14" i="28" s="1"/>
  <c r="AW16" i="28"/>
  <c r="BO16" i="28"/>
  <c r="CM16" i="28" s="1"/>
  <c r="AX17" i="28"/>
  <c r="BD17" i="28"/>
  <c r="BJ17" i="28"/>
  <c r="AX14" i="28"/>
  <c r="AW17" i="28"/>
  <c r="BC17" i="28"/>
  <c r="BI17" i="28"/>
  <c r="BO17" i="28"/>
  <c r="BU9" i="27"/>
  <c r="BU5" i="27"/>
  <c r="BU15" i="27"/>
  <c r="BU14" i="27"/>
  <c r="BU6" i="27"/>
  <c r="BC21" i="27"/>
  <c r="CB19" i="27"/>
  <c r="CB13" i="27"/>
  <c r="CB12" i="27"/>
  <c r="CB11" i="27"/>
  <c r="CB20" i="27"/>
  <c r="CB18" i="27"/>
  <c r="CB17" i="27"/>
  <c r="CB16" i="27"/>
  <c r="CB15" i="27"/>
  <c r="CB5" i="27"/>
  <c r="CB9" i="27"/>
  <c r="CB7" i="27"/>
  <c r="CB10" i="27"/>
  <c r="CB14" i="27"/>
  <c r="CB8" i="27"/>
  <c r="CB6" i="27"/>
  <c r="CH18" i="27"/>
  <c r="CH12" i="27"/>
  <c r="DH6" i="27" s="1"/>
  <c r="BI21" i="27"/>
  <c r="CH20" i="27"/>
  <c r="CH19" i="27"/>
  <c r="CH17" i="27"/>
  <c r="CH16" i="27"/>
  <c r="CH15" i="27"/>
  <c r="CH5" i="27"/>
  <c r="CH13" i="27"/>
  <c r="CH10" i="27"/>
  <c r="CH8" i="27"/>
  <c r="CH6" i="27"/>
  <c r="CH14" i="27"/>
  <c r="CH11" i="27"/>
  <c r="CH9" i="27"/>
  <c r="CH7" i="27"/>
  <c r="CN17" i="27"/>
  <c r="CN11" i="27"/>
  <c r="CN10" i="27"/>
  <c r="BO21" i="27"/>
  <c r="CN18" i="27"/>
  <c r="CN14" i="27"/>
  <c r="CN19" i="27"/>
  <c r="CN16" i="27"/>
  <c r="CN15" i="27"/>
  <c r="CN20" i="27"/>
  <c r="CN12" i="27"/>
  <c r="CN9" i="27"/>
  <c r="CN5" i="27"/>
  <c r="CN7" i="27"/>
  <c r="CN6" i="27"/>
  <c r="CN13" i="27"/>
  <c r="CN8" i="27"/>
  <c r="AX21" i="27"/>
  <c r="BW15" i="27"/>
  <c r="CW7" i="27" s="1"/>
  <c r="BW8" i="27"/>
  <c r="BW18" i="27"/>
  <c r="BW17" i="27"/>
  <c r="BW16" i="27"/>
  <c r="BW14" i="27"/>
  <c r="BW6" i="27"/>
  <c r="BW19" i="27"/>
  <c r="BW20" i="27"/>
  <c r="CW8" i="27" s="1"/>
  <c r="BW12" i="27"/>
  <c r="BW7" i="27"/>
  <c r="BW10" i="27"/>
  <c r="BW11" i="27"/>
  <c r="BW13" i="27"/>
  <c r="BW9" i="27"/>
  <c r="BW5" i="27"/>
  <c r="BJ21" i="27"/>
  <c r="CI19" i="27"/>
  <c r="CI13" i="27"/>
  <c r="CI8" i="27"/>
  <c r="CI6" i="27"/>
  <c r="CI14" i="27"/>
  <c r="CI16" i="27"/>
  <c r="CI10" i="27"/>
  <c r="CI17" i="27"/>
  <c r="CI11" i="27"/>
  <c r="CI5" i="27"/>
  <c r="CI18" i="27"/>
  <c r="CI15" i="27"/>
  <c r="CI12" i="27"/>
  <c r="CI9" i="27"/>
  <c r="CI7" i="27"/>
  <c r="CI20" i="27"/>
  <c r="BP21" i="27"/>
  <c r="CO18" i="27"/>
  <c r="CO12" i="27"/>
  <c r="CO8" i="27"/>
  <c r="CO19" i="27"/>
  <c r="CO17" i="27"/>
  <c r="CO16" i="27"/>
  <c r="CO15" i="27"/>
  <c r="CO6" i="27"/>
  <c r="CO20" i="27"/>
  <c r="CO13" i="27"/>
  <c r="CO11" i="27"/>
  <c r="CO14" i="27"/>
  <c r="CO7" i="27"/>
  <c r="CO9" i="27"/>
  <c r="CO10" i="27"/>
  <c r="CO5" i="27"/>
  <c r="CC17" i="27"/>
  <c r="CI4" i="27"/>
  <c r="BN4" i="27"/>
  <c r="CA12" i="27"/>
  <c r="CA5" i="27"/>
  <c r="BA4" i="27"/>
  <c r="BH4" i="27"/>
  <c r="CO4" i="27"/>
  <c r="CD5" i="27"/>
  <c r="CL5" i="27"/>
  <c r="CL6" i="27"/>
  <c r="CM8" i="27"/>
  <c r="CF7" i="27"/>
  <c r="CL10" i="27"/>
  <c r="CL9" i="27"/>
  <c r="CL7" i="27"/>
  <c r="CL8" i="27"/>
  <c r="BV14" i="27"/>
  <c r="BV8" i="27"/>
  <c r="BV7" i="27"/>
  <c r="AW21" i="27"/>
  <c r="BV18" i="27"/>
  <c r="BV17" i="27"/>
  <c r="BV16" i="27"/>
  <c r="BV15" i="27"/>
  <c r="BV19" i="27"/>
  <c r="BV13" i="27"/>
  <c r="BV10" i="27"/>
  <c r="BV9" i="27"/>
  <c r="BV5" i="27"/>
  <c r="CJ7" i="27"/>
  <c r="CJ6" i="27"/>
  <c r="CC15" i="27"/>
  <c r="AV4" i="27"/>
  <c r="CC4" i="27"/>
  <c r="CD6" i="27"/>
  <c r="CK9" i="27"/>
  <c r="CK8" i="27"/>
  <c r="CF5" i="27"/>
  <c r="BV6" i="27"/>
  <c r="CF6" i="27"/>
  <c r="CF8" i="27"/>
  <c r="BZ10" i="27"/>
  <c r="BZ9" i="27"/>
  <c r="BZ7" i="27"/>
  <c r="BW4" i="27"/>
  <c r="CK4" i="27"/>
  <c r="BX9" i="27"/>
  <c r="BX8" i="27"/>
  <c r="BX6" i="27"/>
  <c r="CM5" i="27"/>
  <c r="BY5" i="27"/>
  <c r="BV11" i="27"/>
  <c r="BV12" i="27"/>
  <c r="CA13" i="27"/>
  <c r="BD21" i="27"/>
  <c r="CC14" i="27"/>
  <c r="CC8" i="27"/>
  <c r="CC13" i="27"/>
  <c r="DC7" i="27" s="1"/>
  <c r="CC10" i="27"/>
  <c r="CC9" i="27"/>
  <c r="CC7" i="27"/>
  <c r="CC6" i="27"/>
  <c r="CC20" i="27"/>
  <c r="CC18" i="27"/>
  <c r="CC19" i="27"/>
  <c r="CC12" i="27"/>
  <c r="CC11" i="27"/>
  <c r="BM4" i="27"/>
  <c r="CE4" i="27"/>
  <c r="BY14" i="27"/>
  <c r="CG16" i="27"/>
  <c r="CG14" i="27"/>
  <c r="BZ5" i="27"/>
  <c r="CJ5" i="27"/>
  <c r="BZ6" i="27"/>
  <c r="CC16" i="27"/>
  <c r="BG4" i="27"/>
  <c r="BY4" i="27"/>
  <c r="CC5" i="27"/>
  <c r="CG7" i="27"/>
  <c r="BZ8" i="27"/>
  <c r="BV20" i="27"/>
  <c r="BF8" i="27"/>
  <c r="AY10" i="27"/>
  <c r="BE10" i="27"/>
  <c r="BK10" i="27"/>
  <c r="BQ10" i="27"/>
  <c r="BE14" i="27"/>
  <c r="BM14" i="27"/>
  <c r="BF15" i="27"/>
  <c r="BG16" i="27"/>
  <c r="BA17" i="27"/>
  <c r="AZ17" i="27"/>
  <c r="AZ18" i="27"/>
  <c r="AZ19" i="27"/>
  <c r="BL19" i="27"/>
  <c r="AZ20" i="27"/>
  <c r="BF20" i="27"/>
  <c r="BL20" i="27"/>
  <c r="AY15" i="27"/>
  <c r="AZ16" i="27"/>
  <c r="BM16" i="27"/>
  <c r="CC71" i="26"/>
  <c r="CJ71" i="26"/>
  <c r="BV71" i="26"/>
  <c r="CH71" i="26"/>
  <c r="BV104" i="26"/>
  <c r="CH105" i="26"/>
  <c r="BS70" i="26"/>
  <c r="CA70" i="26"/>
  <c r="BG70" i="26"/>
  <c r="AV70" i="26"/>
  <c r="BB70" i="26"/>
  <c r="BN70" i="26"/>
  <c r="BT71" i="26"/>
  <c r="AW70" i="26"/>
  <c r="BI70" i="26"/>
  <c r="BO70" i="26"/>
  <c r="BA77" i="26"/>
  <c r="BG79" i="26"/>
  <c r="BX105" i="26"/>
  <c r="BX104" i="26"/>
  <c r="BX106" i="26"/>
  <c r="BX111" i="26"/>
  <c r="AW105" i="26"/>
  <c r="BC105" i="26"/>
  <c r="BI105" i="26"/>
  <c r="BO105" i="26"/>
  <c r="AW111" i="26"/>
  <c r="BC111" i="26"/>
  <c r="BI111" i="26"/>
  <c r="BO111" i="26"/>
  <c r="CB104" i="26"/>
  <c r="CF70" i="26"/>
  <c r="CD103" i="26"/>
  <c r="CK70" i="26"/>
  <c r="CH103" i="26"/>
  <c r="CD109" i="26"/>
  <c r="CD105" i="26"/>
  <c r="CD104" i="26"/>
  <c r="CD106" i="26"/>
  <c r="CD114" i="26"/>
  <c r="CD108" i="26"/>
  <c r="CD112" i="26"/>
  <c r="CD113" i="26"/>
  <c r="DC105" i="26" s="1"/>
  <c r="CD111" i="26"/>
  <c r="BX107" i="26"/>
  <c r="AW110" i="26"/>
  <c r="AW114" i="26"/>
  <c r="AW119" i="26"/>
  <c r="AW117" i="26"/>
  <c r="AW108" i="26"/>
  <c r="BC119" i="26"/>
  <c r="BC117" i="26"/>
  <c r="BC112" i="26"/>
  <c r="BC108" i="26"/>
  <c r="BI114" i="26"/>
  <c r="BI108" i="26"/>
  <c r="BI112" i="26"/>
  <c r="BI119" i="26"/>
  <c r="BI117" i="26"/>
  <c r="BO119" i="26"/>
  <c r="BO117" i="26"/>
  <c r="BO115" i="26"/>
  <c r="BO110" i="26"/>
  <c r="BO114" i="26"/>
  <c r="BO108" i="26"/>
  <c r="BY70" i="26"/>
  <c r="BY134" i="26"/>
  <c r="AY103" i="26"/>
  <c r="BW103" i="26"/>
  <c r="BE103" i="26"/>
  <c r="CC103" i="26"/>
  <c r="BV103" i="26"/>
  <c r="CI103" i="26"/>
  <c r="CK134" i="26"/>
  <c r="BX103" i="26"/>
  <c r="CJ103" i="26"/>
  <c r="CJ116" i="26"/>
  <c r="CJ105" i="26"/>
  <c r="CJ104" i="26"/>
  <c r="CJ110" i="26"/>
  <c r="CJ111" i="26"/>
  <c r="CJ113" i="26"/>
  <c r="CD107" i="26"/>
  <c r="AV77" i="26"/>
  <c r="BB77" i="26"/>
  <c r="BH77" i="26"/>
  <c r="BN77" i="26"/>
  <c r="BH78" i="26"/>
  <c r="AV80" i="26"/>
  <c r="BN80" i="26"/>
  <c r="AV83" i="26"/>
  <c r="BB83" i="26"/>
  <c r="BH83" i="26"/>
  <c r="BN83" i="26"/>
  <c r="BK104" i="26"/>
  <c r="BE105" i="26"/>
  <c r="CC106" i="26" s="1"/>
  <c r="AW109" i="26"/>
  <c r="BC109" i="26"/>
  <c r="BI109" i="26"/>
  <c r="BO109" i="26"/>
  <c r="AY111" i="26"/>
  <c r="AY112" i="26"/>
  <c r="BE112" i="26"/>
  <c r="BK112" i="26"/>
  <c r="BE113" i="26"/>
  <c r="BD115" i="26"/>
  <c r="BD117" i="26"/>
  <c r="BT133" i="26"/>
  <c r="CL133" i="26"/>
  <c r="BZ133" i="26"/>
  <c r="BZ134" i="26"/>
  <c r="CL134" i="26"/>
  <c r="AZ133" i="26"/>
  <c r="BX133" i="26"/>
  <c r="BF133" i="26"/>
  <c r="CD133" i="26"/>
  <c r="BL133" i="26"/>
  <c r="CJ133" i="26"/>
  <c r="BU135" i="26"/>
  <c r="BU134" i="26"/>
  <c r="CA135" i="26"/>
  <c r="CA134" i="26"/>
  <c r="CG139" i="26"/>
  <c r="BV166" i="26"/>
  <c r="BV169" i="26"/>
  <c r="CB167" i="26"/>
  <c r="CB166" i="26"/>
  <c r="AY110" i="26"/>
  <c r="BE110" i="26"/>
  <c r="BK110" i="26"/>
  <c r="BK113" i="26"/>
  <c r="AY115" i="26"/>
  <c r="BK115" i="26"/>
  <c r="AY117" i="26"/>
  <c r="BK117" i="26"/>
  <c r="CF133" i="26"/>
  <c r="BV138" i="26"/>
  <c r="BV137" i="26"/>
  <c r="BV136" i="26"/>
  <c r="CB138" i="26"/>
  <c r="CB137" i="26"/>
  <c r="CB136" i="26"/>
  <c r="CH139" i="26"/>
  <c r="CH136" i="26"/>
  <c r="CH138" i="26"/>
  <c r="CH137" i="26"/>
  <c r="CB135" i="26"/>
  <c r="BT136" i="26"/>
  <c r="BT134" i="26"/>
  <c r="CF135" i="26"/>
  <c r="CF134" i="26"/>
  <c r="BY169" i="26"/>
  <c r="BY168" i="26"/>
  <c r="BM138" i="26"/>
  <c r="AZ140" i="26"/>
  <c r="AZ141" i="26"/>
  <c r="BF141" i="26"/>
  <c r="BL141" i="26"/>
  <c r="BF142" i="26"/>
  <c r="BL144" i="26"/>
  <c r="AZ146" i="26"/>
  <c r="AZ147" i="26"/>
  <c r="BF147" i="26"/>
  <c r="BL147" i="26"/>
  <c r="AV165" i="26"/>
  <c r="CE165" i="26"/>
  <c r="BY176" i="26"/>
  <c r="BY174" i="26"/>
  <c r="BY172" i="26"/>
  <c r="CX167" i="26" s="1"/>
  <c r="BY173" i="26"/>
  <c r="BY170" i="26"/>
  <c r="BY177" i="26"/>
  <c r="BY171" i="26"/>
  <c r="BY175" i="26"/>
  <c r="BY167" i="26"/>
  <c r="CA181" i="26"/>
  <c r="CA178" i="26"/>
  <c r="CA175" i="26"/>
  <c r="CA172" i="26"/>
  <c r="CA167" i="26"/>
  <c r="CA166" i="26"/>
  <c r="CA179" i="26"/>
  <c r="CA176" i="26"/>
  <c r="CA173" i="26"/>
  <c r="CZ167" i="26" s="1"/>
  <c r="CA170" i="26"/>
  <c r="CA169" i="26"/>
  <c r="CA174" i="26"/>
  <c r="BC182" i="26"/>
  <c r="CA168" i="26"/>
  <c r="CK180" i="26"/>
  <c r="CK176" i="26"/>
  <c r="CK174" i="26"/>
  <c r="CK172" i="26"/>
  <c r="CK177" i="26"/>
  <c r="CK181" i="26"/>
  <c r="CK175" i="26"/>
  <c r="CK168" i="26"/>
  <c r="CK171" i="26"/>
  <c r="CK170" i="26"/>
  <c r="DJ167" i="26" s="1"/>
  <c r="CK169" i="26"/>
  <c r="CE170" i="26"/>
  <c r="CA180" i="26"/>
  <c r="BA140" i="26"/>
  <c r="AU141" i="26"/>
  <c r="BA141" i="26"/>
  <c r="BG141" i="26"/>
  <c r="BM141" i="26"/>
  <c r="BG142" i="26"/>
  <c r="AU144" i="26"/>
  <c r="BM144" i="26"/>
  <c r="BA146" i="26"/>
  <c r="AU147" i="26"/>
  <c r="BA147" i="26"/>
  <c r="BG147" i="26"/>
  <c r="BM147" i="26"/>
  <c r="BG148" i="26"/>
  <c r="CF165" i="26"/>
  <c r="CM179" i="26"/>
  <c r="CM176" i="26"/>
  <c r="CM173" i="26"/>
  <c r="CM167" i="26"/>
  <c r="CM166" i="26"/>
  <c r="CM180" i="26"/>
  <c r="CM177" i="26"/>
  <c r="CM174" i="26"/>
  <c r="BO182" i="26"/>
  <c r="CM171" i="26"/>
  <c r="CM181" i="26"/>
  <c r="CM172" i="26"/>
  <c r="CM175" i="26"/>
  <c r="CM170" i="26"/>
  <c r="CK173" i="26"/>
  <c r="CC166" i="26"/>
  <c r="CG180" i="26"/>
  <c r="CG175" i="26"/>
  <c r="CG177" i="26"/>
  <c r="DF167" i="26" s="1"/>
  <c r="CA171" i="26"/>
  <c r="BU174" i="26"/>
  <c r="AU165" i="26"/>
  <c r="BS165" i="26"/>
  <c r="BY165" i="26"/>
  <c r="CK165" i="26"/>
  <c r="CH167" i="26"/>
  <c r="BS180" i="26"/>
  <c r="BS178" i="26"/>
  <c r="BS176" i="26"/>
  <c r="BS174" i="26"/>
  <c r="BS172" i="26"/>
  <c r="BS169" i="26"/>
  <c r="AU182" i="26"/>
  <c r="BS171" i="26"/>
  <c r="BS179" i="26"/>
  <c r="BS173" i="26"/>
  <c r="BS170" i="26"/>
  <c r="BS175" i="26"/>
  <c r="CR167" i="26" s="1"/>
  <c r="CE176" i="26"/>
  <c r="CE174" i="26"/>
  <c r="CE172" i="26"/>
  <c r="CE171" i="26"/>
  <c r="CE168" i="26"/>
  <c r="CE166" i="26"/>
  <c r="CE169" i="26"/>
  <c r="CH166" i="26"/>
  <c r="CG168" i="26"/>
  <c r="BS177" i="26"/>
  <c r="CG181" i="26"/>
  <c r="AU149" i="26"/>
  <c r="BG149" i="26"/>
  <c r="BB165" i="26"/>
  <c r="BZ165" i="26"/>
  <c r="CL165" i="26"/>
  <c r="BU168" i="26"/>
  <c r="BU167" i="26"/>
  <c r="BU166" i="26"/>
  <c r="BU170" i="26"/>
  <c r="BU169" i="26"/>
  <c r="BU181" i="26"/>
  <c r="BU178" i="26"/>
  <c r="BU175" i="26"/>
  <c r="CT167" i="26" s="1"/>
  <c r="BU172" i="26"/>
  <c r="AW182" i="26"/>
  <c r="BU180" i="26"/>
  <c r="BU179" i="26"/>
  <c r="BU176" i="26"/>
  <c r="BU177" i="26"/>
  <c r="BU171" i="26"/>
  <c r="AU142" i="26"/>
  <c r="BM142" i="26"/>
  <c r="AU145" i="26"/>
  <c r="BA145" i="26"/>
  <c r="BG145" i="26"/>
  <c r="BM145" i="26"/>
  <c r="BX167" i="26"/>
  <c r="BS167" i="26"/>
  <c r="CE167" i="26"/>
  <c r="BS168" i="26"/>
  <c r="CM168" i="26"/>
  <c r="CE173" i="26"/>
  <c r="DD167" i="26" s="1"/>
  <c r="CI231" i="26"/>
  <c r="CG165" i="26"/>
  <c r="CG170" i="26"/>
  <c r="CG169" i="26"/>
  <c r="CG167" i="26"/>
  <c r="CG166" i="26"/>
  <c r="BI182" i="26"/>
  <c r="CG171" i="26"/>
  <c r="CG179" i="26"/>
  <c r="CG176" i="26"/>
  <c r="CG173" i="26"/>
  <c r="BK167" i="26"/>
  <c r="BK169" i="26"/>
  <c r="AY169" i="26"/>
  <c r="BL178" i="26"/>
  <c r="AZ178" i="26"/>
  <c r="BE181" i="26"/>
  <c r="BK181" i="26"/>
  <c r="AY181" i="26"/>
  <c r="CD228" i="26"/>
  <c r="BJ165" i="26"/>
  <c r="CA165" i="26"/>
  <c r="AZ168" i="26"/>
  <c r="AZ169" i="26"/>
  <c r="AZ171" i="26"/>
  <c r="BF171" i="26"/>
  <c r="BE172" i="26"/>
  <c r="BK172" i="26"/>
  <c r="CG174" i="26"/>
  <c r="AZ176" i="26"/>
  <c r="CG178" i="26"/>
  <c r="BL181" i="26"/>
  <c r="CE228" i="26"/>
  <c r="CJ228" i="26"/>
  <c r="BS230" i="26"/>
  <c r="BS229" i="26"/>
  <c r="CF231" i="26"/>
  <c r="CF229" i="26"/>
  <c r="AU228" i="26"/>
  <c r="BS228" i="26"/>
  <c r="BA228" i="26"/>
  <c r="BY228" i="26"/>
  <c r="BX228" i="26"/>
  <c r="CK228" i="26"/>
  <c r="BW229" i="26"/>
  <c r="AY171" i="26"/>
  <c r="AY168" i="26"/>
  <c r="CJ229" i="26"/>
  <c r="CD231" i="26"/>
  <c r="BE178" i="26"/>
  <c r="BK178" i="26"/>
  <c r="AY178" i="26"/>
  <c r="AZ180" i="26"/>
  <c r="AZ177" i="26"/>
  <c r="AZ174" i="26"/>
  <c r="BF180" i="26"/>
  <c r="BF177" i="26"/>
  <c r="BF174" i="26"/>
  <c r="BI228" i="26"/>
  <c r="BL236" i="26"/>
  <c r="AZ238" i="26"/>
  <c r="BF238" i="26"/>
  <c r="BL238" i="26"/>
  <c r="AY170" i="26"/>
  <c r="BE170" i="26"/>
  <c r="BK170" i="26"/>
  <c r="BC228" i="26"/>
  <c r="AZ229" i="26"/>
  <c r="AZ235" i="26"/>
  <c r="BF235" i="26"/>
  <c r="BL237" i="26"/>
  <c r="BF242" i="26"/>
  <c r="CA295" i="26"/>
  <c r="AZ243" i="26"/>
  <c r="AZ241" i="26"/>
  <c r="AZ240" i="26"/>
  <c r="AZ236" i="26"/>
  <c r="BF244" i="26"/>
  <c r="BF237" i="26"/>
  <c r="BF243" i="26"/>
  <c r="BF240" i="26"/>
  <c r="BL242" i="26"/>
  <c r="BL239" i="26"/>
  <c r="AX292" i="26"/>
  <c r="BV292" i="26"/>
  <c r="BD292" i="26"/>
  <c r="CB292" i="26"/>
  <c r="CE294" i="26"/>
  <c r="CE295" i="26"/>
  <c r="CK294" i="26"/>
  <c r="BJ175" i="26"/>
  <c r="AX178" i="26"/>
  <c r="BD178" i="26"/>
  <c r="BJ178" i="26"/>
  <c r="BH228" i="26"/>
  <c r="BO228" i="26"/>
  <c r="BG238" i="26"/>
  <c r="AU239" i="26"/>
  <c r="BA239" i="26"/>
  <c r="BG239" i="26"/>
  <c r="BM239" i="26"/>
  <c r="BC241" i="26"/>
  <c r="AZ242" i="26"/>
  <c r="CF292" i="26"/>
  <c r="BJ298" i="26"/>
  <c r="BL243" i="26"/>
  <c r="BI244" i="26"/>
  <c r="AV292" i="26"/>
  <c r="BF292" i="26"/>
  <c r="BN292" i="26"/>
  <c r="BY295" i="26"/>
  <c r="CH293" i="26"/>
  <c r="AZ239" i="26"/>
  <c r="BZ292" i="26"/>
  <c r="BB292" i="26"/>
  <c r="BD297" i="26"/>
  <c r="BD306" i="26"/>
  <c r="BJ304" i="26"/>
  <c r="BJ294" i="26"/>
  <c r="BJ308" i="26"/>
  <c r="CH292" i="26"/>
  <c r="BD300" i="26"/>
  <c r="BJ300" i="26"/>
  <c r="BD305" i="26"/>
  <c r="BS294" i="26"/>
  <c r="BY304" i="26"/>
  <c r="BY296" i="26"/>
  <c r="BA309" i="26"/>
  <c r="BY303" i="26"/>
  <c r="BY300" i="26"/>
  <c r="CX295" i="26" s="1"/>
  <c r="CE293" i="26"/>
  <c r="AX296" i="26"/>
  <c r="BD296" i="26"/>
  <c r="BJ296" i="26"/>
  <c r="AX299" i="26"/>
  <c r="BJ299" i="26"/>
  <c r="BY306" i="26"/>
  <c r="BG296" i="26"/>
  <c r="AU304" i="26"/>
  <c r="BM304" i="26"/>
  <c r="AX298" i="26"/>
  <c r="BJ306" i="26"/>
  <c r="AX308" i="26"/>
  <c r="AW299" i="26"/>
  <c r="BC299" i="26"/>
  <c r="BI299" i="26"/>
  <c r="BO299" i="26"/>
  <c r="AW305" i="26"/>
  <c r="BC305" i="26"/>
  <c r="BI305" i="26"/>
  <c r="BO305" i="26"/>
  <c r="CA38" i="30" l="1"/>
  <c r="CQ45" i="30"/>
  <c r="CH48" i="30"/>
  <c r="CH40" i="30"/>
  <c r="CN40" i="30"/>
  <c r="DO35" i="30" s="1"/>
  <c r="CN38" i="30"/>
  <c r="CE45" i="30"/>
  <c r="BX42" i="30"/>
  <c r="BX41" i="30"/>
  <c r="BX45" i="30"/>
  <c r="BY42" i="30"/>
  <c r="CT39" i="30"/>
  <c r="DU35" i="30" s="1"/>
  <c r="CT35" i="30"/>
  <c r="CT45" i="30"/>
  <c r="CB40" i="30"/>
  <c r="CK43" i="30"/>
  <c r="BD50" i="30"/>
  <c r="CP47" i="30"/>
  <c r="CQ44" i="30"/>
  <c r="CN42" i="30"/>
  <c r="CP42" i="30"/>
  <c r="CB36" i="30"/>
  <c r="CB49" i="30"/>
  <c r="CG42" i="30"/>
  <c r="CH49" i="30"/>
  <c r="CO48" i="30"/>
  <c r="CJ45" i="30"/>
  <c r="CH44" i="30"/>
  <c r="CN45" i="30"/>
  <c r="CE42" i="30"/>
  <c r="CP35" i="30"/>
  <c r="CJ34" i="30"/>
  <c r="BX43" i="30"/>
  <c r="CO40" i="30"/>
  <c r="DP35" i="30" s="1"/>
  <c r="CI44" i="30"/>
  <c r="CT41" i="30"/>
  <c r="CT46" i="30"/>
  <c r="CB37" i="30"/>
  <c r="CB42" i="30"/>
  <c r="BZ35" i="30"/>
  <c r="CE46" i="30"/>
  <c r="CI49" i="30"/>
  <c r="CQ42" i="30"/>
  <c r="DR35" i="30" s="1"/>
  <c r="CD41" i="30"/>
  <c r="CN37" i="30"/>
  <c r="CH38" i="30"/>
  <c r="CN41" i="30"/>
  <c r="CP43" i="30"/>
  <c r="CJ40" i="30"/>
  <c r="DK35" i="30" s="1"/>
  <c r="CD39" i="30"/>
  <c r="BX46" i="30"/>
  <c r="BY44" i="30"/>
  <c r="BY43" i="30"/>
  <c r="CO41" i="30"/>
  <c r="BI50" i="30"/>
  <c r="CT44" i="30"/>
  <c r="CT38" i="30"/>
  <c r="CG37" i="30"/>
  <c r="CB38" i="30"/>
  <c r="BY49" i="30"/>
  <c r="BC50" i="30"/>
  <c r="BX48" i="30"/>
  <c r="CM42" i="30"/>
  <c r="CH41" i="30"/>
  <c r="DI35" i="30" s="1"/>
  <c r="CJ38" i="30"/>
  <c r="CJ48" i="30"/>
  <c r="CO43" i="30"/>
  <c r="BW46" i="30"/>
  <c r="CT34" i="30"/>
  <c r="CG38" i="30"/>
  <c r="BW45" i="30"/>
  <c r="CQ14" i="29"/>
  <c r="CK18" i="29"/>
  <c r="CE10" i="29"/>
  <c r="CC17" i="29"/>
  <c r="CF18" i="29"/>
  <c r="CE7" i="29"/>
  <c r="CD17" i="29"/>
  <c r="BK21" i="29"/>
  <c r="CQ6" i="29"/>
  <c r="CE16" i="29"/>
  <c r="CE5" i="29"/>
  <c r="CE17" i="29"/>
  <c r="BY12" i="29"/>
  <c r="CJ8" i="29"/>
  <c r="BJ21" i="29"/>
  <c r="BX7" i="29"/>
  <c r="CG20" i="29"/>
  <c r="CO16" i="29"/>
  <c r="CI12" i="29"/>
  <c r="CI18" i="29"/>
  <c r="CC15" i="29"/>
  <c r="BC21" i="29"/>
  <c r="BW16" i="29"/>
  <c r="CS7" i="29"/>
  <c r="BZ15" i="29"/>
  <c r="BZ11" i="29"/>
  <c r="DF8" i="29"/>
  <c r="CP12" i="29"/>
  <c r="CK15" i="29"/>
  <c r="CO12" i="29"/>
  <c r="BL21" i="29"/>
  <c r="CK14" i="29"/>
  <c r="CP15" i="29"/>
  <c r="CK13" i="29"/>
  <c r="CQ9" i="29"/>
  <c r="CE15" i="29"/>
  <c r="BY9" i="29"/>
  <c r="CJ7" i="29"/>
  <c r="BX5" i="29"/>
  <c r="CO13" i="29"/>
  <c r="CO19" i="29"/>
  <c r="CI15" i="29"/>
  <c r="CC12" i="29"/>
  <c r="CC18" i="29"/>
  <c r="BW13" i="29"/>
  <c r="BW19" i="29"/>
  <c r="CM7" i="29"/>
  <c r="DN6" i="29" s="1"/>
  <c r="BZ12" i="29"/>
  <c r="BZ14" i="29"/>
  <c r="CG18" i="29"/>
  <c r="CM18" i="29"/>
  <c r="CA16" i="29"/>
  <c r="BF21" i="29"/>
  <c r="AZ21" i="29"/>
  <c r="CI20" i="29"/>
  <c r="CK17" i="29"/>
  <c r="CQ12" i="29"/>
  <c r="BZ6" i="29"/>
  <c r="CP11" i="29"/>
  <c r="CK12" i="29"/>
  <c r="CP20" i="29"/>
  <c r="DQ8" i="29" s="1"/>
  <c r="CK16" i="29"/>
  <c r="CP9" i="29"/>
  <c r="DQ6" i="29" s="1"/>
  <c r="CK9" i="29"/>
  <c r="DL6" i="29" s="1"/>
  <c r="CQ7" i="29"/>
  <c r="CQ11" i="29"/>
  <c r="CE14" i="29"/>
  <c r="DF6" i="29" s="1"/>
  <c r="BE21" i="29"/>
  <c r="CE18" i="29"/>
  <c r="CJ18" i="29"/>
  <c r="BX6" i="29"/>
  <c r="CO11" i="29"/>
  <c r="DP6" i="29" s="1"/>
  <c r="CO14" i="29"/>
  <c r="BO21" i="29"/>
  <c r="CI16" i="29"/>
  <c r="CC13" i="29"/>
  <c r="CC19" i="29"/>
  <c r="BW14" i="29"/>
  <c r="BW20" i="29"/>
  <c r="BZ10" i="29"/>
  <c r="BZ20" i="29"/>
  <c r="CG19" i="29"/>
  <c r="CP8" i="29"/>
  <c r="BZ17" i="29"/>
  <c r="CO18" i="29"/>
  <c r="CC10" i="29"/>
  <c r="BZ9" i="29"/>
  <c r="CM15" i="29"/>
  <c r="BG21" i="29"/>
  <c r="CO20" i="29"/>
  <c r="CE11" i="29"/>
  <c r="CJ11" i="29"/>
  <c r="DK7" i="29" s="1"/>
  <c r="CK19" i="29"/>
  <c r="CQ5" i="29"/>
  <c r="CE19" i="29"/>
  <c r="CJ13" i="29"/>
  <c r="CG14" i="29"/>
  <c r="CI11" i="29"/>
  <c r="DJ7" i="29" s="1"/>
  <c r="CC11" i="29"/>
  <c r="CC14" i="29"/>
  <c r="BW15" i="29"/>
  <c r="CM20" i="29"/>
  <c r="CF5" i="29"/>
  <c r="BZ13" i="29"/>
  <c r="CA12" i="29"/>
  <c r="CA17" i="29"/>
  <c r="CR8" i="29"/>
  <c r="CK297" i="26"/>
  <c r="DJ294" i="26" s="1"/>
  <c r="CI294" i="26"/>
  <c r="CA6" i="27"/>
  <c r="CM11" i="27"/>
  <c r="CG19" i="27"/>
  <c r="CM12" i="27"/>
  <c r="CL11" i="27"/>
  <c r="DL7" i="27" s="1"/>
  <c r="CG9" i="27"/>
  <c r="CM17" i="27"/>
  <c r="CA19" i="27"/>
  <c r="CG15" i="27"/>
  <c r="CG20" i="27"/>
  <c r="CM15" i="27"/>
  <c r="CG6" i="27"/>
  <c r="CM18" i="27"/>
  <c r="CA11" i="27"/>
  <c r="CP6" i="27"/>
  <c r="CP8" i="27"/>
  <c r="BU7" i="27"/>
  <c r="AV21" i="27"/>
  <c r="BU20" i="27"/>
  <c r="CM10" i="27"/>
  <c r="CP13" i="27"/>
  <c r="CL17" i="27"/>
  <c r="BY8" i="27"/>
  <c r="CG13" i="27"/>
  <c r="CG10" i="27"/>
  <c r="CM13" i="27"/>
  <c r="CM16" i="27"/>
  <c r="CA17" i="27"/>
  <c r="CL12" i="27"/>
  <c r="CF9" i="27"/>
  <c r="CA20" i="27"/>
  <c r="BU17" i="27"/>
  <c r="BU11" i="27"/>
  <c r="BU10" i="27"/>
  <c r="CG8" i="27"/>
  <c r="CG12" i="27"/>
  <c r="CP9" i="27"/>
  <c r="CM9" i="27"/>
  <c r="CA8" i="27"/>
  <c r="BZ19" i="27"/>
  <c r="CJ13" i="27"/>
  <c r="CM14" i="27"/>
  <c r="BH21" i="27"/>
  <c r="CG11" i="27"/>
  <c r="CM19" i="27"/>
  <c r="CM20" i="27"/>
  <c r="BB21" i="27"/>
  <c r="BU16" i="27"/>
  <c r="BU12" i="27"/>
  <c r="BU13" i="27"/>
  <c r="CA18" i="27"/>
  <c r="CJ9" i="27"/>
  <c r="CG5" i="27"/>
  <c r="CA16" i="27"/>
  <c r="CA9" i="27"/>
  <c r="BN21" i="27"/>
  <c r="CA7" i="27"/>
  <c r="CK13" i="27"/>
  <c r="CA15" i="27"/>
  <c r="BU8" i="27"/>
  <c r="BU18" i="27"/>
  <c r="CK229" i="26"/>
  <c r="CK231" i="26"/>
  <c r="CC230" i="26"/>
  <c r="CI229" i="26"/>
  <c r="CF234" i="26"/>
  <c r="BS232" i="26"/>
  <c r="CJ230" i="26"/>
  <c r="BY231" i="26"/>
  <c r="BV170" i="26"/>
  <c r="CK179" i="26"/>
  <c r="BM182" i="26"/>
  <c r="BV168" i="26"/>
  <c r="CJ167" i="26"/>
  <c r="CC169" i="26"/>
  <c r="CA140" i="26"/>
  <c r="CA138" i="26"/>
  <c r="CM144" i="26"/>
  <c r="CM142" i="26"/>
  <c r="CJ117" i="26"/>
  <c r="CJ114" i="26"/>
  <c r="CJ109" i="26"/>
  <c r="DI105" i="26" s="1"/>
  <c r="BX108" i="26"/>
  <c r="BX114" i="26"/>
  <c r="CW106" i="26"/>
  <c r="BX109" i="26"/>
  <c r="BX110" i="26"/>
  <c r="CW105" i="26" s="1"/>
  <c r="CJ108" i="26"/>
  <c r="CJ106" i="26"/>
  <c r="BX113" i="26"/>
  <c r="BX115" i="26"/>
  <c r="CD116" i="26"/>
  <c r="BX112" i="26"/>
  <c r="CJ107" i="26"/>
  <c r="CD117" i="26"/>
  <c r="BV106" i="26"/>
  <c r="BL120" i="26"/>
  <c r="BZ51" i="31"/>
  <c r="CD48" i="31"/>
  <c r="CF52" i="31"/>
  <c r="CA55" i="31"/>
  <c r="CC56" i="31"/>
  <c r="DD44" i="31" s="1"/>
  <c r="BX45" i="31"/>
  <c r="CF51" i="31"/>
  <c r="CD45" i="31"/>
  <c r="CF48" i="31"/>
  <c r="CJ42" i="31"/>
  <c r="BX46" i="31"/>
  <c r="CF46" i="31"/>
  <c r="CE56" i="31"/>
  <c r="BE57" i="31"/>
  <c r="BY51" i="31"/>
  <c r="BY56" i="31"/>
  <c r="CZ44" i="31" s="1"/>
  <c r="CI54" i="31"/>
  <c r="CQ48" i="31"/>
  <c r="CQ44" i="31"/>
  <c r="CQ43" i="31"/>
  <c r="CR45" i="31"/>
  <c r="CO53" i="31"/>
  <c r="CP45" i="31"/>
  <c r="CG48" i="31"/>
  <c r="CF45" i="31"/>
  <c r="CD43" i="31"/>
  <c r="CJ44" i="31"/>
  <c r="BY48" i="31"/>
  <c r="CO52" i="31"/>
  <c r="CS50" i="31"/>
  <c r="BJ57" i="31"/>
  <c r="CF43" i="31"/>
  <c r="CC53" i="31"/>
  <c r="CJ45" i="31"/>
  <c r="CD42" i="31"/>
  <c r="CE52" i="31"/>
  <c r="CE53" i="31"/>
  <c r="BY54" i="31"/>
  <c r="BY55" i="31"/>
  <c r="CO55" i="31"/>
  <c r="BI57" i="31"/>
  <c r="CG50" i="31"/>
  <c r="CG47" i="31"/>
  <c r="CQ49" i="31"/>
  <c r="DR42" i="31" s="1"/>
  <c r="CQ54" i="31"/>
  <c r="CQ56" i="31"/>
  <c r="DR44" i="31" s="1"/>
  <c r="BY52" i="31"/>
  <c r="BZ52" i="31"/>
  <c r="CD54" i="31"/>
  <c r="CF44" i="31"/>
  <c r="CC54" i="31"/>
  <c r="CL46" i="31"/>
  <c r="CJ48" i="31"/>
  <c r="CD47" i="31"/>
  <c r="CS45" i="31"/>
  <c r="CE55" i="31"/>
  <c r="BY47" i="31"/>
  <c r="AY57" i="31"/>
  <c r="CI52" i="31"/>
  <c r="CL44" i="31"/>
  <c r="CS46" i="31"/>
  <c r="CQ55" i="31"/>
  <c r="CQ45" i="31"/>
  <c r="BQ57" i="31"/>
  <c r="BX42" i="31"/>
  <c r="CJ46" i="31"/>
  <c r="BL57" i="31"/>
  <c r="CL49" i="31"/>
  <c r="BX43" i="31"/>
  <c r="CS47" i="31"/>
  <c r="CS55" i="31"/>
  <c r="CQ42" i="31"/>
  <c r="CS52" i="31"/>
  <c r="BG57" i="31"/>
  <c r="CR52" i="31"/>
  <c r="CF55" i="31"/>
  <c r="CD50" i="31"/>
  <c r="CS54" i="31"/>
  <c r="BM57" i="31"/>
  <c r="CA49" i="31"/>
  <c r="CL42" i="31"/>
  <c r="CJ6" i="31"/>
  <c r="CT13" i="31"/>
  <c r="CH17" i="31"/>
  <c r="CD18" i="31"/>
  <c r="CO13" i="31"/>
  <c r="CC14" i="31"/>
  <c r="BE21" i="31"/>
  <c r="CN13" i="31"/>
  <c r="CN17" i="31"/>
  <c r="BX15" i="31"/>
  <c r="BY10" i="31"/>
  <c r="BY19" i="31"/>
  <c r="CB18" i="31"/>
  <c r="CI11" i="31"/>
  <c r="CI20" i="31"/>
  <c r="CT15" i="31"/>
  <c r="CT7" i="31"/>
  <c r="CH15" i="31"/>
  <c r="CH20" i="31"/>
  <c r="BY17" i="31"/>
  <c r="CD20" i="31"/>
  <c r="CO8" i="31"/>
  <c r="CP7" i="31"/>
  <c r="CD10" i="31"/>
  <c r="CI13" i="31"/>
  <c r="CD16" i="31"/>
  <c r="CC16" i="31"/>
  <c r="CE6" i="31"/>
  <c r="CN10" i="31"/>
  <c r="CN11" i="31"/>
  <c r="BN21" i="31"/>
  <c r="CJ7" i="31"/>
  <c r="BY7" i="31"/>
  <c r="CI16" i="31"/>
  <c r="CI17" i="31"/>
  <c r="CT5" i="31"/>
  <c r="CT14" i="31"/>
  <c r="CT20" i="31"/>
  <c r="CH19" i="31"/>
  <c r="CT9" i="31"/>
  <c r="DU6" i="31" s="1"/>
  <c r="CD5" i="31"/>
  <c r="CI7" i="31"/>
  <c r="BY11" i="31"/>
  <c r="CI15" i="31"/>
  <c r="CC15" i="31"/>
  <c r="CD13" i="31"/>
  <c r="CD8" i="31"/>
  <c r="CC7" i="31"/>
  <c r="CC9" i="31"/>
  <c r="CE10" i="31"/>
  <c r="CN16" i="31"/>
  <c r="CN18" i="31"/>
  <c r="CB20" i="31"/>
  <c r="CJ8" i="31"/>
  <c r="BY8" i="31"/>
  <c r="BW13" i="31"/>
  <c r="CI9" i="31"/>
  <c r="CI18" i="31"/>
  <c r="CT6" i="31"/>
  <c r="CT16" i="31"/>
  <c r="CT19" i="31"/>
  <c r="CH16" i="31"/>
  <c r="BH21" i="31"/>
  <c r="CM20" i="31"/>
  <c r="CD15" i="31"/>
  <c r="AY21" i="31"/>
  <c r="CJ20" i="31"/>
  <c r="CD6" i="31"/>
  <c r="CD9" i="31"/>
  <c r="CD7" i="31"/>
  <c r="CC8" i="31"/>
  <c r="CC18" i="31"/>
  <c r="CN9" i="31"/>
  <c r="CI19" i="31"/>
  <c r="CT12" i="31"/>
  <c r="CT10" i="31"/>
  <c r="CM19" i="31"/>
  <c r="BC21" i="31"/>
  <c r="BW15" i="31"/>
  <c r="CQ15" i="31"/>
  <c r="CK16" i="31"/>
  <c r="BP21" i="31"/>
  <c r="BX19" i="31"/>
  <c r="CP16" i="31"/>
  <c r="CQ13" i="31"/>
  <c r="DR6" i="31" s="1"/>
  <c r="CP14" i="31"/>
  <c r="CM72" i="26"/>
  <c r="CC72" i="26"/>
  <c r="BZ75" i="26"/>
  <c r="CH75" i="26"/>
  <c r="CC74" i="26"/>
  <c r="CI80" i="26"/>
  <c r="BW81" i="26"/>
  <c r="BV79" i="26"/>
  <c r="CD18" i="28"/>
  <c r="CC8" i="28"/>
  <c r="BS20" i="28"/>
  <c r="BU9" i="28"/>
  <c r="CM20" i="28"/>
  <c r="BS16" i="28"/>
  <c r="BV20" i="28"/>
  <c r="BH21" i="28"/>
  <c r="CC9" i="28"/>
  <c r="CD5" i="28"/>
  <c r="CD7" i="28"/>
  <c r="CD19" i="28"/>
  <c r="BW11" i="28"/>
  <c r="CM15" i="28"/>
  <c r="CC17" i="28"/>
  <c r="CC19" i="28"/>
  <c r="BU11" i="28"/>
  <c r="BW14" i="28"/>
  <c r="BX14" i="28"/>
  <c r="BV5" i="28"/>
  <c r="CK14" i="28"/>
  <c r="CK19" i="28"/>
  <c r="CE20" i="28"/>
  <c r="DD8" i="28" s="1"/>
  <c r="CE18" i="28"/>
  <c r="CC16" i="28"/>
  <c r="BY18" i="28"/>
  <c r="CD6" i="28"/>
  <c r="BF21" i="28"/>
  <c r="BW8" i="28"/>
  <c r="BW12" i="28"/>
  <c r="CM7" i="28"/>
  <c r="CJ13" i="28"/>
  <c r="CC18" i="28"/>
  <c r="CC20" i="28"/>
  <c r="BA21" i="28"/>
  <c r="BY17" i="28"/>
  <c r="BW13" i="28"/>
  <c r="BX8" i="28"/>
  <c r="CM10" i="28"/>
  <c r="BS18" i="28"/>
  <c r="BS13" i="28"/>
  <c r="CM9" i="28"/>
  <c r="BW7" i="28"/>
  <c r="BX6" i="28"/>
  <c r="BX11" i="28"/>
  <c r="BX10" i="28"/>
  <c r="CI8" i="28"/>
  <c r="CD16" i="28"/>
  <c r="BV6" i="28"/>
  <c r="CK16" i="28"/>
  <c r="CK20" i="28"/>
  <c r="CD8" i="28"/>
  <c r="BW20" i="28"/>
  <c r="CC14" i="28"/>
  <c r="CD11" i="28"/>
  <c r="BW17" i="28"/>
  <c r="CJ16" i="28"/>
  <c r="CC10" i="28"/>
  <c r="BY19" i="28"/>
  <c r="BS15" i="28"/>
  <c r="CD12" i="28"/>
  <c r="BX12" i="28"/>
  <c r="BW9" i="28"/>
  <c r="BO21" i="28"/>
  <c r="CC15" i="28"/>
  <c r="CD10" i="28"/>
  <c r="AY21" i="28"/>
  <c r="CF17" i="28"/>
  <c r="CC7" i="28"/>
  <c r="CJ15" i="28"/>
  <c r="BE21" i="28"/>
  <c r="BY20" i="28"/>
  <c r="AU21" i="28"/>
  <c r="CM13" i="28"/>
  <c r="BX13" i="28"/>
  <c r="BU13" i="28"/>
  <c r="CI14" i="28"/>
  <c r="BK21" i="28"/>
  <c r="BV8" i="28"/>
  <c r="BG21" i="28"/>
  <c r="CD14" i="28"/>
  <c r="DC6" i="28" s="1"/>
  <c r="BW15" i="28"/>
  <c r="BW18" i="28"/>
  <c r="BX20" i="28"/>
  <c r="BU7" i="28"/>
  <c r="BL21" i="28"/>
  <c r="CJ17" i="28"/>
  <c r="CM8" i="28"/>
  <c r="BS17" i="28"/>
  <c r="BX18" i="28"/>
  <c r="CI7" i="28"/>
  <c r="CB7" i="28"/>
  <c r="BV10" i="28"/>
  <c r="CK18" i="28"/>
  <c r="CE16" i="28"/>
  <c r="CH13" i="28"/>
  <c r="CB17" i="28"/>
  <c r="BU19" i="28"/>
  <c r="CA11" i="28"/>
  <c r="CG7" i="28"/>
  <c r="CD170" i="26"/>
  <c r="CM296" i="26"/>
  <c r="BS233" i="26"/>
  <c r="CM135" i="26"/>
  <c r="CM141" i="26"/>
  <c r="CA142" i="26"/>
  <c r="CA141" i="26"/>
  <c r="CZ135" i="26" s="1"/>
  <c r="CD115" i="26"/>
  <c r="CH80" i="26"/>
  <c r="BW71" i="26"/>
  <c r="CC82" i="26"/>
  <c r="CC76" i="26"/>
  <c r="CD166" i="26"/>
  <c r="CE181" i="26"/>
  <c r="CM136" i="26"/>
  <c r="CM138" i="26"/>
  <c r="CD119" i="26"/>
  <c r="DC107" i="26" s="1"/>
  <c r="CD118" i="26"/>
  <c r="CH81" i="26"/>
  <c r="BW72" i="26"/>
  <c r="CC73" i="26"/>
  <c r="CC77" i="26"/>
  <c r="CF144" i="26"/>
  <c r="BZ240" i="26"/>
  <c r="BW297" i="26"/>
  <c r="CM145" i="26"/>
  <c r="CA143" i="26"/>
  <c r="BT75" i="26"/>
  <c r="CL73" i="26"/>
  <c r="CB74" i="26"/>
  <c r="CD140" i="26"/>
  <c r="BV84" i="26"/>
  <c r="CG146" i="26"/>
  <c r="CI75" i="26"/>
  <c r="DH72" i="26" s="1"/>
  <c r="CI299" i="26"/>
  <c r="BU138" i="26"/>
  <c r="BW77" i="26"/>
  <c r="CV72" i="26" s="1"/>
  <c r="CC84" i="26"/>
  <c r="BT229" i="26"/>
  <c r="CC294" i="26"/>
  <c r="CD168" i="26"/>
  <c r="CM140" i="26"/>
  <c r="CM137" i="26"/>
  <c r="CF71" i="26"/>
  <c r="CI82" i="26"/>
  <c r="CC75" i="26"/>
  <c r="CC79" i="26"/>
  <c r="CE231" i="26"/>
  <c r="CK75" i="26"/>
  <c r="DJ72" i="26" s="1"/>
  <c r="CD169" i="26"/>
  <c r="CF137" i="26"/>
  <c r="CM146" i="26"/>
  <c r="CM139" i="26"/>
  <c r="CA136" i="26"/>
  <c r="CA139" i="26"/>
  <c r="CC83" i="26"/>
  <c r="BU296" i="26"/>
  <c r="CM134" i="26"/>
  <c r="CA137" i="26"/>
  <c r="CD294" i="26"/>
  <c r="BW296" i="26"/>
  <c r="BU295" i="26"/>
  <c r="CD230" i="26"/>
  <c r="BY230" i="26"/>
  <c r="BA182" i="26"/>
  <c r="BS135" i="26"/>
  <c r="CG136" i="26"/>
  <c r="CG142" i="26"/>
  <c r="CA144" i="26"/>
  <c r="BU137" i="26"/>
  <c r="BU139" i="26"/>
  <c r="BX117" i="26"/>
  <c r="CH114" i="26"/>
  <c r="CI72" i="26"/>
  <c r="CI76" i="26"/>
  <c r="BV77" i="26"/>
  <c r="BW80" i="26"/>
  <c r="BW79" i="26"/>
  <c r="CV73" i="26" s="1"/>
  <c r="CC80" i="26"/>
  <c r="CC81" i="26"/>
  <c r="CB79" i="26"/>
  <c r="CD79" i="26"/>
  <c r="CK299" i="26"/>
  <c r="BY178" i="26"/>
  <c r="CG134" i="26"/>
  <c r="CG138" i="26"/>
  <c r="BU141" i="26"/>
  <c r="CL72" i="26"/>
  <c r="BU107" i="26"/>
  <c r="CA73" i="26"/>
  <c r="CI73" i="26"/>
  <c r="CI77" i="26"/>
  <c r="BV80" i="26"/>
  <c r="CU72" i="26" s="1"/>
  <c r="BW74" i="26"/>
  <c r="BW83" i="26"/>
  <c r="CH106" i="26"/>
  <c r="CD232" i="26"/>
  <c r="BY180" i="26"/>
  <c r="CG135" i="26"/>
  <c r="CG141" i="26"/>
  <c r="BU142" i="26"/>
  <c r="BU143" i="26"/>
  <c r="CT135" i="26" s="1"/>
  <c r="AZ120" i="26"/>
  <c r="BX116" i="26"/>
  <c r="CI74" i="26"/>
  <c r="CI79" i="26"/>
  <c r="CB71" i="26"/>
  <c r="BV73" i="26"/>
  <c r="BW75" i="26"/>
  <c r="BW73" i="26"/>
  <c r="CJ166" i="26"/>
  <c r="BU78" i="26"/>
  <c r="BS75" i="26"/>
  <c r="CI86" i="26"/>
  <c r="DH74" i="26" s="1"/>
  <c r="CD72" i="26"/>
  <c r="BY109" i="26"/>
  <c r="CB148" i="26"/>
  <c r="CK136" i="26"/>
  <c r="CH143" i="26"/>
  <c r="CH173" i="26"/>
  <c r="DG167" i="26" s="1"/>
  <c r="CH240" i="26"/>
  <c r="CI244" i="26"/>
  <c r="CC234" i="26"/>
  <c r="CD303" i="26"/>
  <c r="BW303" i="26"/>
  <c r="BX307" i="26"/>
  <c r="CC299" i="26"/>
  <c r="CB106" i="26"/>
  <c r="CJ296" i="26"/>
  <c r="BS303" i="26"/>
  <c r="CM148" i="26"/>
  <c r="BC150" i="26"/>
  <c r="BT296" i="26"/>
  <c r="CF73" i="26"/>
  <c r="CL76" i="26"/>
  <c r="BZ73" i="26"/>
  <c r="BW167" i="26"/>
  <c r="BJ87" i="26"/>
  <c r="CB76" i="26"/>
  <c r="CJ232" i="26"/>
  <c r="BW293" i="26"/>
  <c r="BW294" i="26"/>
  <c r="CD234" i="26"/>
  <c r="BW295" i="26"/>
  <c r="CD229" i="26"/>
  <c r="BY181" i="26"/>
  <c r="CG140" i="26"/>
  <c r="CG143" i="26"/>
  <c r="BU136" i="26"/>
  <c r="BU148" i="26"/>
  <c r="BU145" i="26"/>
  <c r="CA72" i="26"/>
  <c r="BX118" i="26"/>
  <c r="CI78" i="26"/>
  <c r="CI81" i="26"/>
  <c r="CB73" i="26"/>
  <c r="BV74" i="26"/>
  <c r="BW76" i="26"/>
  <c r="BW82" i="26"/>
  <c r="CG232" i="26"/>
  <c r="CA74" i="26"/>
  <c r="CJ77" i="26"/>
  <c r="CK72" i="26"/>
  <c r="BW84" i="26"/>
  <c r="BV147" i="26"/>
  <c r="CH140" i="26"/>
  <c r="BT137" i="26"/>
  <c r="BS136" i="26"/>
  <c r="CJ169" i="26"/>
  <c r="BV244" i="26"/>
  <c r="BW234" i="26"/>
  <c r="CF237" i="26"/>
  <c r="BK309" i="26"/>
  <c r="BW298" i="26"/>
  <c r="BV114" i="26"/>
  <c r="CH111" i="26"/>
  <c r="DG105" i="26" s="1"/>
  <c r="CD296" i="26"/>
  <c r="BY297" i="26"/>
  <c r="BV294" i="26"/>
  <c r="CJ231" i="26"/>
  <c r="BU146" i="26"/>
  <c r="CF139" i="26"/>
  <c r="BT76" i="26"/>
  <c r="CB78" i="26"/>
  <c r="DA72" i="26" s="1"/>
  <c r="BV75" i="26"/>
  <c r="BU298" i="26"/>
  <c r="CJ168" i="26"/>
  <c r="BU140" i="26"/>
  <c r="CI71" i="26"/>
  <c r="BY234" i="26"/>
  <c r="BZ304" i="26"/>
  <c r="CM243" i="26"/>
  <c r="CA238" i="26"/>
  <c r="CJ74" i="26"/>
  <c r="CI298" i="26"/>
  <c r="DH295" i="26" s="1"/>
  <c r="BS111" i="26"/>
  <c r="BZ294" i="26"/>
  <c r="BW168" i="26"/>
  <c r="BW166" i="26"/>
  <c r="CD137" i="26"/>
  <c r="CB75" i="26"/>
  <c r="BS297" i="26"/>
  <c r="BZ295" i="26"/>
  <c r="BW232" i="26"/>
  <c r="CF232" i="26"/>
  <c r="CL74" i="26"/>
  <c r="BV108" i="26"/>
  <c r="CH77" i="26"/>
  <c r="CF76" i="26"/>
  <c r="BY298" i="26"/>
  <c r="BZ299" i="26"/>
  <c r="BW299" i="26"/>
  <c r="CV294" i="26" s="1"/>
  <c r="BZ293" i="26"/>
  <c r="CI303" i="26"/>
  <c r="CF238" i="26"/>
  <c r="CF138" i="26"/>
  <c r="CB115" i="26"/>
  <c r="CH79" i="26"/>
  <c r="BY308" i="26"/>
  <c r="CX296" i="26" s="1"/>
  <c r="BY302" i="26"/>
  <c r="BV295" i="26"/>
  <c r="BW300" i="26"/>
  <c r="CJ235" i="26"/>
  <c r="BW233" i="26"/>
  <c r="CF236" i="26"/>
  <c r="DE230" i="26" s="1"/>
  <c r="CC168" i="26"/>
  <c r="CF140" i="26"/>
  <c r="BV140" i="26"/>
  <c r="CL78" i="26"/>
  <c r="CL75" i="26"/>
  <c r="BV109" i="26"/>
  <c r="AX120" i="26"/>
  <c r="CH72" i="26"/>
  <c r="CH74" i="26"/>
  <c r="CB72" i="26"/>
  <c r="BV81" i="26"/>
  <c r="BZ72" i="26"/>
  <c r="CD136" i="26"/>
  <c r="BX294" i="26"/>
  <c r="BZ146" i="26"/>
  <c r="CL170" i="26"/>
  <c r="BZ301" i="26"/>
  <c r="CF74" i="26"/>
  <c r="CL234" i="26"/>
  <c r="BZ79" i="26"/>
  <c r="CB107" i="26"/>
  <c r="BZ74" i="26"/>
  <c r="CH84" i="26"/>
  <c r="BY305" i="26"/>
  <c r="BT295" i="26"/>
  <c r="BY301" i="26"/>
  <c r="CJ236" i="26"/>
  <c r="CJ233" i="26"/>
  <c r="BW231" i="26"/>
  <c r="CD135" i="26"/>
  <c r="CD138" i="26"/>
  <c r="CD139" i="26"/>
  <c r="CC135" i="26"/>
  <c r="CM149" i="26"/>
  <c r="BZ76" i="26"/>
  <c r="CH73" i="26"/>
  <c r="CB77" i="26"/>
  <c r="BV78" i="26"/>
  <c r="BV76" i="26"/>
  <c r="CK105" i="26"/>
  <c r="BS238" i="26"/>
  <c r="CR230" i="26" s="1"/>
  <c r="CF107" i="26"/>
  <c r="CL137" i="26"/>
  <c r="CF141" i="26"/>
  <c r="DE135" i="26" s="1"/>
  <c r="CH83" i="26"/>
  <c r="CM106" i="26"/>
  <c r="BV110" i="26"/>
  <c r="CC143" i="26"/>
  <c r="CB294" i="26"/>
  <c r="CF244" i="26"/>
  <c r="DE232" i="26" s="1"/>
  <c r="BW244" i="26"/>
  <c r="BU149" i="26"/>
  <c r="CG149" i="26"/>
  <c r="CB242" i="26"/>
  <c r="CH76" i="26"/>
  <c r="CH78" i="26"/>
  <c r="DG72" i="26" s="1"/>
  <c r="BY307" i="26"/>
  <c r="CJ234" i="26"/>
  <c r="DI230" i="26" s="1"/>
  <c r="BV107" i="26"/>
  <c r="BU304" i="26"/>
  <c r="CH237" i="26"/>
  <c r="CE179" i="26"/>
  <c r="CB139" i="26"/>
  <c r="CG148" i="26"/>
  <c r="BT73" i="26"/>
  <c r="CH118" i="26"/>
  <c r="CK298" i="26"/>
  <c r="BZ302" i="26"/>
  <c r="BX295" i="26"/>
  <c r="CB293" i="26"/>
  <c r="CM295" i="26"/>
  <c r="CC233" i="26"/>
  <c r="CC232" i="26"/>
  <c r="CL145" i="26"/>
  <c r="CH110" i="26"/>
  <c r="CH112" i="26"/>
  <c r="DG106" i="26" s="1"/>
  <c r="CD74" i="26"/>
  <c r="BT74" i="26"/>
  <c r="CL111" i="26"/>
  <c r="BU73" i="26"/>
  <c r="AY87" i="26"/>
  <c r="CJ73" i="26"/>
  <c r="CF105" i="26"/>
  <c r="CG145" i="26"/>
  <c r="DF135" i="26" s="1"/>
  <c r="BU147" i="26"/>
  <c r="CF75" i="26"/>
  <c r="BT72" i="26"/>
  <c r="CH113" i="26"/>
  <c r="CI83" i="26"/>
  <c r="CD81" i="26"/>
  <c r="CL239" i="26"/>
  <c r="CM294" i="26"/>
  <c r="CK308" i="26"/>
  <c r="CK303" i="26"/>
  <c r="CM297" i="26"/>
  <c r="CF242" i="26"/>
  <c r="CL229" i="26"/>
  <c r="CE178" i="26"/>
  <c r="CG144" i="26"/>
  <c r="CG147" i="26"/>
  <c r="AW150" i="26"/>
  <c r="CF77" i="26"/>
  <c r="CH107" i="26"/>
  <c r="CH108" i="26"/>
  <c r="CH119" i="26"/>
  <c r="CI85" i="26"/>
  <c r="CD76" i="26"/>
  <c r="CD83" i="26"/>
  <c r="CM298" i="26"/>
  <c r="CC302" i="26"/>
  <c r="CK301" i="26"/>
  <c r="BS242" i="26"/>
  <c r="CE177" i="26"/>
  <c r="CK300" i="26"/>
  <c r="BX293" i="26"/>
  <c r="CK295" i="26"/>
  <c r="CE180" i="26"/>
  <c r="BI150" i="26"/>
  <c r="CH109" i="26"/>
  <c r="CD80" i="26"/>
  <c r="DC72" i="26" s="1"/>
  <c r="BU244" i="26"/>
  <c r="CF169" i="26"/>
  <c r="CL179" i="26"/>
  <c r="CG73" i="26"/>
  <c r="CJ170" i="26"/>
  <c r="BV148" i="26"/>
  <c r="CK296" i="26"/>
  <c r="BX296" i="26"/>
  <c r="CL110" i="26"/>
  <c r="CF302" i="26"/>
  <c r="BE87" i="26"/>
  <c r="CJ79" i="26"/>
  <c r="BY80" i="26"/>
  <c r="CE76" i="26"/>
  <c r="BS82" i="26"/>
  <c r="BX76" i="26"/>
  <c r="BY116" i="26"/>
  <c r="CK108" i="26"/>
  <c r="DJ105" i="26" s="1"/>
  <c r="BS118" i="26"/>
  <c r="CE108" i="26"/>
  <c r="BY137" i="26"/>
  <c r="CF142" i="26"/>
  <c r="BZ148" i="26"/>
  <c r="BT147" i="26"/>
  <c r="CL136" i="26"/>
  <c r="BV173" i="26"/>
  <c r="CJ171" i="26"/>
  <c r="DI167" i="26" s="1"/>
  <c r="CB235" i="26"/>
  <c r="CI237" i="26"/>
  <c r="BT240" i="26"/>
  <c r="BZ231" i="26"/>
  <c r="CC236" i="26"/>
  <c r="DB230" i="26" s="1"/>
  <c r="BV241" i="26"/>
  <c r="CH115" i="26"/>
  <c r="CB112" i="26"/>
  <c r="CK73" i="26"/>
  <c r="BV117" i="26"/>
  <c r="CJ297" i="26"/>
  <c r="BS300" i="26"/>
  <c r="BL309" i="26"/>
  <c r="BS302" i="26"/>
  <c r="CR294" i="26" s="1"/>
  <c r="CF298" i="26"/>
  <c r="BX303" i="26"/>
  <c r="CJ295" i="26"/>
  <c r="CG295" i="26"/>
  <c r="BZ239" i="26"/>
  <c r="BS308" i="26"/>
  <c r="CR296" i="26" s="1"/>
  <c r="BS295" i="26"/>
  <c r="BS298" i="26"/>
  <c r="CJ293" i="26"/>
  <c r="CJ298" i="26"/>
  <c r="DI294" i="26" s="1"/>
  <c r="CG294" i="26"/>
  <c r="BZ230" i="26"/>
  <c r="BZ237" i="26"/>
  <c r="BT242" i="26"/>
  <c r="CC244" i="26"/>
  <c r="DB232" i="26" s="1"/>
  <c r="CL233" i="26"/>
  <c r="CE298" i="26"/>
  <c r="BS299" i="26"/>
  <c r="BX304" i="26"/>
  <c r="CJ294" i="26"/>
  <c r="CJ299" i="26"/>
  <c r="DI295" i="26" s="1"/>
  <c r="CC296" i="26"/>
  <c r="CG297" i="26"/>
  <c r="BZ232" i="26"/>
  <c r="BZ242" i="26"/>
  <c r="CC240" i="26"/>
  <c r="CB237" i="26"/>
  <c r="CL238" i="26"/>
  <c r="BY140" i="26"/>
  <c r="CX135" i="26" s="1"/>
  <c r="BT167" i="26"/>
  <c r="CF145" i="26"/>
  <c r="CF143" i="26"/>
  <c r="BV145" i="26"/>
  <c r="BV175" i="26"/>
  <c r="CU167" i="26" s="1"/>
  <c r="CL142" i="26"/>
  <c r="CL140" i="26"/>
  <c r="BZ139" i="26"/>
  <c r="CF106" i="26"/>
  <c r="CE106" i="26"/>
  <c r="CH116" i="26"/>
  <c r="CH117" i="26"/>
  <c r="BV119" i="26"/>
  <c r="CB230" i="26"/>
  <c r="CH82" i="26"/>
  <c r="CL299" i="26"/>
  <c r="BT174" i="26"/>
  <c r="CL171" i="26"/>
  <c r="BZ172" i="26"/>
  <c r="BY105" i="26"/>
  <c r="CH172" i="26"/>
  <c r="CJ300" i="26"/>
  <c r="BW308" i="26"/>
  <c r="CC304" i="26"/>
  <c r="CD301" i="26"/>
  <c r="CI308" i="26"/>
  <c r="DH296" i="26" s="1"/>
  <c r="BX308" i="26"/>
  <c r="CB233" i="26"/>
  <c r="BZ243" i="26"/>
  <c r="CC235" i="26"/>
  <c r="CB232" i="26"/>
  <c r="BV242" i="26"/>
  <c r="BT169" i="26"/>
  <c r="CF181" i="26"/>
  <c r="CZ169" i="26"/>
  <c r="BV171" i="26"/>
  <c r="CA148" i="26"/>
  <c r="CA149" i="26"/>
  <c r="CA145" i="26"/>
  <c r="CL139" i="26"/>
  <c r="CL146" i="26"/>
  <c r="BT82" i="26"/>
  <c r="CJ119" i="26"/>
  <c r="DI107" i="26" s="1"/>
  <c r="CB110" i="26"/>
  <c r="BY113" i="26"/>
  <c r="BJ120" i="26"/>
  <c r="BV116" i="26"/>
  <c r="BV111" i="26"/>
  <c r="BS235" i="26"/>
  <c r="BX298" i="26"/>
  <c r="BZ236" i="26"/>
  <c r="CB234" i="26"/>
  <c r="BT170" i="26"/>
  <c r="CB171" i="26"/>
  <c r="CM147" i="26"/>
  <c r="CA147" i="26"/>
  <c r="CL143" i="26"/>
  <c r="BN150" i="26"/>
  <c r="CB111" i="26"/>
  <c r="DA105" i="26" s="1"/>
  <c r="CB109" i="26"/>
  <c r="BV118" i="26"/>
  <c r="BV113" i="26"/>
  <c r="CU105" i="26" s="1"/>
  <c r="CG298" i="26"/>
  <c r="BT299" i="26"/>
  <c r="BZ300" i="26"/>
  <c r="CM84" i="26"/>
  <c r="CK137" i="26"/>
  <c r="CC300" i="26"/>
  <c r="DB294" i="26" s="1"/>
  <c r="BS296" i="26"/>
  <c r="BS301" i="26"/>
  <c r="BX299" i="26"/>
  <c r="CB229" i="26"/>
  <c r="CB240" i="26"/>
  <c r="BT168" i="26"/>
  <c r="CB173" i="26"/>
  <c r="DA167" i="26" s="1"/>
  <c r="BO150" i="26"/>
  <c r="CA146" i="26"/>
  <c r="CL135" i="26"/>
  <c r="CL144" i="26"/>
  <c r="CL138" i="26"/>
  <c r="BY139" i="26"/>
  <c r="CB108" i="26"/>
  <c r="CB113" i="26"/>
  <c r="CE115" i="26"/>
  <c r="BV112" i="26"/>
  <c r="BV115" i="26"/>
  <c r="BW302" i="26"/>
  <c r="CF296" i="26"/>
  <c r="CG296" i="26"/>
  <c r="BX306" i="26"/>
  <c r="CB231" i="26"/>
  <c r="AZ309" i="26"/>
  <c r="CR169" i="26"/>
  <c r="CL141" i="26"/>
  <c r="CB114" i="26"/>
  <c r="CE107" i="26"/>
  <c r="BZ296" i="26"/>
  <c r="CH47" i="30"/>
  <c r="CP41" i="30"/>
  <c r="CP34" i="30"/>
  <c r="CP40" i="30"/>
  <c r="CJ39" i="30"/>
  <c r="CJ35" i="30"/>
  <c r="CD49" i="30"/>
  <c r="CD38" i="30"/>
  <c r="BX36" i="30"/>
  <c r="BX47" i="30"/>
  <c r="CO42" i="30"/>
  <c r="CI43" i="30"/>
  <c r="CC44" i="30"/>
  <c r="CB46" i="30"/>
  <c r="CB47" i="30"/>
  <c r="CK46" i="30"/>
  <c r="CL37" i="30"/>
  <c r="CS35" i="30"/>
  <c r="CG45" i="30"/>
  <c r="DH35" i="30" s="1"/>
  <c r="CP45" i="30"/>
  <c r="CP38" i="30"/>
  <c r="DQ35" i="30" s="1"/>
  <c r="CP46" i="30"/>
  <c r="CJ43" i="30"/>
  <c r="BJ50" i="30"/>
  <c r="CD46" i="30"/>
  <c r="CD47" i="30"/>
  <c r="CO44" i="30"/>
  <c r="BO50" i="30"/>
  <c r="CI45" i="30"/>
  <c r="CC46" i="30"/>
  <c r="BW41" i="30"/>
  <c r="BW47" i="30"/>
  <c r="CA34" i="30"/>
  <c r="CP36" i="30"/>
  <c r="BP50" i="30"/>
  <c r="CP49" i="30"/>
  <c r="CJ46" i="30"/>
  <c r="CJ47" i="30"/>
  <c r="CD40" i="30"/>
  <c r="CD45" i="30"/>
  <c r="CO45" i="30"/>
  <c r="CI46" i="30"/>
  <c r="CC47" i="30"/>
  <c r="BW42" i="30"/>
  <c r="BW48" i="30"/>
  <c r="CT48" i="30"/>
  <c r="CA46" i="30"/>
  <c r="CB45" i="30"/>
  <c r="CS46" i="30"/>
  <c r="CF36" i="30"/>
  <c r="CP37" i="30"/>
  <c r="CP44" i="30"/>
  <c r="CP39" i="30"/>
  <c r="CJ41" i="30"/>
  <c r="CJ49" i="30"/>
  <c r="CD42" i="30"/>
  <c r="CD48" i="30"/>
  <c r="CO46" i="30"/>
  <c r="CI47" i="30"/>
  <c r="CC48" i="30"/>
  <c r="BW43" i="30"/>
  <c r="BW49" i="30"/>
  <c r="CT47" i="30"/>
  <c r="BT50" i="30"/>
  <c r="CB48" i="30"/>
  <c r="CK47" i="30"/>
  <c r="BY48" i="30"/>
  <c r="CP48" i="30"/>
  <c r="CD43" i="30"/>
  <c r="CI42" i="30"/>
  <c r="BW44" i="30"/>
  <c r="CB44" i="30"/>
  <c r="CL36" i="30"/>
  <c r="CG46" i="30"/>
  <c r="CM39" i="30"/>
  <c r="DN36" i="30" s="1"/>
  <c r="BK50" i="30"/>
  <c r="CQ46" i="30"/>
  <c r="BQ50" i="30"/>
  <c r="CR44" i="30"/>
  <c r="BZ47" i="30"/>
  <c r="CQ49" i="30"/>
  <c r="DR37" i="30" s="1"/>
  <c r="CQ47" i="30"/>
  <c r="CL38" i="30"/>
  <c r="DI37" i="30"/>
  <c r="CE47" i="30"/>
  <c r="CE49" i="30"/>
  <c r="BY47" i="30"/>
  <c r="DJ37" i="30"/>
  <c r="CS37" i="30"/>
  <c r="CM37" i="30"/>
  <c r="CG34" i="30"/>
  <c r="CL41" i="30"/>
  <c r="DM36" i="30" s="1"/>
  <c r="CF42" i="30"/>
  <c r="BS50" i="30"/>
  <c r="CG41" i="30"/>
  <c r="BZ39" i="30"/>
  <c r="CE48" i="30"/>
  <c r="CK49" i="30"/>
  <c r="DL37" i="30" s="1"/>
  <c r="CL35" i="30"/>
  <c r="CS41" i="30"/>
  <c r="BZ42" i="30"/>
  <c r="CS49" i="30"/>
  <c r="CR41" i="30"/>
  <c r="CM46" i="30"/>
  <c r="CA40" i="30"/>
  <c r="CF38" i="30"/>
  <c r="CD8" i="27"/>
  <c r="BY7" i="27"/>
  <c r="CE6" i="27"/>
  <c r="DC8" i="27"/>
  <c r="CD12" i="27"/>
  <c r="DD6" i="27" s="1"/>
  <c r="CP7" i="27"/>
  <c r="CF14" i="27"/>
  <c r="BY13" i="27"/>
  <c r="BF21" i="27"/>
  <c r="BX10" i="27"/>
  <c r="CJ8" i="27"/>
  <c r="CD7" i="27"/>
  <c r="BZ13" i="27"/>
  <c r="CK18" i="27"/>
  <c r="CE16" i="27"/>
  <c r="BY9" i="27"/>
  <c r="CF37" i="30"/>
  <c r="CM47" i="30"/>
  <c r="CA39" i="30"/>
  <c r="BZ44" i="30"/>
  <c r="CR47" i="30"/>
  <c r="CR42" i="30"/>
  <c r="DS35" i="30" s="1"/>
  <c r="CF39" i="30"/>
  <c r="BZ40" i="30"/>
  <c r="CS42" i="30"/>
  <c r="DT35" i="30" s="1"/>
  <c r="CS43" i="30"/>
  <c r="CM36" i="30"/>
  <c r="DN35" i="30" s="1"/>
  <c r="CM38" i="30"/>
  <c r="CM49" i="30"/>
  <c r="DN37" i="30" s="1"/>
  <c r="CG36" i="30"/>
  <c r="CG43" i="30"/>
  <c r="CG44" i="30"/>
  <c r="CA45" i="30"/>
  <c r="BA50" i="30"/>
  <c r="CA43" i="30"/>
  <c r="CR38" i="30"/>
  <c r="BZ43" i="30"/>
  <c r="CM44" i="30"/>
  <c r="CA35" i="30"/>
  <c r="CR40" i="30"/>
  <c r="CF34" i="30"/>
  <c r="CF40" i="30"/>
  <c r="DG35" i="30" s="1"/>
  <c r="BZ36" i="30"/>
  <c r="BZ41" i="30"/>
  <c r="DP37" i="30"/>
  <c r="CS38" i="30"/>
  <c r="CS44" i="30"/>
  <c r="CS45" i="30"/>
  <c r="CM41" i="30"/>
  <c r="CM48" i="30"/>
  <c r="CG39" i="30"/>
  <c r="CG48" i="30"/>
  <c r="CG49" i="30"/>
  <c r="CA42" i="30"/>
  <c r="CA44" i="30"/>
  <c r="BF50" i="30"/>
  <c r="CR37" i="30"/>
  <c r="DF37" i="30"/>
  <c r="AZ50" i="30"/>
  <c r="CR35" i="30"/>
  <c r="CR39" i="30"/>
  <c r="CF35" i="30"/>
  <c r="CF43" i="30"/>
  <c r="BZ38" i="30"/>
  <c r="DK37" i="30"/>
  <c r="CS47" i="30"/>
  <c r="CS48" i="30"/>
  <c r="CM35" i="30"/>
  <c r="CM43" i="30"/>
  <c r="BM50" i="30"/>
  <c r="BG50" i="30"/>
  <c r="CA36" i="30"/>
  <c r="CA48" i="30"/>
  <c r="CA47" i="30"/>
  <c r="BL50" i="30"/>
  <c r="CM45" i="30"/>
  <c r="CA49" i="30"/>
  <c r="CF46" i="30"/>
  <c r="CR43" i="30"/>
  <c r="CF41" i="30"/>
  <c r="CS40" i="30"/>
  <c r="CM40" i="30"/>
  <c r="CG40" i="30"/>
  <c r="CG35" i="30"/>
  <c r="CA37" i="30"/>
  <c r="CA41" i="30"/>
  <c r="CS5" i="29"/>
  <c r="CM10" i="29"/>
  <c r="DN7" i="29" s="1"/>
  <c r="CL5" i="29"/>
  <c r="BP21" i="29"/>
  <c r="CR20" i="29"/>
  <c r="DS8" i="29" s="1"/>
  <c r="CP17" i="29"/>
  <c r="CG10" i="29"/>
  <c r="CG13" i="29"/>
  <c r="BI21" i="29"/>
  <c r="CS10" i="29"/>
  <c r="CS12" i="29"/>
  <c r="DT6" i="29" s="1"/>
  <c r="CS18" i="29"/>
  <c r="CM11" i="29"/>
  <c r="CM13" i="29"/>
  <c r="CM19" i="29"/>
  <c r="CL7" i="29"/>
  <c r="CL8" i="29"/>
  <c r="CL17" i="29"/>
  <c r="CF17" i="29"/>
  <c r="CF12" i="29"/>
  <c r="CF20" i="29"/>
  <c r="BZ8" i="29"/>
  <c r="CA6" i="29"/>
  <c r="CA11" i="29"/>
  <c r="CG15" i="29"/>
  <c r="CS14" i="29"/>
  <c r="BM21" i="29"/>
  <c r="BY20" i="29"/>
  <c r="BR21" i="29"/>
  <c r="CR15" i="29"/>
  <c r="BY14" i="29"/>
  <c r="CG9" i="29"/>
  <c r="CG16" i="29"/>
  <c r="DH6" i="29" s="1"/>
  <c r="CX8" i="29"/>
  <c r="CS6" i="29"/>
  <c r="CS15" i="29"/>
  <c r="BS21" i="29"/>
  <c r="CM5" i="29"/>
  <c r="CM16" i="29"/>
  <c r="CL9" i="29"/>
  <c r="CL6" i="29"/>
  <c r="CL16" i="29"/>
  <c r="CF9" i="29"/>
  <c r="CF6" i="29"/>
  <c r="CF16" i="29"/>
  <c r="BZ19" i="29"/>
  <c r="CA10" i="29"/>
  <c r="CA14" i="29"/>
  <c r="CA20" i="29"/>
  <c r="CR16" i="29"/>
  <c r="CP16" i="29"/>
  <c r="CR14" i="29"/>
  <c r="CP14" i="29"/>
  <c r="CG7" i="29"/>
  <c r="CG17" i="29"/>
  <c r="CS8" i="29"/>
  <c r="CS16" i="29"/>
  <c r="CM8" i="29"/>
  <c r="CM6" i="29"/>
  <c r="CM17" i="29"/>
  <c r="CL12" i="29"/>
  <c r="CL15" i="29"/>
  <c r="CL19" i="29"/>
  <c r="CF7" i="29"/>
  <c r="CF10" i="29"/>
  <c r="CF19" i="29"/>
  <c r="BZ16" i="29"/>
  <c r="CA15" i="29"/>
  <c r="BA21" i="29"/>
  <c r="CR19" i="29"/>
  <c r="CS20" i="29"/>
  <c r="CL13" i="29"/>
  <c r="CP19" i="29"/>
  <c r="CR17" i="29"/>
  <c r="CP13" i="29"/>
  <c r="CG12" i="29"/>
  <c r="CS9" i="29"/>
  <c r="CS11" i="29"/>
  <c r="CM9" i="29"/>
  <c r="CM12" i="29"/>
  <c r="CL14" i="29"/>
  <c r="CL11" i="29"/>
  <c r="DM6" i="29" s="1"/>
  <c r="CF14" i="29"/>
  <c r="CF11" i="29"/>
  <c r="DG6" i="29" s="1"/>
  <c r="CD302" i="26"/>
  <c r="DC294" i="26" s="1"/>
  <c r="CD305" i="26"/>
  <c r="BW304" i="26"/>
  <c r="BT302" i="26"/>
  <c r="CS294" i="26" s="1"/>
  <c r="CL306" i="26"/>
  <c r="CJ301" i="26"/>
  <c r="CI301" i="26"/>
  <c r="CI300" i="26"/>
  <c r="CA296" i="26"/>
  <c r="BW301" i="26"/>
  <c r="BZ306" i="26"/>
  <c r="BZ303" i="26"/>
  <c r="BX300" i="26"/>
  <c r="CW295" i="26" s="1"/>
  <c r="CD304" i="26"/>
  <c r="BF309" i="26"/>
  <c r="CD307" i="26"/>
  <c r="BX302" i="26"/>
  <c r="BX301" i="26"/>
  <c r="BW307" i="26"/>
  <c r="BW306" i="26"/>
  <c r="CL303" i="26"/>
  <c r="CF306" i="26"/>
  <c r="CJ306" i="26"/>
  <c r="CJ302" i="26"/>
  <c r="CJ303" i="26"/>
  <c r="CI295" i="26"/>
  <c r="CI302" i="26"/>
  <c r="CC298" i="26"/>
  <c r="CC306" i="26"/>
  <c r="CA294" i="26"/>
  <c r="BU294" i="26"/>
  <c r="BZ305" i="26"/>
  <c r="CD298" i="26"/>
  <c r="CF293" i="26"/>
  <c r="CF299" i="26"/>
  <c r="CJ308" i="26"/>
  <c r="CJ304" i="26"/>
  <c r="CJ305" i="26"/>
  <c r="CI307" i="26"/>
  <c r="CI304" i="26"/>
  <c r="CC295" i="26"/>
  <c r="CC301" i="26"/>
  <c r="CC308" i="26"/>
  <c r="DB296" i="26" s="1"/>
  <c r="CA297" i="26"/>
  <c r="BU297" i="26"/>
  <c r="CE306" i="26"/>
  <c r="BZ297" i="26"/>
  <c r="CD299" i="26"/>
  <c r="CI297" i="26"/>
  <c r="DH294" i="26" s="1"/>
  <c r="CC307" i="26"/>
  <c r="BU293" i="26"/>
  <c r="CD297" i="26"/>
  <c r="CD300" i="26"/>
  <c r="CD306" i="26"/>
  <c r="BX305" i="26"/>
  <c r="BW305" i="26"/>
  <c r="AY309" i="26"/>
  <c r="CF295" i="26"/>
  <c r="CJ307" i="26"/>
  <c r="CI306" i="26"/>
  <c r="CC297" i="26"/>
  <c r="BE309" i="26"/>
  <c r="CA304" i="26"/>
  <c r="BZ298" i="26"/>
  <c r="CD308" i="26"/>
  <c r="BX297" i="26"/>
  <c r="CF294" i="26"/>
  <c r="CC305" i="26"/>
  <c r="CI296" i="26"/>
  <c r="CI305" i="26"/>
  <c r="CC303" i="26"/>
  <c r="CF13" i="27"/>
  <c r="BY15" i="27"/>
  <c r="CY7" i="27" s="1"/>
  <c r="CF11" i="27"/>
  <c r="CP15" i="27"/>
  <c r="BQ21" i="27"/>
  <c r="AZ21" i="27"/>
  <c r="CF20" i="27"/>
  <c r="BZ12" i="27"/>
  <c r="BY10" i="27"/>
  <c r="BY16" i="27"/>
  <c r="CK10" i="27"/>
  <c r="DK7" i="27" s="1"/>
  <c r="CK15" i="27"/>
  <c r="CJ16" i="27"/>
  <c r="CF12" i="27"/>
  <c r="CP16" i="27"/>
  <c r="CP10" i="27"/>
  <c r="CK19" i="27"/>
  <c r="BY11" i="27"/>
  <c r="BZ15" i="27"/>
  <c r="BL21" i="27"/>
  <c r="CK16" i="27"/>
  <c r="CF15" i="27"/>
  <c r="DF6" i="27" s="1"/>
  <c r="CP14" i="27"/>
  <c r="DP6" i="27" s="1"/>
  <c r="CP17" i="27"/>
  <c r="CP19" i="27"/>
  <c r="CP11" i="27"/>
  <c r="CE19" i="27"/>
  <c r="BZ16" i="27"/>
  <c r="CK11" i="27"/>
  <c r="CK17" i="27"/>
  <c r="CJ14" i="27"/>
  <c r="BZ14" i="27"/>
  <c r="DA8" i="27"/>
  <c r="CP12" i="27"/>
  <c r="BY19" i="27"/>
  <c r="CL20" i="27"/>
  <c r="BY12" i="27"/>
  <c r="CP18" i="27"/>
  <c r="BX19" i="27"/>
  <c r="CK7" i="27"/>
  <c r="CK12" i="27"/>
  <c r="CP20" i="27"/>
  <c r="DH8" i="27"/>
  <c r="BB309" i="26"/>
  <c r="CF305" i="26"/>
  <c r="BT307" i="26"/>
  <c r="BT180" i="26"/>
  <c r="CK118" i="26"/>
  <c r="CB174" i="26"/>
  <c r="BD245" i="26"/>
  <c r="CC243" i="26"/>
  <c r="CL237" i="26"/>
  <c r="CL113" i="26"/>
  <c r="CA82" i="26"/>
  <c r="BY86" i="26"/>
  <c r="BS84" i="26"/>
  <c r="BX75" i="26"/>
  <c r="BV174" i="26"/>
  <c r="CB304" i="26"/>
  <c r="CD238" i="26"/>
  <c r="DC230" i="26" s="1"/>
  <c r="CD149" i="26"/>
  <c r="CG76" i="26"/>
  <c r="BF87" i="26"/>
  <c r="BY72" i="26"/>
  <c r="CH145" i="26"/>
  <c r="BT148" i="26"/>
  <c r="CE140" i="26"/>
  <c r="CD141" i="26"/>
  <c r="CA75" i="26"/>
  <c r="BK87" i="26"/>
  <c r="CD75" i="26"/>
  <c r="CB147" i="26"/>
  <c r="CF148" i="26"/>
  <c r="BZ147" i="26"/>
  <c r="BZ244" i="26"/>
  <c r="BH245" i="26"/>
  <c r="BT241" i="26"/>
  <c r="CL82" i="26"/>
  <c r="CC146" i="26"/>
  <c r="CH85" i="26"/>
  <c r="BV83" i="26"/>
  <c r="CJ136" i="26"/>
  <c r="BX144" i="26"/>
  <c r="BV143" i="26"/>
  <c r="CU135" i="26" s="1"/>
  <c r="CH141" i="26"/>
  <c r="DG135" i="26" s="1"/>
  <c r="CL149" i="26"/>
  <c r="BT149" i="26"/>
  <c r="BS140" i="26"/>
  <c r="CK233" i="26"/>
  <c r="DJ230" i="26" s="1"/>
  <c r="CE237" i="26"/>
  <c r="CC149" i="26"/>
  <c r="CG237" i="26"/>
  <c r="CA231" i="26"/>
  <c r="CJ137" i="26"/>
  <c r="BW105" i="26"/>
  <c r="BU241" i="26"/>
  <c r="BI87" i="26"/>
  <c r="CJ75" i="26"/>
  <c r="BA120" i="26"/>
  <c r="CK119" i="26"/>
  <c r="CB244" i="26"/>
  <c r="BV239" i="26"/>
  <c r="CC241" i="26"/>
  <c r="CH234" i="26"/>
  <c r="CI239" i="26"/>
  <c r="BT243" i="26"/>
  <c r="CL242" i="26"/>
  <c r="BW243" i="26"/>
  <c r="BT232" i="26"/>
  <c r="BY232" i="26"/>
  <c r="BE245" i="26"/>
  <c r="BV243" i="26"/>
  <c r="CL244" i="26"/>
  <c r="BK245" i="26"/>
  <c r="BU240" i="26"/>
  <c r="BZ241" i="26"/>
  <c r="BT237" i="26"/>
  <c r="CC237" i="26"/>
  <c r="BW241" i="26"/>
  <c r="CF233" i="26"/>
  <c r="CF240" i="26"/>
  <c r="BS234" i="26"/>
  <c r="CH233" i="26"/>
  <c r="CH242" i="26"/>
  <c r="CH241" i="26"/>
  <c r="CB238" i="26"/>
  <c r="CB239" i="26"/>
  <c r="BV234" i="26"/>
  <c r="BV240" i="26"/>
  <c r="CH231" i="26"/>
  <c r="CA232" i="26"/>
  <c r="CL231" i="26"/>
  <c r="BN245" i="26"/>
  <c r="CL235" i="26"/>
  <c r="CI235" i="26"/>
  <c r="CI236" i="26"/>
  <c r="BT233" i="26"/>
  <c r="AY245" i="26"/>
  <c r="CH239" i="26"/>
  <c r="BV238" i="26"/>
  <c r="CU230" i="26" s="1"/>
  <c r="CA234" i="26"/>
  <c r="CL243" i="26"/>
  <c r="CI242" i="26"/>
  <c r="CE234" i="26"/>
  <c r="CA237" i="26"/>
  <c r="CG239" i="26"/>
  <c r="CE229" i="26"/>
  <c r="CC231" i="26"/>
  <c r="BZ235" i="26"/>
  <c r="BZ234" i="26"/>
  <c r="BY236" i="26"/>
  <c r="CG230" i="26"/>
  <c r="AV245" i="26"/>
  <c r="CC242" i="26"/>
  <c r="BW240" i="26"/>
  <c r="CF230" i="26"/>
  <c r="CE230" i="26"/>
  <c r="BZ238" i="26"/>
  <c r="CY230" i="26" s="1"/>
  <c r="BB245" i="26"/>
  <c r="BY233" i="26"/>
  <c r="CG231" i="26"/>
  <c r="BT239" i="26"/>
  <c r="CC238" i="26"/>
  <c r="BW235" i="26"/>
  <c r="CV230" i="26" s="1"/>
  <c r="BW242" i="26"/>
  <c r="CF235" i="26"/>
  <c r="CF239" i="26"/>
  <c r="CH236" i="26"/>
  <c r="DG230" i="26" s="1"/>
  <c r="CH238" i="26"/>
  <c r="CH243" i="26"/>
  <c r="CB236" i="26"/>
  <c r="DA230" i="26" s="1"/>
  <c r="CB241" i="26"/>
  <c r="BV229" i="26"/>
  <c r="BV235" i="26"/>
  <c r="CL232" i="26"/>
  <c r="CA230" i="26"/>
  <c r="CA233" i="26"/>
  <c r="CL236" i="26"/>
  <c r="CL240" i="26"/>
  <c r="CL241" i="26"/>
  <c r="CI232" i="26"/>
  <c r="CI238" i="26"/>
  <c r="CI241" i="26"/>
  <c r="BS237" i="26"/>
  <c r="CK238" i="26"/>
  <c r="CM240" i="26"/>
  <c r="BI245" i="26"/>
  <c r="BY235" i="26"/>
  <c r="CX230" i="26" s="1"/>
  <c r="BJ245" i="26"/>
  <c r="AX245" i="26"/>
  <c r="BV230" i="26"/>
  <c r="BT235" i="26"/>
  <c r="BT244" i="26"/>
  <c r="BW237" i="26"/>
  <c r="CV231" i="26" s="1"/>
  <c r="BW238" i="26"/>
  <c r="CH244" i="26"/>
  <c r="CB243" i="26"/>
  <c r="CI243" i="26"/>
  <c r="BV231" i="26"/>
  <c r="CE233" i="26"/>
  <c r="BW236" i="26"/>
  <c r="BV232" i="26"/>
  <c r="BV237" i="26"/>
  <c r="CM230" i="26"/>
  <c r="CI240" i="26"/>
  <c r="CI233" i="26"/>
  <c r="DH230" i="26" s="1"/>
  <c r="BY238" i="26"/>
  <c r="BT231" i="26"/>
  <c r="BZ233" i="26"/>
  <c r="CH230" i="26"/>
  <c r="BT236" i="26"/>
  <c r="BT238" i="26"/>
  <c r="CS230" i="26" s="1"/>
  <c r="BT234" i="26"/>
  <c r="CC239" i="26"/>
  <c r="BW239" i="26"/>
  <c r="CF241" i="26"/>
  <c r="CF243" i="26"/>
  <c r="CH232" i="26"/>
  <c r="CH235" i="26"/>
  <c r="BV233" i="26"/>
  <c r="BV236" i="26"/>
  <c r="BU239" i="26"/>
  <c r="CM231" i="26"/>
  <c r="CA235" i="26"/>
  <c r="CL230" i="26"/>
  <c r="CI234" i="26"/>
  <c r="CE232" i="26"/>
  <c r="BH182" i="26"/>
  <c r="BT171" i="26"/>
  <c r="CH174" i="26"/>
  <c r="DG168" i="26" s="1"/>
  <c r="CF179" i="26"/>
  <c r="BT179" i="26"/>
  <c r="CH168" i="26"/>
  <c r="CH171" i="26"/>
  <c r="CL169" i="26"/>
  <c r="CB172" i="26"/>
  <c r="CB177" i="26"/>
  <c r="BV177" i="26"/>
  <c r="CJ178" i="26"/>
  <c r="CB181" i="26"/>
  <c r="CL180" i="26"/>
  <c r="BB182" i="26"/>
  <c r="BT172" i="26"/>
  <c r="CH169" i="26"/>
  <c r="CB169" i="26"/>
  <c r="BT173" i="26"/>
  <c r="CX169" i="26"/>
  <c r="CB175" i="26"/>
  <c r="CD178" i="26"/>
  <c r="CL168" i="26"/>
  <c r="BZ169" i="26"/>
  <c r="CH170" i="26"/>
  <c r="CB176" i="26"/>
  <c r="CB170" i="26"/>
  <c r="BV172" i="26"/>
  <c r="AX182" i="26"/>
  <c r="CC174" i="26"/>
  <c r="CH177" i="26"/>
  <c r="BZ170" i="26"/>
  <c r="BV176" i="26"/>
  <c r="CL173" i="26"/>
  <c r="BZ179" i="26"/>
  <c r="CF146" i="26"/>
  <c r="BT140" i="26"/>
  <c r="CH146" i="26"/>
  <c r="BZ143" i="26"/>
  <c r="CY135" i="26" s="1"/>
  <c r="BT139" i="26"/>
  <c r="BT145" i="26"/>
  <c r="BW146" i="26"/>
  <c r="CE137" i="26"/>
  <c r="CH149" i="26"/>
  <c r="CH148" i="26"/>
  <c r="CH147" i="26"/>
  <c r="CB144" i="26"/>
  <c r="CB141" i="26"/>
  <c r="DA135" i="26" s="1"/>
  <c r="BV146" i="26"/>
  <c r="BV144" i="26"/>
  <c r="BV149" i="26"/>
  <c r="BW135" i="26"/>
  <c r="BZ144" i="26"/>
  <c r="BZ137" i="26"/>
  <c r="BY138" i="26"/>
  <c r="CJ138" i="26"/>
  <c r="BT135" i="26"/>
  <c r="BT143" i="26"/>
  <c r="CS135" i="26" s="1"/>
  <c r="BT146" i="26"/>
  <c r="BW148" i="26"/>
  <c r="CE139" i="26"/>
  <c r="BS137" i="26"/>
  <c r="CH142" i="26"/>
  <c r="CB140" i="26"/>
  <c r="CB143" i="26"/>
  <c r="DA136" i="26" s="1"/>
  <c r="BV139" i="26"/>
  <c r="CL147" i="26"/>
  <c r="CL148" i="26"/>
  <c r="BZ149" i="26"/>
  <c r="CY137" i="26" s="1"/>
  <c r="BZ141" i="26"/>
  <c r="BY136" i="26"/>
  <c r="CF149" i="26"/>
  <c r="CE136" i="26"/>
  <c r="BZ136" i="26"/>
  <c r="BT138" i="26"/>
  <c r="BS138" i="26"/>
  <c r="CB145" i="26"/>
  <c r="BV141" i="26"/>
  <c r="BZ140" i="26"/>
  <c r="BB150" i="26"/>
  <c r="CI147" i="26"/>
  <c r="AV150" i="26"/>
  <c r="CE135" i="26"/>
  <c r="CB149" i="26"/>
  <c r="BZ138" i="26"/>
  <c r="CJ135" i="26"/>
  <c r="CF147" i="26"/>
  <c r="BT141" i="26"/>
  <c r="BT144" i="26"/>
  <c r="CE138" i="26"/>
  <c r="CH144" i="26"/>
  <c r="CB146" i="26"/>
  <c r="AX150" i="26"/>
  <c r="BZ142" i="26"/>
  <c r="CE146" i="26"/>
  <c r="BT142" i="26"/>
  <c r="BJ150" i="26"/>
  <c r="CB142" i="26"/>
  <c r="BD150" i="26"/>
  <c r="BV142" i="26"/>
  <c r="BZ135" i="26"/>
  <c r="BZ145" i="26"/>
  <c r="BW111" i="26"/>
  <c r="CL108" i="26"/>
  <c r="BS109" i="26"/>
  <c r="BS114" i="26"/>
  <c r="CG107" i="26"/>
  <c r="CE113" i="26"/>
  <c r="CE116" i="26"/>
  <c r="BY117" i="26"/>
  <c r="BY112" i="26"/>
  <c r="CE111" i="26"/>
  <c r="DD105" i="26" s="1"/>
  <c r="CK109" i="26"/>
  <c r="CK107" i="26"/>
  <c r="CK106" i="26"/>
  <c r="CL106" i="26"/>
  <c r="CL107" i="26"/>
  <c r="AU120" i="26"/>
  <c r="BS116" i="26"/>
  <c r="CE109" i="26"/>
  <c r="CE118" i="26"/>
  <c r="BY119" i="26"/>
  <c r="BY114" i="26"/>
  <c r="CE105" i="26"/>
  <c r="CK115" i="26"/>
  <c r="CK110" i="26"/>
  <c r="BY104" i="26"/>
  <c r="CK117" i="26"/>
  <c r="CK112" i="26"/>
  <c r="CL112" i="26"/>
  <c r="BS105" i="26"/>
  <c r="CE117" i="26"/>
  <c r="CE110" i="26"/>
  <c r="BY118" i="26"/>
  <c r="CK114" i="26"/>
  <c r="BT109" i="26"/>
  <c r="CF104" i="26"/>
  <c r="BS117" i="26"/>
  <c r="BS110" i="26"/>
  <c r="CA108" i="26"/>
  <c r="CE119" i="26"/>
  <c r="CE112" i="26"/>
  <c r="BY111" i="26"/>
  <c r="BY107" i="26"/>
  <c r="BY106" i="26"/>
  <c r="CK113" i="26"/>
  <c r="CK111" i="26"/>
  <c r="CK116" i="26"/>
  <c r="BZ105" i="26"/>
  <c r="BS115" i="26"/>
  <c r="BS107" i="26"/>
  <c r="BS106" i="26"/>
  <c r="CF115" i="26"/>
  <c r="BZ116" i="26"/>
  <c r="BS119" i="26"/>
  <c r="BS112" i="26"/>
  <c r="BU106" i="26"/>
  <c r="BG120" i="26"/>
  <c r="CE114" i="26"/>
  <c r="BY115" i="26"/>
  <c r="BY110" i="26"/>
  <c r="CX105" i="26" s="1"/>
  <c r="BM120" i="26"/>
  <c r="CL119" i="26"/>
  <c r="BS108" i="26"/>
  <c r="BY108" i="26"/>
  <c r="BS113" i="26"/>
  <c r="CR105" i="26" s="1"/>
  <c r="CR54" i="31"/>
  <c r="BZ55" i="31"/>
  <c r="CS53" i="31"/>
  <c r="BX54" i="31"/>
  <c r="CR44" i="31"/>
  <c r="CF49" i="31"/>
  <c r="CD56" i="31"/>
  <c r="CL54" i="31"/>
  <c r="BR57" i="31"/>
  <c r="CR50" i="31"/>
  <c r="CP46" i="31"/>
  <c r="BZ54" i="31"/>
  <c r="BZ49" i="31"/>
  <c r="CO54" i="31"/>
  <c r="BS57" i="31"/>
  <c r="CM47" i="31"/>
  <c r="CM54" i="31"/>
  <c r="CG54" i="31"/>
  <c r="CG52" i="31"/>
  <c r="CA51" i="31"/>
  <c r="CA48" i="31"/>
  <c r="CA45" i="31"/>
  <c r="CM51" i="31"/>
  <c r="CP47" i="31"/>
  <c r="CF54" i="31"/>
  <c r="CR42" i="31"/>
  <c r="BF57" i="31"/>
  <c r="CL50" i="31"/>
  <c r="CD53" i="31"/>
  <c r="DU44" i="31"/>
  <c r="CL52" i="31"/>
  <c r="CR55" i="31"/>
  <c r="CL55" i="31"/>
  <c r="BZ53" i="31"/>
  <c r="AZ57" i="31"/>
  <c r="BO57" i="31"/>
  <c r="CS48" i="31"/>
  <c r="DT42" i="31" s="1"/>
  <c r="CM53" i="31"/>
  <c r="CM52" i="31"/>
  <c r="CG51" i="31"/>
  <c r="CG56" i="31"/>
  <c r="CJ55" i="31"/>
  <c r="CJ49" i="31"/>
  <c r="CL48" i="31"/>
  <c r="CR56" i="31"/>
  <c r="DS44" i="31" s="1"/>
  <c r="BZ46" i="31"/>
  <c r="BZ50" i="31"/>
  <c r="BZ56" i="31"/>
  <c r="CS56" i="31"/>
  <c r="DT44" i="31" s="1"/>
  <c r="CS51" i="31"/>
  <c r="CM55" i="31"/>
  <c r="CG53" i="31"/>
  <c r="CR53" i="31"/>
  <c r="CM49" i="31"/>
  <c r="CA46" i="31"/>
  <c r="CD52" i="31"/>
  <c r="CF53" i="31"/>
  <c r="CF56" i="31"/>
  <c r="CR46" i="31"/>
  <c r="CR47" i="31"/>
  <c r="CJ50" i="31"/>
  <c r="CD51" i="31"/>
  <c r="BZ48" i="31"/>
  <c r="CS49" i="31"/>
  <c r="CM50" i="31"/>
  <c r="CG49" i="31"/>
  <c r="CL53" i="31"/>
  <c r="CC19" i="31"/>
  <c r="BX13" i="31"/>
  <c r="BQ21" i="31"/>
  <c r="BW16" i="31"/>
  <c r="CK7" i="31"/>
  <c r="CE7" i="31"/>
  <c r="CE9" i="31"/>
  <c r="CD19" i="31"/>
  <c r="CO12" i="31"/>
  <c r="BO21" i="31"/>
  <c r="CO7" i="31"/>
  <c r="CO14" i="31"/>
  <c r="CC17" i="31"/>
  <c r="CK11" i="31"/>
  <c r="CE19" i="31"/>
  <c r="CE17" i="31"/>
  <c r="CE16" i="31"/>
  <c r="BX12" i="31"/>
  <c r="BX10" i="31"/>
  <c r="CQ10" i="31"/>
  <c r="CJ15" i="31"/>
  <c r="CJ18" i="31"/>
  <c r="BY13" i="31"/>
  <c r="CZ6" i="31" s="1"/>
  <c r="BY20" i="31"/>
  <c r="BW20" i="31"/>
  <c r="CP13" i="31"/>
  <c r="CP15" i="31"/>
  <c r="CK5" i="31"/>
  <c r="CK6" i="31"/>
  <c r="CK8" i="31"/>
  <c r="CJ11" i="31"/>
  <c r="CQ11" i="31"/>
  <c r="CO11" i="31"/>
  <c r="CO18" i="31"/>
  <c r="BX9" i="31"/>
  <c r="CC20" i="31"/>
  <c r="CK13" i="31"/>
  <c r="CK19" i="31"/>
  <c r="CE11" i="31"/>
  <c r="CE13" i="31"/>
  <c r="BX16" i="31"/>
  <c r="BX8" i="31"/>
  <c r="CQ6" i="31"/>
  <c r="CQ9" i="31"/>
  <c r="CQ16" i="31"/>
  <c r="CJ14" i="31"/>
  <c r="CJ16" i="31"/>
  <c r="BY16" i="31"/>
  <c r="BW17" i="31"/>
  <c r="CP18" i="31"/>
  <c r="CO9" i="31"/>
  <c r="BX20" i="31"/>
  <c r="BX7" i="31"/>
  <c r="CP8" i="31"/>
  <c r="BX18" i="31"/>
  <c r="CJ9" i="31"/>
  <c r="BY15" i="31"/>
  <c r="CD12" i="31"/>
  <c r="CD17" i="31"/>
  <c r="CO19" i="31"/>
  <c r="CK14" i="31"/>
  <c r="BK21" i="31"/>
  <c r="CE20" i="31"/>
  <c r="CE14" i="31"/>
  <c r="CD14" i="31"/>
  <c r="BX14" i="31"/>
  <c r="CQ7" i="31"/>
  <c r="CQ18" i="31"/>
  <c r="CQ17" i="31"/>
  <c r="BJ21" i="31"/>
  <c r="CJ17" i="31"/>
  <c r="BY18" i="31"/>
  <c r="BW18" i="31"/>
  <c r="BX17" i="31"/>
  <c r="CP11" i="31"/>
  <c r="CP20" i="31"/>
  <c r="CO10" i="31"/>
  <c r="CJ19" i="31"/>
  <c r="CK12" i="31"/>
  <c r="CK20" i="31"/>
  <c r="BX11" i="31"/>
  <c r="CO15" i="31"/>
  <c r="CO20" i="31"/>
  <c r="CK9" i="31"/>
  <c r="CK15" i="31"/>
  <c r="CK18" i="31"/>
  <c r="CE8" i="31"/>
  <c r="CE15" i="31"/>
  <c r="BX6" i="31"/>
  <c r="CQ8" i="31"/>
  <c r="CQ12" i="31"/>
  <c r="CQ20" i="31"/>
  <c r="DR8" i="31" s="1"/>
  <c r="CJ12" i="31"/>
  <c r="CJ10" i="31"/>
  <c r="BY12" i="31"/>
  <c r="BW14" i="31"/>
  <c r="BW19" i="31"/>
  <c r="CP10" i="31"/>
  <c r="CP12" i="31"/>
  <c r="CA76" i="26"/>
  <c r="BX71" i="26"/>
  <c r="CC85" i="26"/>
  <c r="CM76" i="26"/>
  <c r="CM73" i="26"/>
  <c r="CE73" i="26"/>
  <c r="BS74" i="26"/>
  <c r="BV82" i="26"/>
  <c r="CJ81" i="26"/>
  <c r="CE77" i="26"/>
  <c r="BY76" i="26"/>
  <c r="BU76" i="26"/>
  <c r="CE75" i="26"/>
  <c r="CE74" i="26"/>
  <c r="AU87" i="26"/>
  <c r="BX74" i="26"/>
  <c r="BX77" i="26"/>
  <c r="CW72" i="26" s="1"/>
  <c r="CD78" i="26"/>
  <c r="CD77" i="26"/>
  <c r="CJ78" i="26"/>
  <c r="CC86" i="26"/>
  <c r="DB74" i="26" s="1"/>
  <c r="BU85" i="26"/>
  <c r="CM74" i="26"/>
  <c r="BS80" i="26"/>
  <c r="CR72" i="26" s="1"/>
  <c r="BA87" i="26"/>
  <c r="CK82" i="26"/>
  <c r="CM78" i="26"/>
  <c r="BS81" i="26"/>
  <c r="CK80" i="26"/>
  <c r="BS71" i="26"/>
  <c r="BS86" i="26"/>
  <c r="BY75" i="26"/>
  <c r="CM77" i="26"/>
  <c r="BU72" i="26"/>
  <c r="BU86" i="26"/>
  <c r="BY74" i="26"/>
  <c r="BY82" i="26"/>
  <c r="BS78" i="26"/>
  <c r="CM75" i="26"/>
  <c r="BX73" i="26"/>
  <c r="CI84" i="26"/>
  <c r="CH86" i="26"/>
  <c r="AX87" i="26"/>
  <c r="CD82" i="26"/>
  <c r="CD73" i="26"/>
  <c r="CD85" i="26"/>
  <c r="BW86" i="26"/>
  <c r="BU77" i="26"/>
  <c r="BU81" i="26"/>
  <c r="BU75" i="26"/>
  <c r="BU80" i="26"/>
  <c r="CT72" i="26" s="1"/>
  <c r="BS83" i="26"/>
  <c r="BU71" i="26"/>
  <c r="BS73" i="26"/>
  <c r="BS85" i="26"/>
  <c r="BS76" i="26"/>
  <c r="BY85" i="26"/>
  <c r="BS79" i="26"/>
  <c r="BU82" i="26"/>
  <c r="CE78" i="26"/>
  <c r="DD72" i="26" s="1"/>
  <c r="BG87" i="26"/>
  <c r="CE72" i="26"/>
  <c r="BX84" i="26"/>
  <c r="BW85" i="26"/>
  <c r="CJ84" i="26"/>
  <c r="CK79" i="26"/>
  <c r="BU79" i="26"/>
  <c r="BY73" i="26"/>
  <c r="BS72" i="26"/>
  <c r="BS77" i="26"/>
  <c r="BU74" i="26"/>
  <c r="CE84" i="26"/>
  <c r="BX72" i="26"/>
  <c r="CD84" i="26"/>
  <c r="CJ72" i="26"/>
  <c r="BV86" i="26"/>
  <c r="CU74" i="26" s="1"/>
  <c r="CB85" i="26"/>
  <c r="CM80" i="26"/>
  <c r="CA78" i="26"/>
  <c r="CZ72" i="26" s="1"/>
  <c r="CJ80" i="26"/>
  <c r="BX85" i="26"/>
  <c r="CD86" i="26"/>
  <c r="BU83" i="26"/>
  <c r="CG84" i="26"/>
  <c r="CG304" i="26"/>
  <c r="DF294" i="26" s="1"/>
  <c r="CE296" i="26"/>
  <c r="BZ308" i="26"/>
  <c r="BT304" i="26"/>
  <c r="AV309" i="26"/>
  <c r="CL302" i="26"/>
  <c r="CL301" i="26"/>
  <c r="CF304" i="26"/>
  <c r="CF307" i="26"/>
  <c r="CG308" i="26"/>
  <c r="CG235" i="26"/>
  <c r="CG242" i="26"/>
  <c r="BS236" i="26"/>
  <c r="BU237" i="26"/>
  <c r="BU234" i="26"/>
  <c r="BU236" i="26"/>
  <c r="BZ177" i="26"/>
  <c r="CL177" i="26"/>
  <c r="CF171" i="26"/>
  <c r="CF176" i="26"/>
  <c r="BZ171" i="26"/>
  <c r="BT176" i="26"/>
  <c r="CM232" i="26"/>
  <c r="CM238" i="26"/>
  <c r="CF167" i="26"/>
  <c r="CJ177" i="26"/>
  <c r="CJ140" i="26"/>
  <c r="BX142" i="26"/>
  <c r="BZ181" i="26"/>
  <c r="CJ139" i="26"/>
  <c r="DI135" i="26" s="1"/>
  <c r="BX138" i="26"/>
  <c r="BW141" i="26"/>
  <c r="BW143" i="26"/>
  <c r="BW109" i="26"/>
  <c r="CF108" i="26"/>
  <c r="CF118" i="26"/>
  <c r="CM82" i="26"/>
  <c r="CA80" i="26"/>
  <c r="BU84" i="26"/>
  <c r="BW108" i="26"/>
  <c r="CM79" i="26"/>
  <c r="CG74" i="26"/>
  <c r="CG86" i="26"/>
  <c r="CM81" i="26"/>
  <c r="BX80" i="26"/>
  <c r="CB80" i="26"/>
  <c r="BV85" i="26"/>
  <c r="CJ82" i="26"/>
  <c r="CA83" i="26"/>
  <c r="CL166" i="26"/>
  <c r="CL167" i="26"/>
  <c r="CL295" i="26"/>
  <c r="BT298" i="26"/>
  <c r="BT301" i="26"/>
  <c r="CL293" i="26"/>
  <c r="CL308" i="26"/>
  <c r="CL305" i="26"/>
  <c r="CE238" i="26"/>
  <c r="CE235" i="26"/>
  <c r="CG233" i="26"/>
  <c r="CG240" i="26"/>
  <c r="DF230" i="26" s="1"/>
  <c r="AU245" i="26"/>
  <c r="BU232" i="26"/>
  <c r="AW245" i="26"/>
  <c r="BU243" i="26"/>
  <c r="BX176" i="26"/>
  <c r="CF174" i="26"/>
  <c r="CF170" i="26"/>
  <c r="CM234" i="26"/>
  <c r="CM235" i="26"/>
  <c r="CM239" i="26"/>
  <c r="CA240" i="26"/>
  <c r="CA239" i="26"/>
  <c r="BZ180" i="26"/>
  <c r="BZ178" i="26"/>
  <c r="BX135" i="26"/>
  <c r="BX137" i="26"/>
  <c r="CF172" i="26"/>
  <c r="CJ149" i="26"/>
  <c r="BH150" i="26"/>
  <c r="BW144" i="26"/>
  <c r="BW147" i="26"/>
  <c r="BW138" i="26"/>
  <c r="CZ136" i="26"/>
  <c r="CF110" i="26"/>
  <c r="BT114" i="26"/>
  <c r="CM86" i="26"/>
  <c r="CG83" i="26"/>
  <c r="CA84" i="26"/>
  <c r="AW87" i="26"/>
  <c r="BW106" i="26"/>
  <c r="CA77" i="26"/>
  <c r="CG78" i="26"/>
  <c r="BX86" i="26"/>
  <c r="BX79" i="26"/>
  <c r="CJ83" i="26"/>
  <c r="CK237" i="26"/>
  <c r="CL172" i="26"/>
  <c r="BC309" i="26"/>
  <c r="CJ181" i="26"/>
  <c r="BU230" i="26"/>
  <c r="CI141" i="26"/>
  <c r="CF117" i="26"/>
  <c r="CC145" i="26"/>
  <c r="BT106" i="26"/>
  <c r="CL116" i="26"/>
  <c r="BZ168" i="26"/>
  <c r="BZ167" i="26"/>
  <c r="BZ166" i="26"/>
  <c r="BZ307" i="26"/>
  <c r="BT297" i="26"/>
  <c r="BT303" i="26"/>
  <c r="CL294" i="26"/>
  <c r="CL296" i="26"/>
  <c r="CL307" i="26"/>
  <c r="CF308" i="26"/>
  <c r="CF301" i="26"/>
  <c r="BC245" i="26"/>
  <c r="CE236" i="26"/>
  <c r="DD230" i="26" s="1"/>
  <c r="CG238" i="26"/>
  <c r="CG241" i="26"/>
  <c r="BU233" i="26"/>
  <c r="BU242" i="26"/>
  <c r="CF168" i="26"/>
  <c r="CF177" i="26"/>
  <c r="BZ173" i="26"/>
  <c r="BT175" i="26"/>
  <c r="CS167" i="26" s="1"/>
  <c r="CM233" i="26"/>
  <c r="CM237" i="26"/>
  <c r="CM241" i="26"/>
  <c r="CM242" i="26"/>
  <c r="CA236" i="26"/>
  <c r="CZ230" i="26" s="1"/>
  <c r="BZ175" i="26"/>
  <c r="CY167" i="26" s="1"/>
  <c r="CL176" i="26"/>
  <c r="CD146" i="26"/>
  <c r="AZ150" i="26"/>
  <c r="CE148" i="26"/>
  <c r="CI144" i="26"/>
  <c r="BW145" i="26"/>
  <c r="BW137" i="26"/>
  <c r="BW149" i="26"/>
  <c r="CZ137" i="26"/>
  <c r="CT137" i="26"/>
  <c r="BZ113" i="26"/>
  <c r="CY105" i="26" s="1"/>
  <c r="BT111" i="26"/>
  <c r="CF112" i="26"/>
  <c r="BO87" i="26"/>
  <c r="CG75" i="26"/>
  <c r="CA86" i="26"/>
  <c r="BW107" i="26"/>
  <c r="CG85" i="26"/>
  <c r="CA81" i="26"/>
  <c r="CG71" i="26"/>
  <c r="CA85" i="26"/>
  <c r="CG80" i="26"/>
  <c r="AZ87" i="26"/>
  <c r="BX81" i="26"/>
  <c r="CM85" i="26"/>
  <c r="CJ86" i="26"/>
  <c r="DI74" i="26" s="1"/>
  <c r="CJ85" i="26"/>
  <c r="CL178" i="26"/>
  <c r="BZ174" i="26"/>
  <c r="BT306" i="26"/>
  <c r="BT305" i="26"/>
  <c r="CF300" i="26"/>
  <c r="DE294" i="26" s="1"/>
  <c r="CL298" i="26"/>
  <c r="CL297" i="26"/>
  <c r="BN309" i="26"/>
  <c r="BH309" i="26"/>
  <c r="CF303" i="26"/>
  <c r="CL304" i="26"/>
  <c r="CG234" i="26"/>
  <c r="CG236" i="26"/>
  <c r="BU235" i="26"/>
  <c r="BU238" i="26"/>
  <c r="CT230" i="26" s="1"/>
  <c r="BN182" i="26"/>
  <c r="CF180" i="26"/>
  <c r="BZ176" i="26"/>
  <c r="BT178" i="26"/>
  <c r="CM229" i="26"/>
  <c r="CM236" i="26"/>
  <c r="BO245" i="26"/>
  <c r="CL181" i="26"/>
  <c r="BT177" i="26"/>
  <c r="CD145" i="26"/>
  <c r="CD148" i="26"/>
  <c r="CL175" i="26"/>
  <c r="BW136" i="26"/>
  <c r="AY150" i="26"/>
  <c r="BW139" i="26"/>
  <c r="BH120" i="26"/>
  <c r="CF111" i="26"/>
  <c r="DE105" i="26" s="1"/>
  <c r="CF114" i="26"/>
  <c r="CG81" i="26"/>
  <c r="BC87" i="26"/>
  <c r="CG119" i="26"/>
  <c r="AW120" i="26"/>
  <c r="CM83" i="26"/>
  <c r="CG79" i="26"/>
  <c r="CG82" i="26"/>
  <c r="DF72" i="26" s="1"/>
  <c r="BX82" i="26"/>
  <c r="BX78" i="26"/>
  <c r="BX83" i="26"/>
  <c r="CA79" i="26"/>
  <c r="CZ73" i="26" s="1"/>
  <c r="BL87" i="26"/>
  <c r="CF175" i="26"/>
  <c r="AV182" i="26"/>
  <c r="CF109" i="26"/>
  <c r="BX136" i="26"/>
  <c r="CF297" i="26"/>
  <c r="BT300" i="26"/>
  <c r="BT308" i="26"/>
  <c r="CS296" i="26" s="1"/>
  <c r="CL300" i="26"/>
  <c r="CE240" i="26"/>
  <c r="BJ182" i="26"/>
  <c r="BU300" i="26"/>
  <c r="CG243" i="26"/>
  <c r="BU231" i="26"/>
  <c r="CD179" i="26"/>
  <c r="CL174" i="26"/>
  <c r="CF173" i="26"/>
  <c r="DE167" i="26" s="1"/>
  <c r="BT181" i="26"/>
  <c r="CS169" i="26" s="1"/>
  <c r="CM244" i="26"/>
  <c r="BX139" i="26"/>
  <c r="CD143" i="26"/>
  <c r="DC135" i="26" s="1"/>
  <c r="CF178" i="26"/>
  <c r="BX145" i="26"/>
  <c r="BW140" i="26"/>
  <c r="CV135" i="26" s="1"/>
  <c r="BW142" i="26"/>
  <c r="CF116" i="26"/>
  <c r="CF80" i="26"/>
  <c r="CG77" i="26"/>
  <c r="CG72" i="26"/>
  <c r="CB84" i="26"/>
  <c r="BZ106" i="26"/>
  <c r="DJ296" i="26"/>
  <c r="BS305" i="26"/>
  <c r="CK244" i="26"/>
  <c r="CG306" i="26"/>
  <c r="CA301" i="26"/>
  <c r="CK235" i="26"/>
  <c r="CK236" i="26"/>
  <c r="CK232" i="26"/>
  <c r="BS244" i="26"/>
  <c r="BL182" i="26"/>
  <c r="CJ172" i="26"/>
  <c r="DI168" i="26" s="1"/>
  <c r="CD176" i="26"/>
  <c r="CC171" i="26"/>
  <c r="CE147" i="26"/>
  <c r="CJ173" i="26"/>
  <c r="DJ169" i="26"/>
  <c r="CK144" i="26"/>
  <c r="CI136" i="26"/>
  <c r="CI146" i="26"/>
  <c r="CC141" i="26"/>
  <c r="DB135" i="26" s="1"/>
  <c r="CC142" i="26"/>
  <c r="CC139" i="26"/>
  <c r="CE143" i="26"/>
  <c r="CL115" i="26"/>
  <c r="CJ143" i="26"/>
  <c r="CL118" i="26"/>
  <c r="BZ114" i="26"/>
  <c r="BT112" i="26"/>
  <c r="CE80" i="26"/>
  <c r="BU118" i="26"/>
  <c r="CE79" i="26"/>
  <c r="CA115" i="26"/>
  <c r="CB116" i="26"/>
  <c r="CG108" i="26"/>
  <c r="CK81" i="26"/>
  <c r="BZ115" i="26"/>
  <c r="CF119" i="26"/>
  <c r="CH307" i="26"/>
  <c r="BY242" i="26"/>
  <c r="BU302" i="26"/>
  <c r="CT294" i="26" s="1"/>
  <c r="CK240" i="26"/>
  <c r="CA244" i="26"/>
  <c r="BW181" i="26"/>
  <c r="CJ179" i="26"/>
  <c r="CJ141" i="26"/>
  <c r="DD169" i="26"/>
  <c r="BS146" i="26"/>
  <c r="CD147" i="26"/>
  <c r="CI142" i="26"/>
  <c r="CI145" i="26"/>
  <c r="CI148" i="26"/>
  <c r="CC147" i="26"/>
  <c r="CC148" i="26"/>
  <c r="BZ119" i="26"/>
  <c r="BW113" i="26"/>
  <c r="AV120" i="26"/>
  <c r="BW119" i="26"/>
  <c r="BZ108" i="26"/>
  <c r="BZ118" i="26"/>
  <c r="BT116" i="26"/>
  <c r="DI106" i="26"/>
  <c r="CK78" i="26"/>
  <c r="CK77" i="26"/>
  <c r="CK86" i="26"/>
  <c r="DJ74" i="26" s="1"/>
  <c r="CK74" i="26"/>
  <c r="CE82" i="26"/>
  <c r="CA114" i="26"/>
  <c r="DA106" i="26"/>
  <c r="CE85" i="26"/>
  <c r="CB82" i="26"/>
  <c r="CL105" i="26"/>
  <c r="CL104" i="26"/>
  <c r="CL109" i="26"/>
  <c r="BT119" i="26"/>
  <c r="CK307" i="26"/>
  <c r="CH299" i="26"/>
  <c r="CE307" i="26"/>
  <c r="BS307" i="26"/>
  <c r="CE302" i="26"/>
  <c r="CD240" i="26"/>
  <c r="CG299" i="26"/>
  <c r="CA300" i="26"/>
  <c r="CZ294" i="26" s="1"/>
  <c r="CK239" i="26"/>
  <c r="CK242" i="26"/>
  <c r="BY237" i="26"/>
  <c r="BS239" i="26"/>
  <c r="AZ182" i="26"/>
  <c r="BW179" i="26"/>
  <c r="CJ174" i="26"/>
  <c r="CJ142" i="26"/>
  <c r="CI143" i="26"/>
  <c r="BK150" i="26"/>
  <c r="CI149" i="26"/>
  <c r="BE150" i="26"/>
  <c r="CC138" i="26"/>
  <c r="CE141" i="26"/>
  <c r="DD135" i="26" s="1"/>
  <c r="BZ117" i="26"/>
  <c r="BW115" i="26"/>
  <c r="BT113" i="26"/>
  <c r="CS105" i="26" s="1"/>
  <c r="BN120" i="26"/>
  <c r="CM117" i="26"/>
  <c r="BZ107" i="26"/>
  <c r="BT108" i="26"/>
  <c r="BT118" i="26"/>
  <c r="BT117" i="26"/>
  <c r="CK84" i="26"/>
  <c r="CA119" i="26"/>
  <c r="CK85" i="26"/>
  <c r="CE86" i="26"/>
  <c r="CA105" i="26"/>
  <c r="CA107" i="26"/>
  <c r="BZ80" i="26"/>
  <c r="CK83" i="26"/>
  <c r="BU105" i="26"/>
  <c r="CB83" i="26"/>
  <c r="CB86" i="26"/>
  <c r="BZ109" i="26"/>
  <c r="BU306" i="26"/>
  <c r="CK306" i="26"/>
  <c r="CE299" i="26"/>
  <c r="CE242" i="26"/>
  <c r="CG305" i="26"/>
  <c r="CA298" i="26"/>
  <c r="CA302" i="26"/>
  <c r="BU299" i="26"/>
  <c r="CK234" i="26"/>
  <c r="CD181" i="26"/>
  <c r="CC179" i="26"/>
  <c r="CD174" i="26"/>
  <c r="CI179" i="26"/>
  <c r="CJ175" i="26"/>
  <c r="CD177" i="26"/>
  <c r="CT169" i="26"/>
  <c r="CJ145" i="26"/>
  <c r="CC172" i="26"/>
  <c r="CI137" i="26"/>
  <c r="CI140" i="26"/>
  <c r="CI139" i="26"/>
  <c r="CC136" i="26"/>
  <c r="CC144" i="26"/>
  <c r="BW112" i="26"/>
  <c r="BB120" i="26"/>
  <c r="CG118" i="26"/>
  <c r="CL114" i="26"/>
  <c r="BZ110" i="26"/>
  <c r="BT107" i="26"/>
  <c r="CF78" i="26"/>
  <c r="DE72" i="26" s="1"/>
  <c r="BT115" i="26"/>
  <c r="BM87" i="26"/>
  <c r="CE83" i="26"/>
  <c r="CK76" i="26"/>
  <c r="CA110" i="26"/>
  <c r="BZ82" i="26"/>
  <c r="CE81" i="26"/>
  <c r="BD87" i="26"/>
  <c r="DI73" i="26"/>
  <c r="CI134" i="26"/>
  <c r="CI135" i="26"/>
  <c r="CL117" i="26"/>
  <c r="CJ176" i="26"/>
  <c r="CM306" i="26"/>
  <c r="BV300" i="26"/>
  <c r="BS304" i="26"/>
  <c r="BV302" i="26"/>
  <c r="CU294" i="26" s="1"/>
  <c r="CE308" i="26"/>
  <c r="AU309" i="26"/>
  <c r="CA299" i="26"/>
  <c r="BL245" i="26"/>
  <c r="CJ241" i="26"/>
  <c r="CC170" i="26"/>
  <c r="CJ148" i="26"/>
  <c r="CI138" i="26"/>
  <c r="DH135" i="26" s="1"/>
  <c r="CC140" i="26"/>
  <c r="CC137" i="26"/>
  <c r="BZ111" i="26"/>
  <c r="BW110" i="26"/>
  <c r="CV105" i="26" s="1"/>
  <c r="BD120" i="26"/>
  <c r="BZ112" i="26"/>
  <c r="BT110" i="26"/>
  <c r="CL84" i="26"/>
  <c r="CA117" i="26"/>
  <c r="BU117" i="26"/>
  <c r="BZ84" i="26"/>
  <c r="CB81" i="26"/>
  <c r="BT105" i="26"/>
  <c r="BT104" i="26"/>
  <c r="CF113" i="26"/>
  <c r="BZ13" i="28"/>
  <c r="BU16" i="28"/>
  <c r="CF13" i="28"/>
  <c r="DE6" i="28" s="1"/>
  <c r="BZ19" i="28"/>
  <c r="DI7" i="28"/>
  <c r="CF11" i="28"/>
  <c r="CA7" i="28"/>
  <c r="BZ9" i="28"/>
  <c r="AW21" i="28"/>
  <c r="CI18" i="28"/>
  <c r="CI12" i="28"/>
  <c r="CI10" i="28"/>
  <c r="CH7" i="28"/>
  <c r="CB6" i="28"/>
  <c r="CB10" i="28"/>
  <c r="BV13" i="28"/>
  <c r="CG13" i="28"/>
  <c r="CF9" i="28"/>
  <c r="BU10" i="28"/>
  <c r="CH18" i="28"/>
  <c r="CA10" i="28"/>
  <c r="BU5" i="28"/>
  <c r="CG9" i="28"/>
  <c r="CA5" i="28"/>
  <c r="CL13" i="28"/>
  <c r="CA8" i="28"/>
  <c r="BU12" i="28"/>
  <c r="CH6" i="28"/>
  <c r="BJ21" i="28"/>
  <c r="CB9" i="28"/>
  <c r="BZ18" i="28"/>
  <c r="BC21" i="28"/>
  <c r="CB20" i="28"/>
  <c r="CA14" i="28"/>
  <c r="CG8" i="28"/>
  <c r="BU6" i="28"/>
  <c r="BU15" i="28"/>
  <c r="BZ10" i="28"/>
  <c r="CG11" i="28"/>
  <c r="BZ11" i="28"/>
  <c r="BU14" i="28"/>
  <c r="CH5" i="28"/>
  <c r="CH10" i="28"/>
  <c r="CB8" i="28"/>
  <c r="CH8" i="28"/>
  <c r="AX21" i="28"/>
  <c r="CA13" i="28"/>
  <c r="BZ8" i="28"/>
  <c r="CA9" i="28"/>
  <c r="BN21" i="28"/>
  <c r="CG12" i="28"/>
  <c r="BU8" i="28"/>
  <c r="BZ15" i="28"/>
  <c r="BZ14" i="28"/>
  <c r="CB5" i="28"/>
  <c r="CJ51" i="31"/>
  <c r="CD55" i="31"/>
  <c r="CJ52" i="31"/>
  <c r="CJ56" i="31"/>
  <c r="BD57" i="31"/>
  <c r="BX53" i="31"/>
  <c r="AX57" i="31"/>
  <c r="CZ8" i="31"/>
  <c r="DS8" i="31"/>
  <c r="CP50" i="31"/>
  <c r="BX47" i="31"/>
  <c r="CZ43" i="31"/>
  <c r="BX49" i="31"/>
  <c r="CP49" i="31"/>
  <c r="BA57" i="31"/>
  <c r="CP54" i="31"/>
  <c r="CP48" i="31"/>
  <c r="CP53" i="31"/>
  <c r="CA54" i="31"/>
  <c r="CP51" i="31"/>
  <c r="CA19" i="31"/>
  <c r="BX55" i="31"/>
  <c r="CP56" i="31"/>
  <c r="BX48" i="31"/>
  <c r="CA52" i="31"/>
  <c r="DD8" i="31"/>
  <c r="BA21" i="31"/>
  <c r="BX52" i="31"/>
  <c r="CP55" i="31"/>
  <c r="BX51" i="31"/>
  <c r="BP57" i="31"/>
  <c r="CA53" i="31"/>
  <c r="CP52" i="31"/>
  <c r="BX56" i="31"/>
  <c r="BX50" i="31"/>
  <c r="CJ54" i="31"/>
  <c r="CJ53" i="31"/>
  <c r="CA56" i="31"/>
  <c r="CR45" i="30"/>
  <c r="CR46" i="30"/>
  <c r="CL43" i="30"/>
  <c r="CF49" i="30"/>
  <c r="DI36" i="30"/>
  <c r="DF36" i="30"/>
  <c r="DP36" i="30"/>
  <c r="DU37" i="30"/>
  <c r="CR48" i="30"/>
  <c r="CL49" i="30"/>
  <c r="DM37" i="30" s="1"/>
  <c r="CF47" i="30"/>
  <c r="CF45" i="30"/>
  <c r="BZ45" i="30"/>
  <c r="BZ46" i="30"/>
  <c r="CN47" i="30"/>
  <c r="DH37" i="30"/>
  <c r="CL46" i="30"/>
  <c r="BR50" i="30"/>
  <c r="CL42" i="30"/>
  <c r="CL44" i="30"/>
  <c r="CL45" i="30"/>
  <c r="CF48" i="30"/>
  <c r="BZ48" i="30"/>
  <c r="BZ49" i="30"/>
  <c r="CN46" i="30"/>
  <c r="CY37" i="30"/>
  <c r="CL47" i="30"/>
  <c r="CL48" i="30"/>
  <c r="CF44" i="30"/>
  <c r="CN48" i="30"/>
  <c r="CN49" i="30"/>
  <c r="DO37" i="30" s="1"/>
  <c r="CR49" i="30"/>
  <c r="DS37" i="30" s="1"/>
  <c r="CP18" i="29"/>
  <c r="CD12" i="29"/>
  <c r="CT11" i="29"/>
  <c r="BT21" i="29"/>
  <c r="CT19" i="29"/>
  <c r="CT16" i="29"/>
  <c r="CT13" i="29"/>
  <c r="CT9" i="29"/>
  <c r="CT8" i="29"/>
  <c r="CT18" i="29"/>
  <c r="CT6" i="29"/>
  <c r="CT5" i="29"/>
  <c r="CT7" i="29"/>
  <c r="CT20" i="29"/>
  <c r="CT14" i="29"/>
  <c r="CT12" i="29"/>
  <c r="CT10" i="29"/>
  <c r="DU6" i="29" s="1"/>
  <c r="CT17" i="29"/>
  <c r="CT15" i="29"/>
  <c r="CD20" i="29"/>
  <c r="CQ13" i="29"/>
  <c r="DR6" i="29" s="1"/>
  <c r="CQ17" i="29"/>
  <c r="BY15" i="29"/>
  <c r="BY16" i="29"/>
  <c r="CJ17" i="29"/>
  <c r="BX14" i="29"/>
  <c r="BX16" i="29"/>
  <c r="DJ8" i="29"/>
  <c r="CN11" i="29"/>
  <c r="DO6" i="29" s="1"/>
  <c r="CN18" i="29"/>
  <c r="CN15" i="29"/>
  <c r="CN12" i="29"/>
  <c r="CN10" i="29"/>
  <c r="CN9" i="29"/>
  <c r="CN20" i="29"/>
  <c r="DO8" i="29" s="1"/>
  <c r="CN17" i="29"/>
  <c r="CN6" i="29"/>
  <c r="CN5" i="29"/>
  <c r="BN21" i="29"/>
  <c r="CN7" i="29"/>
  <c r="CN16" i="29"/>
  <c r="CN13" i="29"/>
  <c r="CN19" i="29"/>
  <c r="CN14" i="29"/>
  <c r="CD13" i="29"/>
  <c r="CD11" i="29"/>
  <c r="CQ15" i="29"/>
  <c r="CQ20" i="29"/>
  <c r="BY19" i="29"/>
  <c r="CJ16" i="29"/>
  <c r="CJ20" i="29"/>
  <c r="DK8" i="29" s="1"/>
  <c r="BX13" i="29"/>
  <c r="BX19" i="29"/>
  <c r="DP8" i="29"/>
  <c r="CD18" i="29"/>
  <c r="CH11" i="29"/>
  <c r="CH20" i="29"/>
  <c r="CH17" i="29"/>
  <c r="CH14" i="29"/>
  <c r="CH10" i="29"/>
  <c r="CH9" i="29"/>
  <c r="CH8" i="29"/>
  <c r="BH21" i="29"/>
  <c r="CH19" i="29"/>
  <c r="CH6" i="29"/>
  <c r="CH5" i="29"/>
  <c r="CH18" i="29"/>
  <c r="CH12" i="29"/>
  <c r="DI6" i="29" s="1"/>
  <c r="CH16" i="29"/>
  <c r="CH15" i="29"/>
  <c r="CH13" i="29"/>
  <c r="CH7" i="29"/>
  <c r="CD16" i="29"/>
  <c r="CQ16" i="29"/>
  <c r="AY21" i="29"/>
  <c r="BX17" i="29"/>
  <c r="AX21" i="29"/>
  <c r="DH8" i="29"/>
  <c r="DN8" i="29"/>
  <c r="CB11" i="29"/>
  <c r="BB21" i="29"/>
  <c r="CB19" i="29"/>
  <c r="CB16" i="29"/>
  <c r="CB13" i="29"/>
  <c r="CB10" i="29"/>
  <c r="CB9" i="29"/>
  <c r="CB8" i="29"/>
  <c r="CB18" i="29"/>
  <c r="CB6" i="29"/>
  <c r="CB5" i="29"/>
  <c r="CB15" i="29"/>
  <c r="CB20" i="29"/>
  <c r="CB7" i="29"/>
  <c r="CB14" i="29"/>
  <c r="CB17" i="29"/>
  <c r="CB12" i="29"/>
  <c r="CD19" i="29"/>
  <c r="CQ18" i="29"/>
  <c r="CQ19" i="29"/>
  <c r="BX12" i="29"/>
  <c r="CY6" i="29" s="1"/>
  <c r="BX20" i="29"/>
  <c r="CD14" i="29"/>
  <c r="BD21" i="29"/>
  <c r="BQ21" i="29"/>
  <c r="BY18" i="29"/>
  <c r="BX15" i="29"/>
  <c r="BX11" i="29"/>
  <c r="CD15" i="29"/>
  <c r="BY13" i="29"/>
  <c r="CJ15" i="29"/>
  <c r="CJ14" i="29"/>
  <c r="CG15" i="28"/>
  <c r="CF14" i="28"/>
  <c r="CF16" i="28"/>
  <c r="CA12" i="28"/>
  <c r="CZ6" i="28" s="1"/>
  <c r="DI8" i="28"/>
  <c r="CG16" i="28"/>
  <c r="BB21" i="28"/>
  <c r="CM18" i="28"/>
  <c r="BU17" i="28"/>
  <c r="BU18" i="28"/>
  <c r="CI9" i="28"/>
  <c r="CI16" i="28"/>
  <c r="CH15" i="28"/>
  <c r="CH20" i="28"/>
  <c r="BD21" i="28"/>
  <c r="BV12" i="28"/>
  <c r="CL12" i="28"/>
  <c r="CL14" i="28"/>
  <c r="CL9" i="28"/>
  <c r="CG20" i="28"/>
  <c r="BZ20" i="28"/>
  <c r="CM19" i="28"/>
  <c r="CF8" i="28"/>
  <c r="CH12" i="28"/>
  <c r="DG6" i="28" s="1"/>
  <c r="CB14" i="28"/>
  <c r="DA7" i="28" s="1"/>
  <c r="BV16" i="28"/>
  <c r="CL8" i="28"/>
  <c r="CL20" i="28"/>
  <c r="BV14" i="28"/>
  <c r="CL15" i="28"/>
  <c r="CG19" i="28"/>
  <c r="CA19" i="28"/>
  <c r="CA18" i="28"/>
  <c r="DB8" i="28"/>
  <c r="CG17" i="28"/>
  <c r="BI21" i="28"/>
  <c r="CA17" i="28"/>
  <c r="CF20" i="28"/>
  <c r="DH8" i="28"/>
  <c r="CH14" i="28"/>
  <c r="CB13" i="28"/>
  <c r="CB11" i="28"/>
  <c r="CB16" i="28"/>
  <c r="BV19" i="28"/>
  <c r="BV18" i="28"/>
  <c r="CL16" i="28"/>
  <c r="CL18" i="28"/>
  <c r="BT9" i="28"/>
  <c r="AV21" i="28"/>
  <c r="BT19" i="28"/>
  <c r="BT18" i="28"/>
  <c r="BT20" i="28"/>
  <c r="BT15" i="28"/>
  <c r="BT14" i="28"/>
  <c r="BT10" i="28"/>
  <c r="BT7" i="28"/>
  <c r="BT6" i="28"/>
  <c r="BT17" i="28"/>
  <c r="BT13" i="28"/>
  <c r="BT12" i="28"/>
  <c r="BT5" i="28"/>
  <c r="BT11" i="28"/>
  <c r="BT8" i="28"/>
  <c r="BT16" i="28"/>
  <c r="CA16" i="28"/>
  <c r="CF10" i="28"/>
  <c r="CF18" i="28"/>
  <c r="CA20" i="28"/>
  <c r="BZ12" i="28"/>
  <c r="BZ16" i="28"/>
  <c r="CH11" i="28"/>
  <c r="CH16" i="28"/>
  <c r="CB15" i="28"/>
  <c r="CB18" i="28"/>
  <c r="BV17" i="28"/>
  <c r="CL17" i="28"/>
  <c r="CL19" i="28"/>
  <c r="CG18" i="28"/>
  <c r="CF19" i="28"/>
  <c r="CA15" i="28"/>
  <c r="CM17" i="28"/>
  <c r="CF15" i="28"/>
  <c r="CI17" i="28"/>
  <c r="CH19" i="28"/>
  <c r="CH17" i="28"/>
  <c r="CB19" i="28"/>
  <c r="BV15" i="28"/>
  <c r="CL11" i="28"/>
  <c r="CL10" i="28"/>
  <c r="BX12" i="27"/>
  <c r="BY20" i="27"/>
  <c r="CY8" i="27" s="1"/>
  <c r="CE8" i="27"/>
  <c r="CE14" i="27"/>
  <c r="CE20" i="27"/>
  <c r="BX13" i="27"/>
  <c r="AY21" i="27"/>
  <c r="BA21" i="27"/>
  <c r="BZ20" i="27"/>
  <c r="CK20" i="27"/>
  <c r="CD19" i="27"/>
  <c r="CD15" i="27"/>
  <c r="CJ11" i="27"/>
  <c r="CF18" i="27"/>
  <c r="CJ19" i="27"/>
  <c r="CE9" i="27"/>
  <c r="CE15" i="27"/>
  <c r="BX15" i="27"/>
  <c r="CX7" i="27" s="1"/>
  <c r="CD16" i="27"/>
  <c r="BE21" i="27"/>
  <c r="CJ15" i="27"/>
  <c r="CJ12" i="27"/>
  <c r="CL16" i="27"/>
  <c r="CD14" i="27"/>
  <c r="CD17" i="27"/>
  <c r="CL15" i="27"/>
  <c r="DF7" i="27"/>
  <c r="CF16" i="27"/>
  <c r="CD11" i="27"/>
  <c r="BY17" i="27"/>
  <c r="CE11" i="27"/>
  <c r="CE17" i="27"/>
  <c r="BX14" i="27"/>
  <c r="BZ17" i="27"/>
  <c r="CD18" i="27"/>
  <c r="CJ17" i="27"/>
  <c r="CJ20" i="27"/>
  <c r="CL19" i="27"/>
  <c r="CF19" i="27"/>
  <c r="CL14" i="27"/>
  <c r="BY18" i="27"/>
  <c r="CE10" i="27"/>
  <c r="CE12" i="27"/>
  <c r="DE6" i="27" s="1"/>
  <c r="CE18" i="27"/>
  <c r="BX17" i="27"/>
  <c r="BX16" i="27"/>
  <c r="CD10" i="27"/>
  <c r="BZ18" i="27"/>
  <c r="CJ18" i="27"/>
  <c r="BK21" i="27"/>
  <c r="CL18" i="27"/>
  <c r="CJ10" i="27"/>
  <c r="BG21" i="27"/>
  <c r="BX11" i="27"/>
  <c r="CE13" i="27"/>
  <c r="BX18" i="27"/>
  <c r="BX20" i="27"/>
  <c r="CD13" i="27"/>
  <c r="CD20" i="27"/>
  <c r="BM21" i="27"/>
  <c r="CF17" i="27"/>
  <c r="BV306" i="26"/>
  <c r="CK305" i="26"/>
  <c r="CE301" i="26"/>
  <c r="CE297" i="26"/>
  <c r="CH295" i="26"/>
  <c r="CH302" i="26"/>
  <c r="BV307" i="26"/>
  <c r="CB306" i="26"/>
  <c r="CE303" i="26"/>
  <c r="CM307" i="26"/>
  <c r="CM308" i="26"/>
  <c r="CG302" i="26"/>
  <c r="CA306" i="26"/>
  <c r="BU303" i="26"/>
  <c r="BU307" i="26"/>
  <c r="BU308" i="26"/>
  <c r="CE244" i="26"/>
  <c r="CK243" i="26"/>
  <c r="BM245" i="26"/>
  <c r="CD239" i="26"/>
  <c r="CD241" i="26"/>
  <c r="BY241" i="26"/>
  <c r="BY244" i="26"/>
  <c r="DI231" i="26"/>
  <c r="CJ243" i="26"/>
  <c r="CG244" i="26"/>
  <c r="BS243" i="26"/>
  <c r="BS240" i="26"/>
  <c r="CD173" i="26"/>
  <c r="CD180" i="26"/>
  <c r="BX175" i="26"/>
  <c r="BX168" i="26"/>
  <c r="BX169" i="26"/>
  <c r="BW171" i="26"/>
  <c r="CH176" i="26"/>
  <c r="CH179" i="26"/>
  <c r="CC173" i="26"/>
  <c r="DB167" i="26" s="1"/>
  <c r="CC181" i="26"/>
  <c r="CC180" i="26"/>
  <c r="CJ144" i="26"/>
  <c r="CD142" i="26"/>
  <c r="BF150" i="26"/>
  <c r="CZ168" i="26"/>
  <c r="CI174" i="26"/>
  <c r="CI175" i="26"/>
  <c r="CE142" i="26"/>
  <c r="BS141" i="26"/>
  <c r="BS148" i="26"/>
  <c r="AY120" i="26"/>
  <c r="BD182" i="26"/>
  <c r="BW116" i="26"/>
  <c r="BW114" i="26"/>
  <c r="BY78" i="26"/>
  <c r="CK141" i="26"/>
  <c r="BM150" i="26"/>
  <c r="CK146" i="26"/>
  <c r="CM111" i="26"/>
  <c r="BY142" i="26"/>
  <c r="BU111" i="26"/>
  <c r="CC112" i="26"/>
  <c r="CC113" i="26"/>
  <c r="CM110" i="26"/>
  <c r="CM118" i="26"/>
  <c r="CG109" i="26"/>
  <c r="CG113" i="26"/>
  <c r="CA112" i="26"/>
  <c r="CA118" i="26"/>
  <c r="BC120" i="26"/>
  <c r="BU114" i="26"/>
  <c r="CL79" i="26"/>
  <c r="CL86" i="26"/>
  <c r="CF82" i="26"/>
  <c r="BZ85" i="26"/>
  <c r="BB87" i="26"/>
  <c r="BT84" i="26"/>
  <c r="BZ77" i="26"/>
  <c r="BY79" i="26"/>
  <c r="CL83" i="26"/>
  <c r="AX309" i="26"/>
  <c r="BG309" i="26"/>
  <c r="CK304" i="26"/>
  <c r="BM309" i="26"/>
  <c r="CE305" i="26"/>
  <c r="CE300" i="26"/>
  <c r="DD294" i="26" s="1"/>
  <c r="BS306" i="26"/>
  <c r="CH308" i="26"/>
  <c r="CH294" i="26"/>
  <c r="BV299" i="26"/>
  <c r="BV298" i="26"/>
  <c r="CB297" i="26"/>
  <c r="CE304" i="26"/>
  <c r="BO309" i="26"/>
  <c r="CA303" i="26"/>
  <c r="CA308" i="26"/>
  <c r="BU305" i="26"/>
  <c r="AW309" i="26"/>
  <c r="CE243" i="26"/>
  <c r="BG245" i="26"/>
  <c r="CD235" i="26"/>
  <c r="CD243" i="26"/>
  <c r="BY243" i="26"/>
  <c r="BY239" i="26"/>
  <c r="BA245" i="26"/>
  <c r="CJ237" i="26"/>
  <c r="CJ239" i="26"/>
  <c r="BS241" i="26"/>
  <c r="CA242" i="26"/>
  <c r="CA241" i="26"/>
  <c r="BW172" i="26"/>
  <c r="CV167" i="26" s="1"/>
  <c r="CJ180" i="26"/>
  <c r="BF182" i="26"/>
  <c r="CD175" i="26"/>
  <c r="DC167" i="26" s="1"/>
  <c r="BX170" i="26"/>
  <c r="BX174" i="26"/>
  <c r="CJ147" i="26"/>
  <c r="BX143" i="26"/>
  <c r="BW173" i="26"/>
  <c r="DF169" i="26"/>
  <c r="CH180" i="26"/>
  <c r="CH181" i="26"/>
  <c r="BX147" i="26"/>
  <c r="BE182" i="26"/>
  <c r="CJ146" i="26"/>
  <c r="CD144" i="26"/>
  <c r="BX140" i="26"/>
  <c r="BX149" i="26"/>
  <c r="BX179" i="26"/>
  <c r="CX168" i="26"/>
  <c r="CD171" i="26"/>
  <c r="CI176" i="26"/>
  <c r="CI167" i="26"/>
  <c r="CI181" i="26"/>
  <c r="CE149" i="26"/>
  <c r="CE144" i="26"/>
  <c r="BS147" i="26"/>
  <c r="AU150" i="26"/>
  <c r="CB180" i="26"/>
  <c r="CK147" i="26"/>
  <c r="CK138" i="26"/>
  <c r="DJ135" i="26" s="1"/>
  <c r="CK149" i="26"/>
  <c r="CC108" i="26"/>
  <c r="BT77" i="26"/>
  <c r="BY141" i="26"/>
  <c r="BY144" i="26"/>
  <c r="CC114" i="26"/>
  <c r="CC115" i="26"/>
  <c r="CM112" i="26"/>
  <c r="CM108" i="26"/>
  <c r="CG114" i="26"/>
  <c r="CA109" i="26"/>
  <c r="CA111" i="26"/>
  <c r="CZ105" i="26" s="1"/>
  <c r="BU108" i="26"/>
  <c r="CL77" i="26"/>
  <c r="CL85" i="26"/>
  <c r="BN87" i="26"/>
  <c r="CF84" i="26"/>
  <c r="BZ78" i="26"/>
  <c r="BT79" i="26"/>
  <c r="BT86" i="26"/>
  <c r="BY83" i="26"/>
  <c r="DH73" i="26"/>
  <c r="BZ83" i="26"/>
  <c r="BV301" i="26"/>
  <c r="CH296" i="26"/>
  <c r="CH298" i="26"/>
  <c r="CH304" i="26"/>
  <c r="BV308" i="26"/>
  <c r="CB300" i="26"/>
  <c r="DA294" i="26" s="1"/>
  <c r="CB301" i="26"/>
  <c r="CM305" i="26"/>
  <c r="CM300" i="26"/>
  <c r="AZ245" i="26"/>
  <c r="BX242" i="26"/>
  <c r="BX240" i="26"/>
  <c r="BX235" i="26"/>
  <c r="BX244" i="26"/>
  <c r="BX239" i="26"/>
  <c r="BX237" i="26"/>
  <c r="BX236" i="26"/>
  <c r="BX232" i="26"/>
  <c r="BX243" i="26"/>
  <c r="BX238" i="26"/>
  <c r="BX233" i="26"/>
  <c r="BX234" i="26"/>
  <c r="BX229" i="26"/>
  <c r="BX241" i="26"/>
  <c r="BX231" i="26"/>
  <c r="BX230" i="26"/>
  <c r="CM299" i="26"/>
  <c r="CD237" i="26"/>
  <c r="CJ244" i="26"/>
  <c r="DI232" i="26" s="1"/>
  <c r="BX181" i="26"/>
  <c r="BX180" i="26"/>
  <c r="BW170" i="26"/>
  <c r="BW175" i="26"/>
  <c r="CH178" i="26"/>
  <c r="BW176" i="26"/>
  <c r="BX178" i="26"/>
  <c r="CI180" i="26"/>
  <c r="CI169" i="26"/>
  <c r="CI168" i="26"/>
  <c r="CE145" i="26"/>
  <c r="CK148" i="26"/>
  <c r="BY147" i="26"/>
  <c r="BY146" i="26"/>
  <c r="CC107" i="26"/>
  <c r="CC117" i="26"/>
  <c r="CM113" i="26"/>
  <c r="CM115" i="26"/>
  <c r="CG115" i="26"/>
  <c r="DF105" i="26" s="1"/>
  <c r="BU110" i="26"/>
  <c r="BU115" i="26"/>
  <c r="CF86" i="26"/>
  <c r="BT85" i="26"/>
  <c r="AV87" i="26"/>
  <c r="CB117" i="26"/>
  <c r="BY77" i="26"/>
  <c r="CX72" i="26" s="1"/>
  <c r="CH301" i="26"/>
  <c r="CW294" i="26"/>
  <c r="CB296" i="26"/>
  <c r="CB305" i="26"/>
  <c r="CB303" i="26"/>
  <c r="CM303" i="26"/>
  <c r="CM302" i="26"/>
  <c r="CE241" i="26"/>
  <c r="CJ242" i="26"/>
  <c r="BX172" i="26"/>
  <c r="BX171" i="26"/>
  <c r="BW169" i="26"/>
  <c r="AY182" i="26"/>
  <c r="CI177" i="26"/>
  <c r="CI170" i="26"/>
  <c r="DH167" i="26" s="1"/>
  <c r="CI171" i="26"/>
  <c r="BG150" i="26"/>
  <c r="BS143" i="26"/>
  <c r="CR135" i="26" s="1"/>
  <c r="BS142" i="26"/>
  <c r="CB178" i="26"/>
  <c r="BV178" i="26"/>
  <c r="BV179" i="26"/>
  <c r="BW118" i="26"/>
  <c r="CK139" i="26"/>
  <c r="CK140" i="26"/>
  <c r="BY143" i="26"/>
  <c r="BY148" i="26"/>
  <c r="BT83" i="26"/>
  <c r="CC110" i="26"/>
  <c r="CC105" i="26"/>
  <c r="CC119" i="26"/>
  <c r="CM109" i="26"/>
  <c r="DL105" i="26" s="1"/>
  <c r="CG110" i="26"/>
  <c r="CG117" i="26"/>
  <c r="BU112" i="26"/>
  <c r="CL80" i="26"/>
  <c r="CF83" i="26"/>
  <c r="BH87" i="26"/>
  <c r="BT78" i="26"/>
  <c r="CB119" i="26"/>
  <c r="BY81" i="26"/>
  <c r="CF85" i="26"/>
  <c r="CG303" i="26"/>
  <c r="CG301" i="26"/>
  <c r="BV303" i="26"/>
  <c r="CH297" i="26"/>
  <c r="CH303" i="26"/>
  <c r="CH306" i="26"/>
  <c r="BV296" i="26"/>
  <c r="CB298" i="26"/>
  <c r="BD309" i="26"/>
  <c r="CB302" i="26"/>
  <c r="CM304" i="26"/>
  <c r="BI309" i="26"/>
  <c r="CE239" i="26"/>
  <c r="CD244" i="26"/>
  <c r="CD242" i="26"/>
  <c r="BY240" i="26"/>
  <c r="CJ238" i="26"/>
  <c r="CJ240" i="26"/>
  <c r="CA243" i="26"/>
  <c r="CC177" i="26"/>
  <c r="BX173" i="26"/>
  <c r="BW174" i="26"/>
  <c r="BW177" i="26"/>
  <c r="CH175" i="26"/>
  <c r="BX141" i="26"/>
  <c r="CC176" i="26"/>
  <c r="CC178" i="26"/>
  <c r="BL150" i="26"/>
  <c r="BX146" i="26"/>
  <c r="CI172" i="26"/>
  <c r="CI173" i="26"/>
  <c r="BW178" i="26"/>
  <c r="BS149" i="26"/>
  <c r="BS144" i="26"/>
  <c r="BW117" i="26"/>
  <c r="CB179" i="26"/>
  <c r="BV181" i="26"/>
  <c r="CU169" i="26" s="1"/>
  <c r="CK143" i="26"/>
  <c r="CK142" i="26"/>
  <c r="CF79" i="26"/>
  <c r="BY149" i="26"/>
  <c r="BA150" i="26"/>
  <c r="BU116" i="26"/>
  <c r="CF81" i="26"/>
  <c r="CM105" i="26"/>
  <c r="CC116" i="26"/>
  <c r="CC109" i="26"/>
  <c r="BE120" i="26"/>
  <c r="CM114" i="26"/>
  <c r="CM119" i="26"/>
  <c r="CG111" i="26"/>
  <c r="BU113" i="26"/>
  <c r="CT105" i="26" s="1"/>
  <c r="BU119" i="26"/>
  <c r="BT81" i="26"/>
  <c r="BT80" i="26"/>
  <c r="CS72" i="26" s="1"/>
  <c r="CB118" i="26"/>
  <c r="CG106" i="26"/>
  <c r="CG105" i="26"/>
  <c r="CL81" i="26"/>
  <c r="CH300" i="26"/>
  <c r="DG294" i="26" s="1"/>
  <c r="CH305" i="26"/>
  <c r="BJ309" i="26"/>
  <c r="BV297" i="26"/>
  <c r="BV304" i="26"/>
  <c r="BV305" i="26"/>
  <c r="CB299" i="26"/>
  <c r="CB307" i="26"/>
  <c r="CB308" i="26"/>
  <c r="CM301" i="26"/>
  <c r="CG307" i="26"/>
  <c r="CG300" i="26"/>
  <c r="CA307" i="26"/>
  <c r="CA305" i="26"/>
  <c r="BU301" i="26"/>
  <c r="CK241" i="26"/>
  <c r="BF245" i="26"/>
  <c r="CD236" i="26"/>
  <c r="CD172" i="26"/>
  <c r="BX177" i="26"/>
  <c r="BW180" i="26"/>
  <c r="CC175" i="26"/>
  <c r="BX148" i="26"/>
  <c r="BK182" i="26"/>
  <c r="CI178" i="26"/>
  <c r="BS145" i="26"/>
  <c r="BV180" i="26"/>
  <c r="BK120" i="26"/>
  <c r="CI119" i="26"/>
  <c r="CI117" i="26"/>
  <c r="CI115" i="26"/>
  <c r="CI113" i="26"/>
  <c r="CI111" i="26"/>
  <c r="CI109" i="26"/>
  <c r="CI105" i="26"/>
  <c r="CI104" i="26"/>
  <c r="CI110" i="26"/>
  <c r="CI107" i="26"/>
  <c r="CI118" i="26"/>
  <c r="CI116" i="26"/>
  <c r="CI114" i="26"/>
  <c r="CI112" i="26"/>
  <c r="CI108" i="26"/>
  <c r="DH105" i="26" s="1"/>
  <c r="CI106" i="26"/>
  <c r="CK145" i="26"/>
  <c r="CG116" i="26"/>
  <c r="BY84" i="26"/>
  <c r="BY145" i="26"/>
  <c r="CC118" i="26"/>
  <c r="CC111" i="26"/>
  <c r="DB105" i="26" s="1"/>
  <c r="CM107" i="26"/>
  <c r="CM116" i="26"/>
  <c r="BO120" i="26"/>
  <c r="CG112" i="26"/>
  <c r="BI120" i="26"/>
  <c r="CA116" i="26"/>
  <c r="BU109" i="26"/>
  <c r="BZ81" i="26"/>
  <c r="BZ86" i="26"/>
  <c r="CA106" i="26"/>
  <c r="CA113" i="26"/>
  <c r="CW107" i="26"/>
  <c r="CX106" i="26"/>
  <c r="DQ37" i="30" l="1"/>
  <c r="DU8" i="29"/>
  <c r="DL8" i="29"/>
  <c r="DG8" i="29"/>
  <c r="DP7" i="29"/>
  <c r="DQ7" i="29"/>
  <c r="DE8" i="27"/>
  <c r="DD7" i="27"/>
  <c r="DL8" i="27"/>
  <c r="CV232" i="26"/>
  <c r="DA107" i="26"/>
  <c r="DJ107" i="26"/>
  <c r="DU8" i="31"/>
  <c r="CX74" i="26"/>
  <c r="DC8" i="28"/>
  <c r="DG8" i="28"/>
  <c r="CX232" i="26"/>
  <c r="CZ232" i="26"/>
  <c r="DC74" i="26"/>
  <c r="DE137" i="26"/>
  <c r="CS137" i="26"/>
  <c r="CY232" i="26"/>
  <c r="CW296" i="26"/>
  <c r="CU107" i="26"/>
  <c r="DF137" i="26"/>
  <c r="DG73" i="26"/>
  <c r="CT74" i="26"/>
  <c r="DC296" i="26"/>
  <c r="DD137" i="26"/>
  <c r="DG232" i="26"/>
  <c r="DG136" i="26"/>
  <c r="DA168" i="26"/>
  <c r="CY169" i="26"/>
  <c r="DA73" i="26"/>
  <c r="DC232" i="26"/>
  <c r="DG74" i="26"/>
  <c r="CV295" i="26"/>
  <c r="CV296" i="26" s="1"/>
  <c r="DA137" i="26"/>
  <c r="DA232" i="26"/>
  <c r="DG107" i="26"/>
  <c r="CR232" i="26"/>
  <c r="CV74" i="26"/>
  <c r="DD232" i="26"/>
  <c r="CV136" i="26"/>
  <c r="CV137" i="26" s="1"/>
  <c r="DF296" i="26"/>
  <c r="DI296" i="26"/>
  <c r="CX136" i="26"/>
  <c r="DJ232" i="26"/>
  <c r="CU232" i="26"/>
  <c r="DG169" i="26"/>
  <c r="CV168" i="26"/>
  <c r="CV169" i="26" s="1"/>
  <c r="CT296" i="26"/>
  <c r="CS232" i="26"/>
  <c r="CX231" i="26"/>
  <c r="DD296" i="26"/>
  <c r="CW73" i="26"/>
  <c r="DE296" i="26"/>
  <c r="DE107" i="26"/>
  <c r="DI137" i="26"/>
  <c r="DH231" i="26"/>
  <c r="DQ36" i="30"/>
  <c r="CX8" i="27"/>
  <c r="DD8" i="27"/>
  <c r="DG37" i="30"/>
  <c r="DT37" i="30"/>
  <c r="DI8" i="29"/>
  <c r="DT8" i="29"/>
  <c r="DM7" i="29"/>
  <c r="DM8" i="29"/>
  <c r="CU296" i="26"/>
  <c r="DP8" i="27"/>
  <c r="DK8" i="27"/>
  <c r="DF8" i="27"/>
  <c r="CT232" i="26"/>
  <c r="CW74" i="26"/>
  <c r="CW232" i="26"/>
  <c r="CR107" i="26"/>
  <c r="CX107" i="26"/>
  <c r="DH106" i="26"/>
  <c r="CV106" i="26"/>
  <c r="CV107" i="26" s="1"/>
  <c r="DC137" i="26"/>
  <c r="DG137" i="26"/>
  <c r="CU137" i="26"/>
  <c r="DH232" i="26"/>
  <c r="DF232" i="26"/>
  <c r="CZ231" i="26"/>
  <c r="DA231" i="26"/>
  <c r="DG231" i="26"/>
  <c r="DB169" i="26"/>
  <c r="DA169" i="26"/>
  <c r="CX137" i="26"/>
  <c r="DB137" i="26"/>
  <c r="DH136" i="26"/>
  <c r="CY107" i="26"/>
  <c r="DD107" i="26"/>
  <c r="CZ107" i="26"/>
  <c r="CZ7" i="31"/>
  <c r="DD74" i="26"/>
  <c r="DE74" i="26"/>
  <c r="DF74" i="26"/>
  <c r="DA74" i="26"/>
  <c r="CR74" i="26"/>
  <c r="CZ295" i="26"/>
  <c r="CW169" i="26"/>
  <c r="DI136" i="26"/>
  <c r="DE169" i="26"/>
  <c r="DA296" i="26"/>
  <c r="CZ74" i="26"/>
  <c r="DI169" i="26"/>
  <c r="CZ296" i="26"/>
  <c r="DB107" i="26"/>
  <c r="CW137" i="26"/>
  <c r="CS107" i="26"/>
  <c r="DH137" i="26"/>
  <c r="DE8" i="28"/>
  <c r="CZ8" i="28"/>
  <c r="CY8" i="29"/>
  <c r="DI7" i="29"/>
  <c r="DR8" i="29"/>
  <c r="CZ7" i="28"/>
  <c r="DG7" i="28"/>
  <c r="DA8" i="28"/>
  <c r="DH107" i="26"/>
  <c r="DL107" i="26"/>
  <c r="CR137" i="26"/>
  <c r="DA295" i="26"/>
  <c r="DH169" i="26"/>
  <c r="CZ106" i="26"/>
  <c r="CW136" i="26"/>
  <c r="CW135" i="26"/>
  <c r="DG296" i="26"/>
  <c r="CX73" i="26"/>
  <c r="DF107" i="26"/>
  <c r="CT107" i="26"/>
  <c r="CS74" i="26"/>
  <c r="DC169" i="26"/>
  <c r="DH168" i="26"/>
  <c r="DG295" i="26"/>
  <c r="CW230" i="26"/>
  <c r="CW231" i="26"/>
  <c r="DJ137" i="26"/>
  <c r="CW168" i="26"/>
  <c r="CW167" i="26"/>
  <c r="AB55" i="13" l="1"/>
  <c r="BA39" i="13" s="1"/>
  <c r="AB54" i="13"/>
  <c r="AB53" i="13"/>
  <c r="AB52" i="13"/>
  <c r="AB51" i="13"/>
  <c r="AB50" i="13"/>
  <c r="AB49" i="13"/>
  <c r="AJ49" i="13" s="1"/>
  <c r="AB48" i="13"/>
  <c r="AB47" i="13"/>
  <c r="AJ47" i="13" s="1"/>
  <c r="AB46" i="13"/>
  <c r="AB45" i="13"/>
  <c r="AB44" i="13"/>
  <c r="AB43" i="13"/>
  <c r="AJ43" i="13" s="1"/>
  <c r="AB42" i="13"/>
  <c r="AB41" i="13"/>
  <c r="AJ41" i="13" s="1"/>
  <c r="AB40" i="13"/>
  <c r="AB39" i="13"/>
  <c r="AB38" i="13"/>
  <c r="AJ38" i="13" s="1"/>
  <c r="AJ53" i="13" l="1"/>
  <c r="AJ39" i="13"/>
  <c r="AR39" i="13" s="1"/>
  <c r="AJ42" i="13"/>
  <c r="AJ48" i="13"/>
  <c r="AJ54" i="13"/>
  <c r="AJ44" i="13"/>
  <c r="AJ50" i="13"/>
  <c r="AJ51" i="13"/>
  <c r="AJ45" i="13"/>
  <c r="AJ40" i="13"/>
  <c r="AJ46" i="13"/>
  <c r="AJ52" i="13"/>
  <c r="AR38" i="13"/>
  <c r="AB21" i="13"/>
  <c r="BA5" i="13" s="1"/>
  <c r="AB20" i="13"/>
  <c r="AB19" i="13"/>
  <c r="AB18" i="13"/>
  <c r="AB17" i="13"/>
  <c r="AB16" i="13"/>
  <c r="AB15" i="13"/>
  <c r="AJ15" i="13" s="1"/>
  <c r="AB14" i="13"/>
  <c r="AB13" i="13"/>
  <c r="AB12" i="13"/>
  <c r="AB11" i="13"/>
  <c r="AB10" i="13"/>
  <c r="AB9" i="13"/>
  <c r="AJ9" i="13" s="1"/>
  <c r="AB8" i="13"/>
  <c r="AB7" i="13"/>
  <c r="AB6" i="13"/>
  <c r="AB5" i="13"/>
  <c r="AB4" i="13"/>
  <c r="AJ4" i="13" s="1"/>
  <c r="AR51" i="13" l="1"/>
  <c r="AR45" i="13"/>
  <c r="AR4" i="13"/>
  <c r="AJ10" i="13"/>
  <c r="AR11" i="13" s="1"/>
  <c r="AJ16" i="13"/>
  <c r="AJ5" i="13"/>
  <c r="AJ11" i="13"/>
  <c r="AJ17" i="13"/>
  <c r="AJ6" i="13"/>
  <c r="AR7" i="13" s="1"/>
  <c r="AJ12" i="13"/>
  <c r="AJ18" i="13"/>
  <c r="AJ7" i="13"/>
  <c r="AJ13" i="13"/>
  <c r="AJ19" i="13"/>
  <c r="AJ8" i="13"/>
  <c r="AJ14" i="13"/>
  <c r="AJ20" i="13"/>
  <c r="AR47" i="13"/>
  <c r="AR52" i="13"/>
  <c r="AR5" i="13"/>
  <c r="AR43" i="13"/>
  <c r="AR41" i="13"/>
  <c r="BA40" i="13" s="1"/>
  <c r="AR42" i="13"/>
  <c r="AR40" i="13"/>
  <c r="AR49" i="13"/>
  <c r="AR46" i="13"/>
  <c r="AR44" i="13"/>
  <c r="AR53" i="13"/>
  <c r="AR50" i="13"/>
  <c r="AR48" i="13"/>
  <c r="AJ55" i="13"/>
  <c r="AR54" i="13"/>
  <c r="BA42" i="13" s="1"/>
  <c r="AR15" i="13" l="1"/>
  <c r="AR9" i="13"/>
  <c r="AR14" i="13"/>
  <c r="AR8" i="13"/>
  <c r="AR19" i="13"/>
  <c r="AR10" i="13"/>
  <c r="AR16" i="13"/>
  <c r="AR20" i="13"/>
  <c r="BA8" i="13" s="1"/>
  <c r="AR13" i="13"/>
  <c r="AR17" i="13"/>
  <c r="AR12" i="13"/>
  <c r="AR6" i="13"/>
  <c r="BA6" i="13" s="1"/>
  <c r="AJ21" i="13"/>
  <c r="AR18" i="13"/>
  <c r="Z17" i="14" l="1"/>
  <c r="AS3" i="14" s="1"/>
  <c r="Y17" i="14"/>
  <c r="AX3" i="14" s="1"/>
  <c r="X17" i="14"/>
  <c r="AW3" i="14" s="1"/>
  <c r="W17" i="14"/>
  <c r="V17" i="14"/>
  <c r="AU3" i="14" s="1"/>
  <c r="U17" i="14"/>
  <c r="Z16" i="14"/>
  <c r="AH16" i="14" s="1"/>
  <c r="Y16" i="14"/>
  <c r="X16" i="14"/>
  <c r="W16" i="14"/>
  <c r="V16" i="14"/>
  <c r="AD16" i="14" s="1"/>
  <c r="U16" i="14"/>
  <c r="Z15" i="14"/>
  <c r="AH15" i="14" s="1"/>
  <c r="Y15" i="14"/>
  <c r="X15" i="14"/>
  <c r="AF15" i="14" s="1"/>
  <c r="W15" i="14"/>
  <c r="AE15" i="14" s="1"/>
  <c r="V15" i="14"/>
  <c r="AD15" i="14" s="1"/>
  <c r="U15" i="14"/>
  <c r="AC15" i="14" s="1"/>
  <c r="Z14" i="14"/>
  <c r="AH14" i="14" s="1"/>
  <c r="Y14" i="14"/>
  <c r="X14" i="14"/>
  <c r="W14" i="14"/>
  <c r="V14" i="14"/>
  <c r="AD14" i="14" s="1"/>
  <c r="U14" i="14"/>
  <c r="Z13" i="14"/>
  <c r="AH13" i="14" s="1"/>
  <c r="Y13" i="14"/>
  <c r="X13" i="14"/>
  <c r="W13" i="14"/>
  <c r="V13" i="14"/>
  <c r="AD13" i="14" s="1"/>
  <c r="U13" i="14"/>
  <c r="AC13" i="14" s="1"/>
  <c r="Z12" i="14"/>
  <c r="AH12" i="14" s="1"/>
  <c r="Y12" i="14"/>
  <c r="X12" i="14"/>
  <c r="W12" i="14"/>
  <c r="AE12" i="14" s="1"/>
  <c r="V12" i="14"/>
  <c r="AD12" i="14" s="1"/>
  <c r="U12" i="14"/>
  <c r="Z11" i="14"/>
  <c r="AH11" i="14" s="1"/>
  <c r="Y11" i="14"/>
  <c r="X11" i="14"/>
  <c r="W11" i="14"/>
  <c r="V11" i="14"/>
  <c r="AD11" i="14" s="1"/>
  <c r="U11" i="14"/>
  <c r="AC11" i="14" s="1"/>
  <c r="Z10" i="14"/>
  <c r="AH10" i="14" s="1"/>
  <c r="Y10" i="14"/>
  <c r="X10" i="14"/>
  <c r="W10" i="14"/>
  <c r="AE10" i="14" s="1"/>
  <c r="V10" i="14"/>
  <c r="AD10" i="14" s="1"/>
  <c r="U10" i="14"/>
  <c r="Z9" i="14"/>
  <c r="AH9" i="14" s="1"/>
  <c r="Y9" i="14"/>
  <c r="X9" i="14"/>
  <c r="W9" i="14"/>
  <c r="V9" i="14"/>
  <c r="AD9" i="14" s="1"/>
  <c r="U9" i="14"/>
  <c r="AC9" i="14" s="1"/>
  <c r="AS8" i="14"/>
  <c r="Z8" i="14"/>
  <c r="AH8" i="14" s="1"/>
  <c r="Y8" i="14"/>
  <c r="X8" i="14"/>
  <c r="W8" i="14"/>
  <c r="V8" i="14"/>
  <c r="U8" i="14"/>
  <c r="Z7" i="14"/>
  <c r="AH7" i="14" s="1"/>
  <c r="Y7" i="14"/>
  <c r="X7" i="14"/>
  <c r="W7" i="14"/>
  <c r="V7" i="14"/>
  <c r="U7" i="14"/>
  <c r="Z6" i="14"/>
  <c r="AH6" i="14" s="1"/>
  <c r="Y6" i="14"/>
  <c r="X6" i="14"/>
  <c r="W6" i="14"/>
  <c r="V6" i="14"/>
  <c r="U6" i="14"/>
  <c r="Z5" i="14"/>
  <c r="Y5" i="14"/>
  <c r="X5" i="14"/>
  <c r="W5" i="14"/>
  <c r="V5" i="14"/>
  <c r="U5" i="14"/>
  <c r="Z4" i="14"/>
  <c r="Y4" i="14"/>
  <c r="X4" i="14"/>
  <c r="W4" i="14"/>
  <c r="V4" i="14"/>
  <c r="U4" i="14"/>
  <c r="Z3" i="14"/>
  <c r="Y3" i="14"/>
  <c r="X3" i="14"/>
  <c r="W3" i="14"/>
  <c r="V3" i="14"/>
  <c r="U3" i="14"/>
  <c r="Z2" i="14"/>
  <c r="AH2" i="14" s="1"/>
  <c r="Y2" i="14"/>
  <c r="AG2" i="14" s="1"/>
  <c r="X2" i="14"/>
  <c r="AN2" i="14" s="1"/>
  <c r="W2" i="14"/>
  <c r="AM2" i="14" s="1"/>
  <c r="V2" i="14"/>
  <c r="AD2" i="14" s="1"/>
  <c r="U2" i="14"/>
  <c r="AC2" i="14" s="1"/>
  <c r="AK1" i="14"/>
  <c r="AC1" i="14"/>
  <c r="U1" i="14"/>
  <c r="AD4" i="14" l="1"/>
  <c r="AG11" i="14"/>
  <c r="AG13" i="14"/>
  <c r="AD5" i="14"/>
  <c r="AD3" i="14"/>
  <c r="AL3" i="14" s="1"/>
  <c r="AG15" i="14"/>
  <c r="AC3" i="14"/>
  <c r="AK3" i="14" s="1"/>
  <c r="AD6" i="14"/>
  <c r="AD7" i="14"/>
  <c r="AD8" i="14"/>
  <c r="AH3" i="14"/>
  <c r="AP3" i="14" s="1"/>
  <c r="AG3" i="14"/>
  <c r="AO3" i="14" s="1"/>
  <c r="AF3" i="14"/>
  <c r="AF5" i="14"/>
  <c r="AE9" i="14"/>
  <c r="AH4" i="14"/>
  <c r="AH5" i="14"/>
  <c r="AF4" i="14"/>
  <c r="AC7" i="14"/>
  <c r="AG7" i="14"/>
  <c r="AF9" i="14"/>
  <c r="AF10" i="14"/>
  <c r="AF12" i="14"/>
  <c r="AF6" i="14"/>
  <c r="AF8" i="14"/>
  <c r="AG9" i="14"/>
  <c r="AC10" i="14"/>
  <c r="AG10" i="14"/>
  <c r="AC12" i="14"/>
  <c r="AG12" i="14"/>
  <c r="AC14" i="14"/>
  <c r="AG14" i="14"/>
  <c r="AC16" i="14"/>
  <c r="AG16" i="14"/>
  <c r="AE2" i="14"/>
  <c r="AE7" i="14"/>
  <c r="AC5" i="14"/>
  <c r="AE4" i="14"/>
  <c r="AG5" i="14"/>
  <c r="AC6" i="14"/>
  <c r="AG6" i="14"/>
  <c r="AE8" i="14"/>
  <c r="AE11" i="14"/>
  <c r="AE13" i="14"/>
  <c r="AE14" i="14"/>
  <c r="AE16" i="14"/>
  <c r="AT3" i="14"/>
  <c r="AC4" i="14"/>
  <c r="AG4" i="14"/>
  <c r="AE5" i="14"/>
  <c r="AF7" i="14"/>
  <c r="AC8" i="14"/>
  <c r="AG8" i="14"/>
  <c r="AF11" i="14"/>
  <c r="AF13" i="14"/>
  <c r="AF14" i="14"/>
  <c r="AF16" i="14"/>
  <c r="AL2" i="14"/>
  <c r="AE6" i="14"/>
  <c r="AP2" i="14"/>
  <c r="AK2" i="14"/>
  <c r="AF2" i="14"/>
  <c r="AO2" i="14"/>
  <c r="AE3" i="14"/>
  <c r="AV3" i="14"/>
  <c r="AL10" i="14" l="1"/>
  <c r="AP15" i="14"/>
  <c r="AL4" i="14"/>
  <c r="AP6" i="14"/>
  <c r="AL6" i="14"/>
  <c r="AP7" i="14"/>
  <c r="AS4" i="14" s="1"/>
  <c r="AH17" i="14"/>
  <c r="AL5" i="14"/>
  <c r="AP8" i="14"/>
  <c r="AP11" i="14"/>
  <c r="AL12" i="14"/>
  <c r="AU4" i="14" s="1"/>
  <c r="AP10" i="14"/>
  <c r="AK5" i="14"/>
  <c r="AN5" i="14"/>
  <c r="AL7" i="14"/>
  <c r="AL9" i="14"/>
  <c r="AP9" i="14"/>
  <c r="AP12" i="14"/>
  <c r="AP5" i="14"/>
  <c r="AP14" i="14"/>
  <c r="AN4" i="14"/>
  <c r="AD17" i="14"/>
  <c r="AL11" i="14"/>
  <c r="AL16" i="14"/>
  <c r="AL8" i="14"/>
  <c r="AL13" i="14"/>
  <c r="AL15" i="14"/>
  <c r="AL14" i="14"/>
  <c r="AP4" i="14"/>
  <c r="AP13" i="14"/>
  <c r="AP16" i="14"/>
  <c r="AN3" i="14"/>
  <c r="AN6" i="14"/>
  <c r="AN8" i="14"/>
  <c r="AK6" i="14"/>
  <c r="AO11" i="14"/>
  <c r="AX4" i="14" s="1"/>
  <c r="AO4" i="14"/>
  <c r="AO12" i="14"/>
  <c r="AN16" i="14"/>
  <c r="AK12" i="14"/>
  <c r="AN9" i="14"/>
  <c r="AK11" i="14"/>
  <c r="AT4" i="14" s="1"/>
  <c r="AN13" i="14"/>
  <c r="AC17" i="14"/>
  <c r="AK13" i="14"/>
  <c r="AK10" i="14"/>
  <c r="AN12" i="14"/>
  <c r="AN14" i="14"/>
  <c r="AK9" i="14"/>
  <c r="AK4" i="14"/>
  <c r="AK14" i="14"/>
  <c r="AK7" i="14"/>
  <c r="AO9" i="14"/>
  <c r="AO10" i="14"/>
  <c r="AO13" i="14"/>
  <c r="AO5" i="14"/>
  <c r="AN11" i="14"/>
  <c r="AW4" i="14" s="1"/>
  <c r="AN10" i="14"/>
  <c r="AF17" i="14"/>
  <c r="AG17" i="14"/>
  <c r="AO6" i="14"/>
  <c r="AO16" i="14"/>
  <c r="AO7" i="14"/>
  <c r="AO15" i="14"/>
  <c r="AO8" i="14"/>
  <c r="AK15" i="14"/>
  <c r="AK8" i="14"/>
  <c r="AO14" i="14"/>
  <c r="AK16" i="14"/>
  <c r="AN7" i="14"/>
  <c r="AN15" i="14"/>
  <c r="AM7" i="14"/>
  <c r="AM6" i="14"/>
  <c r="AE17" i="14"/>
  <c r="AM16" i="14"/>
  <c r="AM14" i="14"/>
  <c r="AM12" i="14"/>
  <c r="AM10" i="14"/>
  <c r="AV4" i="14" s="1"/>
  <c r="AM15" i="14"/>
  <c r="AM13" i="14"/>
  <c r="AM11" i="14"/>
  <c r="AM9" i="14"/>
  <c r="AM5" i="14"/>
  <c r="AM4" i="14"/>
  <c r="AM8" i="14"/>
  <c r="AM3" i="14"/>
  <c r="AX6" i="14" l="1"/>
  <c r="AU5" i="14"/>
  <c r="AS6" i="14"/>
  <c r="AS5" i="14"/>
  <c r="AU6" i="14"/>
  <c r="AT5" i="14"/>
  <c r="AT6" i="14"/>
  <c r="AW6" i="14"/>
  <c r="AV6" i="14"/>
  <c r="AV5" i="14"/>
  <c r="AK37" i="17" l="1"/>
  <c r="AK3" i="17"/>
  <c r="U37" i="17"/>
  <c r="U3" i="17"/>
  <c r="Z50" i="14"/>
  <c r="AS36" i="14" s="1"/>
  <c r="Y50" i="14"/>
  <c r="AX36" i="14" s="1"/>
  <c r="X50" i="14"/>
  <c r="W50" i="14"/>
  <c r="AV36" i="14" s="1"/>
  <c r="V50" i="14"/>
  <c r="AU36" i="14" s="1"/>
  <c r="U50" i="14"/>
  <c r="AT36" i="14" s="1"/>
  <c r="Z49" i="14"/>
  <c r="Y49" i="14"/>
  <c r="X49" i="14"/>
  <c r="W49" i="14"/>
  <c r="V49" i="14"/>
  <c r="AD49" i="14" s="1"/>
  <c r="U49" i="14"/>
  <c r="Z48" i="14"/>
  <c r="Y48" i="14"/>
  <c r="AG48" i="14" s="1"/>
  <c r="X48" i="14"/>
  <c r="AF48" i="14" s="1"/>
  <c r="W48" i="14"/>
  <c r="V48" i="14"/>
  <c r="AD48" i="14" s="1"/>
  <c r="U48" i="14"/>
  <c r="AC48" i="14" s="1"/>
  <c r="Z47" i="14"/>
  <c r="Y47" i="14"/>
  <c r="X47" i="14"/>
  <c r="W47" i="14"/>
  <c r="AE47" i="14" s="1"/>
  <c r="V47" i="14"/>
  <c r="U47" i="14"/>
  <c r="AC47" i="14" s="1"/>
  <c r="Z46" i="14"/>
  <c r="Y46" i="14"/>
  <c r="X46" i="14"/>
  <c r="W46" i="14"/>
  <c r="V46" i="14"/>
  <c r="U46" i="14"/>
  <c r="AC46" i="14" s="1"/>
  <c r="Z45" i="14"/>
  <c r="Y45" i="14"/>
  <c r="X45" i="14"/>
  <c r="W45" i="14"/>
  <c r="V45" i="14"/>
  <c r="U45" i="14"/>
  <c r="AC45" i="14" s="1"/>
  <c r="Z44" i="14"/>
  <c r="Y44" i="14"/>
  <c r="X44" i="14"/>
  <c r="W44" i="14"/>
  <c r="V44" i="14"/>
  <c r="U44" i="14"/>
  <c r="Z43" i="14"/>
  <c r="AH43" i="14" s="1"/>
  <c r="Y43" i="14"/>
  <c r="X43" i="14"/>
  <c r="W43" i="14"/>
  <c r="V43" i="14"/>
  <c r="U43" i="14"/>
  <c r="AC43" i="14" s="1"/>
  <c r="Z42" i="14"/>
  <c r="AH42" i="14" s="1"/>
  <c r="Y42" i="14"/>
  <c r="X42" i="14"/>
  <c r="W42" i="14"/>
  <c r="AE42" i="14" s="1"/>
  <c r="V42" i="14"/>
  <c r="U42" i="14"/>
  <c r="AC42" i="14" s="1"/>
  <c r="AS41" i="14"/>
  <c r="Z41" i="14"/>
  <c r="Y41" i="14"/>
  <c r="X41" i="14"/>
  <c r="W41" i="14"/>
  <c r="V41" i="14"/>
  <c r="U41" i="14"/>
  <c r="Z40" i="14"/>
  <c r="Y40" i="14"/>
  <c r="X40" i="14"/>
  <c r="W40" i="14"/>
  <c r="AE40" i="14" s="1"/>
  <c r="V40" i="14"/>
  <c r="U40" i="14"/>
  <c r="Z39" i="14"/>
  <c r="Y39" i="14"/>
  <c r="X39" i="14"/>
  <c r="W39" i="14"/>
  <c r="V39" i="14"/>
  <c r="AD39" i="14" s="1"/>
  <c r="U39" i="14"/>
  <c r="Z38" i="14"/>
  <c r="Y38" i="14"/>
  <c r="X38" i="14"/>
  <c r="W38" i="14"/>
  <c r="V38" i="14"/>
  <c r="U38" i="14"/>
  <c r="Z37" i="14"/>
  <c r="Y37" i="14"/>
  <c r="X37" i="14"/>
  <c r="W37" i="14"/>
  <c r="V37" i="14"/>
  <c r="AD37" i="14" s="1"/>
  <c r="U37" i="14"/>
  <c r="Z36" i="14"/>
  <c r="Y36" i="14"/>
  <c r="X36" i="14"/>
  <c r="W36" i="14"/>
  <c r="V36" i="14"/>
  <c r="U36" i="14"/>
  <c r="Z35" i="14"/>
  <c r="AH35" i="14" s="1"/>
  <c r="Y35" i="14"/>
  <c r="AO35" i="14" s="1"/>
  <c r="X35" i="14"/>
  <c r="AN35" i="14" s="1"/>
  <c r="W35" i="14"/>
  <c r="AE35" i="14" s="1"/>
  <c r="V35" i="14"/>
  <c r="AD35" i="14" s="1"/>
  <c r="U35" i="14"/>
  <c r="AK35" i="14" s="1"/>
  <c r="AK34" i="14"/>
  <c r="AC34" i="14"/>
  <c r="U34" i="14"/>
  <c r="AD40" i="14" l="1"/>
  <c r="AC41" i="14"/>
  <c r="AG36" i="14"/>
  <c r="AO36" i="14" s="1"/>
  <c r="AF39" i="14"/>
  <c r="AH44" i="14"/>
  <c r="AH45" i="14"/>
  <c r="AH48" i="14"/>
  <c r="AC36" i="14"/>
  <c r="AK36" i="14" s="1"/>
  <c r="AH38" i="14"/>
  <c r="AH39" i="14"/>
  <c r="AH40" i="14"/>
  <c r="AG42" i="14"/>
  <c r="AG43" i="14"/>
  <c r="AG45" i="14"/>
  <c r="AG46" i="14"/>
  <c r="AG47" i="14"/>
  <c r="AF40" i="14"/>
  <c r="AD42" i="14"/>
  <c r="AD43" i="14"/>
  <c r="AD44" i="14"/>
  <c r="AG41" i="14"/>
  <c r="AF42" i="14"/>
  <c r="AF45" i="14"/>
  <c r="AD36" i="14"/>
  <c r="AL37" i="14" s="1"/>
  <c r="AH36" i="14"/>
  <c r="AP36" i="14" s="1"/>
  <c r="AW36" i="14"/>
  <c r="AH37" i="14"/>
  <c r="AF41" i="14"/>
  <c r="AD45" i="14"/>
  <c r="AD47" i="14"/>
  <c r="AH47" i="14"/>
  <c r="AD38" i="14"/>
  <c r="AD41" i="14"/>
  <c r="AH41" i="14"/>
  <c r="AD46" i="14"/>
  <c r="AH46" i="14"/>
  <c r="AF47" i="14"/>
  <c r="AE41" i="14"/>
  <c r="AE39" i="14"/>
  <c r="AE37" i="14"/>
  <c r="AE38" i="14"/>
  <c r="AE44" i="14"/>
  <c r="AE49" i="14"/>
  <c r="AE36" i="14"/>
  <c r="AF37" i="14"/>
  <c r="AF38" i="14"/>
  <c r="AE43" i="14"/>
  <c r="AF44" i="14"/>
  <c r="AE46" i="14"/>
  <c r="AF49" i="14"/>
  <c r="AF36" i="14"/>
  <c r="AN36" i="14" s="1"/>
  <c r="AC37" i="14"/>
  <c r="AG37" i="14"/>
  <c r="AC38" i="14"/>
  <c r="AG38" i="14"/>
  <c r="AF43" i="14"/>
  <c r="AC44" i="14"/>
  <c r="AG44" i="14"/>
  <c r="AE45" i="14"/>
  <c r="AF46" i="14"/>
  <c r="AE48" i="14"/>
  <c r="AC49" i="14"/>
  <c r="AG49" i="14"/>
  <c r="AF35" i="14"/>
  <c r="AG35" i="14"/>
  <c r="AP35" i="14"/>
  <c r="AC40" i="14"/>
  <c r="AG40" i="14"/>
  <c r="AC35" i="14"/>
  <c r="AL35" i="14"/>
  <c r="AM35" i="14"/>
  <c r="AC39" i="14"/>
  <c r="AG39" i="14"/>
  <c r="AH49" i="14"/>
  <c r="AL36" i="14" l="1"/>
  <c r="AK37" i="14"/>
  <c r="AL38" i="14"/>
  <c r="AL49" i="14"/>
  <c r="AP41" i="14"/>
  <c r="AN45" i="14"/>
  <c r="AL47" i="14"/>
  <c r="AP47" i="14"/>
  <c r="AL45" i="14"/>
  <c r="AU37" i="14" s="1"/>
  <c r="AL40" i="14"/>
  <c r="AO38" i="14"/>
  <c r="AM41" i="14"/>
  <c r="AN38" i="14"/>
  <c r="AL48" i="14"/>
  <c r="AM37" i="14"/>
  <c r="AP45" i="14"/>
  <c r="AM38" i="14"/>
  <c r="AM44" i="14"/>
  <c r="AP39" i="14"/>
  <c r="AP40" i="14"/>
  <c r="AS37" i="14" s="1"/>
  <c r="AP44" i="14"/>
  <c r="AP38" i="14"/>
  <c r="AL44" i="14"/>
  <c r="AL41" i="14"/>
  <c r="AL43" i="14"/>
  <c r="AD50" i="14"/>
  <c r="AP42" i="14"/>
  <c r="AP46" i="14"/>
  <c r="AP43" i="14"/>
  <c r="AL39" i="14"/>
  <c r="AH50" i="14"/>
  <c r="AL46" i="14"/>
  <c r="AL42" i="14"/>
  <c r="AP37" i="14"/>
  <c r="AP48" i="14"/>
  <c r="AK38" i="14"/>
  <c r="AM42" i="14"/>
  <c r="AN39" i="14"/>
  <c r="AM47" i="14"/>
  <c r="AM39" i="14"/>
  <c r="AN48" i="14"/>
  <c r="AM45" i="14"/>
  <c r="AN37" i="14"/>
  <c r="AO40" i="14"/>
  <c r="AO37" i="14"/>
  <c r="AN41" i="14"/>
  <c r="AM49" i="14"/>
  <c r="AN44" i="14"/>
  <c r="AW37" i="14" s="1"/>
  <c r="AN47" i="14"/>
  <c r="AN42" i="14"/>
  <c r="AM48" i="14"/>
  <c r="AM40" i="14"/>
  <c r="AN40" i="14"/>
  <c r="AN49" i="14"/>
  <c r="AM43" i="14"/>
  <c r="AV37" i="14" s="1"/>
  <c r="AE50" i="14"/>
  <c r="AM36" i="14"/>
  <c r="AM46" i="14"/>
  <c r="AN43" i="14"/>
  <c r="AF50" i="14"/>
  <c r="AN46" i="14"/>
  <c r="AO42" i="14"/>
  <c r="AO47" i="14"/>
  <c r="AK40" i="14"/>
  <c r="AK48" i="14"/>
  <c r="AK43" i="14"/>
  <c r="AC50" i="14"/>
  <c r="AK46" i="14"/>
  <c r="AP49" i="14"/>
  <c r="AO49" i="14"/>
  <c r="AO41" i="14"/>
  <c r="AK45" i="14"/>
  <c r="AO44" i="14"/>
  <c r="AX37" i="14" s="1"/>
  <c r="AO43" i="14"/>
  <c r="AG50" i="14"/>
  <c r="AO39" i="14"/>
  <c r="AK47" i="14"/>
  <c r="AK39" i="14"/>
  <c r="AK44" i="14"/>
  <c r="AT37" i="14" s="1"/>
  <c r="AK42" i="14"/>
  <c r="AO48" i="14"/>
  <c r="AO45" i="14"/>
  <c r="AO46" i="14"/>
  <c r="AK41" i="14"/>
  <c r="AK49" i="14"/>
  <c r="V17" i="20"/>
  <c r="U17" i="20"/>
  <c r="AG3" i="20" s="1"/>
  <c r="V16" i="20"/>
  <c r="U16" i="20"/>
  <c r="V15" i="20"/>
  <c r="U15" i="20"/>
  <c r="V14" i="20"/>
  <c r="U14" i="20"/>
  <c r="V13" i="20"/>
  <c r="U13" i="20"/>
  <c r="V12" i="20"/>
  <c r="U12" i="20"/>
  <c r="V11" i="20"/>
  <c r="U11" i="20"/>
  <c r="Y11" i="20" s="1"/>
  <c r="V10" i="20"/>
  <c r="U10" i="20"/>
  <c r="V9" i="20"/>
  <c r="U9" i="20"/>
  <c r="V8" i="20"/>
  <c r="U8" i="20"/>
  <c r="V7" i="20"/>
  <c r="U7" i="20"/>
  <c r="V6" i="20"/>
  <c r="U6" i="20"/>
  <c r="V5" i="20"/>
  <c r="U5" i="20"/>
  <c r="V4" i="20"/>
  <c r="U4" i="20"/>
  <c r="V3" i="20"/>
  <c r="U3" i="20"/>
  <c r="V2" i="20"/>
  <c r="AD2" i="20" s="1"/>
  <c r="U2" i="20"/>
  <c r="AC2" i="20" s="1"/>
  <c r="Z9" i="20" l="1"/>
  <c r="Z15" i="20"/>
  <c r="AS39" i="14"/>
  <c r="AU38" i="14"/>
  <c r="Y15" i="20"/>
  <c r="AU39" i="14"/>
  <c r="AS38" i="14"/>
  <c r="Y6" i="20"/>
  <c r="Y9" i="20"/>
  <c r="Y4" i="20"/>
  <c r="Y13" i="20"/>
  <c r="AV39" i="14"/>
  <c r="AW39" i="14"/>
  <c r="AV38" i="14"/>
  <c r="Y8" i="20"/>
  <c r="Y3" i="20"/>
  <c r="AC3" i="20" s="1"/>
  <c r="AT39" i="14"/>
  <c r="AX39" i="14"/>
  <c r="AT38" i="14"/>
  <c r="Y10" i="20"/>
  <c r="Y12" i="20"/>
  <c r="Y14" i="20"/>
  <c r="Y16" i="20"/>
  <c r="Y5" i="20"/>
  <c r="Y7" i="20"/>
  <c r="Z14" i="20"/>
  <c r="Z10" i="20"/>
  <c r="Z7" i="20"/>
  <c r="Z12" i="20"/>
  <c r="Z11" i="20"/>
  <c r="Z4" i="20"/>
  <c r="Z8" i="20"/>
  <c r="Z3" i="20"/>
  <c r="AD3" i="20" s="1"/>
  <c r="Z13" i="20"/>
  <c r="Y2" i="20"/>
  <c r="AH3" i="20"/>
  <c r="Z2" i="20"/>
  <c r="Z5" i="20"/>
  <c r="Z16" i="20"/>
  <c r="Z6" i="20"/>
  <c r="AC4" i="20" l="1"/>
  <c r="AC13" i="20"/>
  <c r="AC6" i="20"/>
  <c r="AC11" i="20"/>
  <c r="AC10" i="20"/>
  <c r="AG4" i="20" s="1"/>
  <c r="AC15" i="20"/>
  <c r="AC12" i="20"/>
  <c r="AD5" i="20"/>
  <c r="AC14" i="20"/>
  <c r="AC9" i="20"/>
  <c r="AD4" i="20"/>
  <c r="AC16" i="20"/>
  <c r="AC5" i="20"/>
  <c r="AC8" i="20"/>
  <c r="Y17" i="20"/>
  <c r="AC7" i="20"/>
  <c r="AD8" i="20"/>
  <c r="AD10" i="20"/>
  <c r="AH4" i="20" s="1"/>
  <c r="Z17" i="20"/>
  <c r="AD15" i="20"/>
  <c r="AD14" i="20"/>
  <c r="AD13" i="20"/>
  <c r="AD6" i="20"/>
  <c r="AD16" i="20"/>
  <c r="AD7" i="20"/>
  <c r="AD9" i="20"/>
  <c r="AD12" i="20"/>
  <c r="AD11" i="20"/>
  <c r="AH6" i="20" l="1"/>
  <c r="AG6" i="20"/>
  <c r="AM37" i="13" l="1"/>
  <c r="W37" i="13"/>
  <c r="AA51" i="9" l="1"/>
  <c r="AW35" i="9" s="1"/>
  <c r="Z51" i="9"/>
  <c r="AV35" i="9" s="1"/>
  <c r="Y51" i="9"/>
  <c r="X51" i="9"/>
  <c r="AT35" i="9" s="1"/>
  <c r="W51" i="9"/>
  <c r="AS35" i="9" s="1"/>
  <c r="AA50" i="9"/>
  <c r="Z50" i="9"/>
  <c r="Y50" i="9"/>
  <c r="X50" i="9"/>
  <c r="W50" i="9"/>
  <c r="AA49" i="9"/>
  <c r="AH49" i="9" s="1"/>
  <c r="Z49" i="9"/>
  <c r="Y49" i="9"/>
  <c r="X49" i="9"/>
  <c r="W49" i="9"/>
  <c r="AA48" i="9"/>
  <c r="Z48" i="9"/>
  <c r="AG48" i="9" s="1"/>
  <c r="Y48" i="9"/>
  <c r="X48" i="9"/>
  <c r="W48" i="9"/>
  <c r="AA47" i="9"/>
  <c r="Z47" i="9"/>
  <c r="AG47" i="9" s="1"/>
  <c r="Y47" i="9"/>
  <c r="X47" i="9"/>
  <c r="W47" i="9"/>
  <c r="AA46" i="9"/>
  <c r="Z46" i="9"/>
  <c r="Y46" i="9"/>
  <c r="X46" i="9"/>
  <c r="W46" i="9"/>
  <c r="AA45" i="9"/>
  <c r="AH45" i="9" s="1"/>
  <c r="Z45" i="9"/>
  <c r="Y45" i="9"/>
  <c r="X45" i="9"/>
  <c r="W45" i="9"/>
  <c r="AD45" i="9" s="1"/>
  <c r="AA44" i="9"/>
  <c r="Z44" i="9"/>
  <c r="Y44" i="9"/>
  <c r="X44" i="9"/>
  <c r="W44" i="9"/>
  <c r="AA43" i="9"/>
  <c r="AH43" i="9" s="1"/>
  <c r="Z43" i="9"/>
  <c r="Y43" i="9"/>
  <c r="X43" i="9"/>
  <c r="W43" i="9"/>
  <c r="AA42" i="9"/>
  <c r="Z42" i="9"/>
  <c r="AG42" i="9" s="1"/>
  <c r="Y42" i="9"/>
  <c r="X42" i="9"/>
  <c r="W42" i="9"/>
  <c r="AS41" i="9"/>
  <c r="AA41" i="9"/>
  <c r="Z41" i="9"/>
  <c r="Y41" i="9"/>
  <c r="X41" i="9"/>
  <c r="W41" i="9"/>
  <c r="AA40" i="9"/>
  <c r="Z40" i="9"/>
  <c r="Y40" i="9"/>
  <c r="X40" i="9"/>
  <c r="W40" i="9"/>
  <c r="AA39" i="9"/>
  <c r="Z39" i="9"/>
  <c r="Y39" i="9"/>
  <c r="AF39" i="9" s="1"/>
  <c r="X39" i="9"/>
  <c r="W39" i="9"/>
  <c r="AA38" i="9"/>
  <c r="AH38" i="9" s="1"/>
  <c r="Z38" i="9"/>
  <c r="Y38" i="9"/>
  <c r="X38" i="9"/>
  <c r="W38" i="9"/>
  <c r="AD38" i="9" s="1"/>
  <c r="AA37" i="9"/>
  <c r="Z37" i="9"/>
  <c r="Y37" i="9"/>
  <c r="X37" i="9"/>
  <c r="W37" i="9"/>
  <c r="AA36" i="9"/>
  <c r="AH36" i="9" s="1"/>
  <c r="Z36" i="9"/>
  <c r="Y36" i="9"/>
  <c r="X36" i="9"/>
  <c r="W36" i="9"/>
  <c r="AA35" i="9"/>
  <c r="Z35" i="9"/>
  <c r="AG35" i="9" s="1"/>
  <c r="Y35" i="9"/>
  <c r="X35" i="9"/>
  <c r="W35" i="9"/>
  <c r="AA34" i="9"/>
  <c r="AH34" i="9" s="1"/>
  <c r="Z34" i="9"/>
  <c r="Y34" i="9"/>
  <c r="AM34" i="9" s="1"/>
  <c r="X34" i="9"/>
  <c r="AE34" i="9" s="1"/>
  <c r="W34" i="9"/>
  <c r="AD34" i="9" s="1"/>
  <c r="AK33" i="9"/>
  <c r="AD33" i="9"/>
  <c r="W33" i="9"/>
  <c r="AA51" i="16"/>
  <c r="AW35" i="16" s="1"/>
  <c r="Z51" i="16"/>
  <c r="Y51" i="16"/>
  <c r="AU35" i="16" s="1"/>
  <c r="X51" i="16"/>
  <c r="AT35" i="16" s="1"/>
  <c r="W51" i="16"/>
  <c r="AS35" i="16" s="1"/>
  <c r="AA50" i="16"/>
  <c r="Z50" i="16"/>
  <c r="Y50" i="16"/>
  <c r="X50" i="16"/>
  <c r="W50" i="16"/>
  <c r="AA49" i="16"/>
  <c r="Z49" i="16"/>
  <c r="Y49" i="16"/>
  <c r="X49" i="16"/>
  <c r="W49" i="16"/>
  <c r="AA48" i="16"/>
  <c r="Z48" i="16"/>
  <c r="Y48" i="16"/>
  <c r="X48" i="16"/>
  <c r="W48" i="16"/>
  <c r="AA47" i="16"/>
  <c r="Z47" i="16"/>
  <c r="Y47" i="16"/>
  <c r="X47" i="16"/>
  <c r="W47" i="16"/>
  <c r="AD47" i="16" s="1"/>
  <c r="AA46" i="16"/>
  <c r="Z46" i="16"/>
  <c r="Y46" i="16"/>
  <c r="X46" i="16"/>
  <c r="W46" i="16"/>
  <c r="AA45" i="16"/>
  <c r="Z45" i="16"/>
  <c r="AG45" i="16" s="1"/>
  <c r="Y45" i="16"/>
  <c r="X45" i="16"/>
  <c r="W45" i="16"/>
  <c r="AA44" i="16"/>
  <c r="Z44" i="16"/>
  <c r="AG44" i="16" s="1"/>
  <c r="Y44" i="16"/>
  <c r="X44" i="16"/>
  <c r="W44" i="16"/>
  <c r="AA43" i="16"/>
  <c r="Z43" i="16"/>
  <c r="Y43" i="16"/>
  <c r="X43" i="16"/>
  <c r="W43" i="16"/>
  <c r="AA42" i="16"/>
  <c r="Z42" i="16"/>
  <c r="Y42" i="16"/>
  <c r="X42" i="16"/>
  <c r="W42" i="16"/>
  <c r="AS41" i="16"/>
  <c r="AA41" i="16"/>
  <c r="Z41" i="16"/>
  <c r="Y41" i="16"/>
  <c r="X41" i="16"/>
  <c r="AE41" i="16" s="1"/>
  <c r="W41" i="16"/>
  <c r="AA40" i="16"/>
  <c r="Z40" i="16"/>
  <c r="Y40" i="16"/>
  <c r="X40" i="16"/>
  <c r="W40" i="16"/>
  <c r="AA39" i="16"/>
  <c r="Z39" i="16"/>
  <c r="Y39" i="16"/>
  <c r="X39" i="16"/>
  <c r="W39" i="16"/>
  <c r="AA38" i="16"/>
  <c r="Z38" i="16"/>
  <c r="Y38" i="16"/>
  <c r="X38" i="16"/>
  <c r="W38" i="16"/>
  <c r="AD38" i="16" s="1"/>
  <c r="AA37" i="16"/>
  <c r="Z37" i="16"/>
  <c r="Y37" i="16"/>
  <c r="X37" i="16"/>
  <c r="W37" i="16"/>
  <c r="AA36" i="16"/>
  <c r="Z36" i="16"/>
  <c r="Y36" i="16"/>
  <c r="X36" i="16"/>
  <c r="W36" i="16"/>
  <c r="AA35" i="16"/>
  <c r="Z35" i="16"/>
  <c r="AG35" i="16" s="1"/>
  <c r="Y35" i="16"/>
  <c r="X35" i="16"/>
  <c r="AE35" i="16" s="1"/>
  <c r="W35" i="16"/>
  <c r="AA34" i="16"/>
  <c r="AO34" i="16" s="1"/>
  <c r="Z34" i="16"/>
  <c r="AN34" i="16" s="1"/>
  <c r="Y34" i="16"/>
  <c r="AF34" i="16" s="1"/>
  <c r="X34" i="16"/>
  <c r="AE34" i="16" s="1"/>
  <c r="W34" i="16"/>
  <c r="AK34" i="16" s="1"/>
  <c r="AK33" i="16"/>
  <c r="AD33" i="16"/>
  <c r="W33" i="16"/>
  <c r="AM3" i="13"/>
  <c r="W3" i="13"/>
  <c r="AA55" i="13"/>
  <c r="Z55" i="13"/>
  <c r="AY39" i="13" s="1"/>
  <c r="Y55" i="13"/>
  <c r="X55" i="13"/>
  <c r="AW39" i="13" s="1"/>
  <c r="W55" i="13"/>
  <c r="AA54" i="13"/>
  <c r="Z54" i="13"/>
  <c r="Y54" i="13"/>
  <c r="X54" i="13"/>
  <c r="W54" i="13"/>
  <c r="AA53" i="13"/>
  <c r="Z53" i="13"/>
  <c r="Y53" i="13"/>
  <c r="X53" i="13"/>
  <c r="W53" i="13"/>
  <c r="AA52" i="13"/>
  <c r="Z52" i="13"/>
  <c r="Y52" i="13"/>
  <c r="X52" i="13"/>
  <c r="W52" i="13"/>
  <c r="AA51" i="13"/>
  <c r="Z51" i="13"/>
  <c r="Y51" i="13"/>
  <c r="X51" i="13"/>
  <c r="W51" i="13"/>
  <c r="AA50" i="13"/>
  <c r="Z50" i="13"/>
  <c r="Y50" i="13"/>
  <c r="X50" i="13"/>
  <c r="W50" i="13"/>
  <c r="AA49" i="13"/>
  <c r="Z49" i="13"/>
  <c r="Y49" i="13"/>
  <c r="X49" i="13"/>
  <c r="W49" i="13"/>
  <c r="AA48" i="13"/>
  <c r="Z48" i="13"/>
  <c r="Y48" i="13"/>
  <c r="X48" i="13"/>
  <c r="W48" i="13"/>
  <c r="AA47" i="13"/>
  <c r="Z47" i="13"/>
  <c r="Y47" i="13"/>
  <c r="X47" i="13"/>
  <c r="W47" i="13"/>
  <c r="AA46" i="13"/>
  <c r="Z46" i="13"/>
  <c r="Y46" i="13"/>
  <c r="X46" i="13"/>
  <c r="W46" i="13"/>
  <c r="AV45" i="13"/>
  <c r="AA45" i="13"/>
  <c r="Z45" i="13"/>
  <c r="Y45" i="13"/>
  <c r="X45" i="13"/>
  <c r="W45" i="13"/>
  <c r="AA44" i="13"/>
  <c r="Z44" i="13"/>
  <c r="Y44" i="13"/>
  <c r="X44" i="13"/>
  <c r="W44" i="13"/>
  <c r="AA43" i="13"/>
  <c r="Z43" i="13"/>
  <c r="Y43" i="13"/>
  <c r="X43" i="13"/>
  <c r="W43" i="13"/>
  <c r="AA42" i="13"/>
  <c r="Z42" i="13"/>
  <c r="Y42" i="13"/>
  <c r="X42" i="13"/>
  <c r="W42" i="13"/>
  <c r="AA41" i="13"/>
  <c r="Z41" i="13"/>
  <c r="Y41" i="13"/>
  <c r="X41" i="13"/>
  <c r="W41" i="13"/>
  <c r="AA40" i="13"/>
  <c r="Z40" i="13"/>
  <c r="Y40" i="13"/>
  <c r="X40" i="13"/>
  <c r="W40" i="13"/>
  <c r="AE40" i="13" s="1"/>
  <c r="AA39" i="13"/>
  <c r="Z39" i="13"/>
  <c r="Y39" i="13"/>
  <c r="X39" i="13"/>
  <c r="W39" i="13"/>
  <c r="AA38" i="13"/>
  <c r="AQ38" i="13" s="1"/>
  <c r="Z38" i="13"/>
  <c r="AP38" i="13" s="1"/>
  <c r="Y38" i="13"/>
  <c r="AG38" i="13" s="1"/>
  <c r="X38" i="13"/>
  <c r="AN38" i="13" s="1"/>
  <c r="W38" i="13"/>
  <c r="AM38" i="13" s="1"/>
  <c r="AE37" i="13"/>
  <c r="Z53" i="17"/>
  <c r="AS39" i="17" s="1"/>
  <c r="Y53" i="17"/>
  <c r="X53" i="17"/>
  <c r="AW39" i="17" s="1"/>
  <c r="W53" i="17"/>
  <c r="AV39" i="17" s="1"/>
  <c r="V53" i="17"/>
  <c r="AU39" i="17" s="1"/>
  <c r="U53" i="17"/>
  <c r="AT39" i="17" s="1"/>
  <c r="Z52" i="17"/>
  <c r="AH52" i="17" s="1"/>
  <c r="Y52" i="17"/>
  <c r="X52" i="17"/>
  <c r="W52" i="17"/>
  <c r="V52" i="17"/>
  <c r="U52" i="17"/>
  <c r="Z51" i="17"/>
  <c r="AH51" i="17" s="1"/>
  <c r="Y51" i="17"/>
  <c r="AG51" i="17" s="1"/>
  <c r="X51" i="17"/>
  <c r="W51" i="17"/>
  <c r="AE51" i="17" s="1"/>
  <c r="V51" i="17"/>
  <c r="U51" i="17"/>
  <c r="Z50" i="17"/>
  <c r="AH50" i="17" s="1"/>
  <c r="Y50" i="17"/>
  <c r="X50" i="17"/>
  <c r="W50" i="17"/>
  <c r="V50" i="17"/>
  <c r="U50" i="17"/>
  <c r="Z49" i="17"/>
  <c r="AH49" i="17" s="1"/>
  <c r="Y49" i="17"/>
  <c r="AG49" i="17" s="1"/>
  <c r="X49" i="17"/>
  <c r="W49" i="17"/>
  <c r="AE49" i="17" s="1"/>
  <c r="V49" i="17"/>
  <c r="U49" i="17"/>
  <c r="Z48" i="17"/>
  <c r="AH48" i="17" s="1"/>
  <c r="Y48" i="17"/>
  <c r="X48" i="17"/>
  <c r="W48" i="17"/>
  <c r="V48" i="17"/>
  <c r="AD48" i="17" s="1"/>
  <c r="U48" i="17"/>
  <c r="Z47" i="17"/>
  <c r="AH47" i="17" s="1"/>
  <c r="Y47" i="17"/>
  <c r="AG47" i="17" s="1"/>
  <c r="X47" i="17"/>
  <c r="W47" i="17"/>
  <c r="AE47" i="17" s="1"/>
  <c r="V47" i="17"/>
  <c r="AD47" i="17" s="1"/>
  <c r="U47" i="17"/>
  <c r="Z46" i="17"/>
  <c r="AH46" i="17" s="1"/>
  <c r="Y46" i="17"/>
  <c r="X46" i="17"/>
  <c r="W46" i="17"/>
  <c r="V46" i="17"/>
  <c r="AD46" i="17" s="1"/>
  <c r="U46" i="17"/>
  <c r="Z45" i="17"/>
  <c r="Y45" i="17"/>
  <c r="X45" i="17"/>
  <c r="W45" i="17"/>
  <c r="AE45" i="17" s="1"/>
  <c r="V45" i="17"/>
  <c r="U45" i="17"/>
  <c r="AS44" i="17"/>
  <c r="Z44" i="17"/>
  <c r="Y44" i="17"/>
  <c r="X44" i="17"/>
  <c r="W44" i="17"/>
  <c r="V44" i="17"/>
  <c r="U44" i="17"/>
  <c r="Z43" i="17"/>
  <c r="Y43" i="17"/>
  <c r="X43" i="17"/>
  <c r="W43" i="17"/>
  <c r="V43" i="17"/>
  <c r="U43" i="17"/>
  <c r="Z42" i="17"/>
  <c r="AH42" i="17" s="1"/>
  <c r="Y42" i="17"/>
  <c r="X42" i="17"/>
  <c r="W42" i="17"/>
  <c r="V42" i="17"/>
  <c r="U42" i="17"/>
  <c r="Z41" i="17"/>
  <c r="Y41" i="17"/>
  <c r="X41" i="17"/>
  <c r="W41" i="17"/>
  <c r="V41" i="17"/>
  <c r="U41" i="17"/>
  <c r="Z40" i="17"/>
  <c r="Y40" i="17"/>
  <c r="X40" i="17"/>
  <c r="W40" i="17"/>
  <c r="V40" i="17"/>
  <c r="U40" i="17"/>
  <c r="AX39" i="17"/>
  <c r="Z39" i="17"/>
  <c r="Y39" i="17"/>
  <c r="X39" i="17"/>
  <c r="W39" i="17"/>
  <c r="V39" i="17"/>
  <c r="U39" i="17"/>
  <c r="Z38" i="17"/>
  <c r="AH38" i="17" s="1"/>
  <c r="Y38" i="17"/>
  <c r="AO38" i="17" s="1"/>
  <c r="X38" i="17"/>
  <c r="AN38" i="17" s="1"/>
  <c r="W38" i="17"/>
  <c r="AE38" i="17" s="1"/>
  <c r="V38" i="17"/>
  <c r="AL38" i="17" s="1"/>
  <c r="U38" i="17"/>
  <c r="AK38" i="17" s="1"/>
  <c r="AC37" i="17"/>
  <c r="Z19" i="17"/>
  <c r="AS5" i="17" s="1"/>
  <c r="Y19" i="17"/>
  <c r="X19" i="17"/>
  <c r="W19" i="17"/>
  <c r="AV5" i="17" s="1"/>
  <c r="V19" i="17"/>
  <c r="AU5" i="17" s="1"/>
  <c r="U19" i="17"/>
  <c r="AT5" i="17" s="1"/>
  <c r="Z18" i="17"/>
  <c r="Y18" i="17"/>
  <c r="X18" i="17"/>
  <c r="W18" i="17"/>
  <c r="V18" i="17"/>
  <c r="U18" i="17"/>
  <c r="AC18" i="17" s="1"/>
  <c r="Z17" i="17"/>
  <c r="Y17" i="17"/>
  <c r="X17" i="17"/>
  <c r="W17" i="17"/>
  <c r="AE17" i="17" s="1"/>
  <c r="V17" i="17"/>
  <c r="U17" i="17"/>
  <c r="AC17" i="17" s="1"/>
  <c r="Z16" i="17"/>
  <c r="Y16" i="17"/>
  <c r="X16" i="17"/>
  <c r="W16" i="17"/>
  <c r="V16" i="17"/>
  <c r="U16" i="17"/>
  <c r="Z15" i="17"/>
  <c r="Y15" i="17"/>
  <c r="X15" i="17"/>
  <c r="W15" i="17"/>
  <c r="AE15" i="17" s="1"/>
  <c r="V15" i="17"/>
  <c r="U15" i="17"/>
  <c r="Z14" i="17"/>
  <c r="Y14" i="17"/>
  <c r="X14" i="17"/>
  <c r="W14" i="17"/>
  <c r="V14" i="17"/>
  <c r="U14" i="17"/>
  <c r="AC14" i="17" s="1"/>
  <c r="Z13" i="17"/>
  <c r="Y13" i="17"/>
  <c r="X13" i="17"/>
  <c r="W13" i="17"/>
  <c r="V13" i="17"/>
  <c r="U13" i="17"/>
  <c r="Z12" i="17"/>
  <c r="Y12" i="17"/>
  <c r="X12" i="17"/>
  <c r="AF12" i="17" s="1"/>
  <c r="W12" i="17"/>
  <c r="V12" i="17"/>
  <c r="U12" i="17"/>
  <c r="Z11" i="17"/>
  <c r="Y11" i="17"/>
  <c r="X11" i="17"/>
  <c r="W11" i="17"/>
  <c r="V11" i="17"/>
  <c r="U11" i="17"/>
  <c r="AS10" i="17"/>
  <c r="Z10" i="17"/>
  <c r="Y10" i="17"/>
  <c r="X10" i="17"/>
  <c r="W10" i="17"/>
  <c r="V10" i="17"/>
  <c r="U10" i="17"/>
  <c r="AC10" i="17" s="1"/>
  <c r="Z9" i="17"/>
  <c r="Y9" i="17"/>
  <c r="X9" i="17"/>
  <c r="W9" i="17"/>
  <c r="V9" i="17"/>
  <c r="U9" i="17"/>
  <c r="Z8" i="17"/>
  <c r="Y8" i="17"/>
  <c r="X8" i="17"/>
  <c r="W8" i="17"/>
  <c r="V8" i="17"/>
  <c r="U8" i="17"/>
  <c r="AC8" i="17" s="1"/>
  <c r="Z7" i="17"/>
  <c r="Y7" i="17"/>
  <c r="X7" i="17"/>
  <c r="W7" i="17"/>
  <c r="V7" i="17"/>
  <c r="U7" i="17"/>
  <c r="AC7" i="17" s="1"/>
  <c r="Z6" i="17"/>
  <c r="Y6" i="17"/>
  <c r="X6" i="17"/>
  <c r="W6" i="17"/>
  <c r="V6" i="17"/>
  <c r="U6" i="17"/>
  <c r="AC6" i="17" s="1"/>
  <c r="Z5" i="17"/>
  <c r="Y5" i="17"/>
  <c r="X5" i="17"/>
  <c r="W5" i="17"/>
  <c r="V5" i="17"/>
  <c r="U5" i="17"/>
  <c r="AC5" i="17" s="1"/>
  <c r="Z4" i="17"/>
  <c r="AH4" i="17" s="1"/>
  <c r="Y4" i="17"/>
  <c r="AG4" i="17" s="1"/>
  <c r="X4" i="17"/>
  <c r="AN4" i="17" s="1"/>
  <c r="W4" i="17"/>
  <c r="AM4" i="17" s="1"/>
  <c r="V4" i="17"/>
  <c r="AD4" i="17" s="1"/>
  <c r="U4" i="17"/>
  <c r="AC4" i="17" s="1"/>
  <c r="AC3" i="17"/>
  <c r="AF49" i="17" l="1"/>
  <c r="AF45" i="17"/>
  <c r="AF47" i="17"/>
  <c r="AD49" i="17"/>
  <c r="AC49" i="17"/>
  <c r="AC51" i="17"/>
  <c r="AC47" i="17"/>
  <c r="AC43" i="17"/>
  <c r="AG7" i="17"/>
  <c r="AG17" i="17"/>
  <c r="AE47" i="13"/>
  <c r="AH35" i="9"/>
  <c r="AO36" i="9" s="1"/>
  <c r="AH41" i="9"/>
  <c r="AH48" i="9"/>
  <c r="AH40" i="9"/>
  <c r="AH47" i="9"/>
  <c r="AE44" i="16"/>
  <c r="AE47" i="16"/>
  <c r="AG36" i="9"/>
  <c r="AG49" i="9"/>
  <c r="AG39" i="9"/>
  <c r="AG37" i="9"/>
  <c r="AN37" i="9" s="1"/>
  <c r="AG44" i="9"/>
  <c r="AD52" i="17"/>
  <c r="AD42" i="17"/>
  <c r="AD43" i="17"/>
  <c r="AD51" i="17"/>
  <c r="AD50" i="17"/>
  <c r="AE38" i="16"/>
  <c r="AG47" i="16"/>
  <c r="AG36" i="16"/>
  <c r="AG38" i="16"/>
  <c r="AG46" i="16"/>
  <c r="AD43" i="9"/>
  <c r="AH37" i="9"/>
  <c r="AH44" i="9"/>
  <c r="AD35" i="9"/>
  <c r="AD37" i="9"/>
  <c r="AD44" i="9"/>
  <c r="AD36" i="9"/>
  <c r="AK36" i="9" s="1"/>
  <c r="AG40" i="13"/>
  <c r="AI40" i="13"/>
  <c r="AI47" i="13"/>
  <c r="AF47" i="13"/>
  <c r="AE6" i="17"/>
  <c r="AE8" i="17"/>
  <c r="AE10" i="17"/>
  <c r="AH43" i="17"/>
  <c r="AG43" i="13"/>
  <c r="AH37" i="16"/>
  <c r="AG41" i="13"/>
  <c r="AG48" i="13"/>
  <c r="AI50" i="13"/>
  <c r="AE51" i="13"/>
  <c r="AD49" i="9"/>
  <c r="AE50" i="13"/>
  <c r="AH47" i="16"/>
  <c r="AD41" i="9"/>
  <c r="AD48" i="9"/>
  <c r="AH38" i="16"/>
  <c r="AD40" i="9"/>
  <c r="AD47" i="9"/>
  <c r="AD36" i="16"/>
  <c r="AH45" i="16"/>
  <c r="AE36" i="16"/>
  <c r="AE39" i="16"/>
  <c r="AD40" i="16"/>
  <c r="AH40" i="16"/>
  <c r="AE42" i="16"/>
  <c r="AD43" i="16"/>
  <c r="AH43" i="16"/>
  <c r="AE45" i="16"/>
  <c r="AE48" i="16"/>
  <c r="AD49" i="16"/>
  <c r="AH49" i="16"/>
  <c r="AH36" i="16"/>
  <c r="AD45" i="16"/>
  <c r="AE37" i="16"/>
  <c r="AE40" i="16"/>
  <c r="AD41" i="16"/>
  <c r="AH41" i="16"/>
  <c r="AE43" i="16"/>
  <c r="AE46" i="16"/>
  <c r="AE49" i="16"/>
  <c r="AD50" i="16"/>
  <c r="AH50" i="16"/>
  <c r="AG42" i="16"/>
  <c r="AE41" i="9"/>
  <c r="AF43" i="9"/>
  <c r="AD39" i="9"/>
  <c r="AH39" i="9"/>
  <c r="AD42" i="9"/>
  <c r="AH42" i="9"/>
  <c r="AF44" i="9"/>
  <c r="AE45" i="9"/>
  <c r="AD46" i="9"/>
  <c r="AH46" i="9"/>
  <c r="AD50" i="9"/>
  <c r="AH50" i="9"/>
  <c r="AE36" i="9"/>
  <c r="AE39" i="9"/>
  <c r="AE50" i="9"/>
  <c r="AC42" i="17"/>
  <c r="AG42" i="17"/>
  <c r="AE11" i="17"/>
  <c r="AE13" i="17"/>
  <c r="AC13" i="17"/>
  <c r="AC11" i="17"/>
  <c r="AE41" i="13"/>
  <c r="AI41" i="13"/>
  <c r="AI45" i="13"/>
  <c r="AF53" i="13"/>
  <c r="AH41" i="13"/>
  <c r="AF43" i="13"/>
  <c r="AH45" i="13"/>
  <c r="AF50" i="13"/>
  <c r="AF41" i="13"/>
  <c r="AF45" i="13"/>
  <c r="AF48" i="13"/>
  <c r="AH43" i="13"/>
  <c r="AE48" i="13"/>
  <c r="AI48" i="13"/>
  <c r="AH53" i="13"/>
  <c r="AE39" i="13"/>
  <c r="AM40" i="13" s="1"/>
  <c r="AI39" i="13"/>
  <c r="AE43" i="13"/>
  <c r="AI43" i="13"/>
  <c r="AE46" i="13"/>
  <c r="AI46" i="13"/>
  <c r="AE53" i="13"/>
  <c r="AI53" i="13"/>
  <c r="AE38" i="13"/>
  <c r="AF40" i="13"/>
  <c r="AF44" i="13"/>
  <c r="AF46" i="13"/>
  <c r="AH49" i="13"/>
  <c r="AF51" i="13"/>
  <c r="AF54" i="13"/>
  <c r="AE54" i="13"/>
  <c r="AI54" i="13"/>
  <c r="AF39" i="13"/>
  <c r="AN39" i="13" s="1"/>
  <c r="AH40" i="13"/>
  <c r="AF42" i="13"/>
  <c r="AH44" i="13"/>
  <c r="AH46" i="13"/>
  <c r="AF49" i="13"/>
  <c r="AF52" i="13"/>
  <c r="AE35" i="9"/>
  <c r="AL36" i="9" s="1"/>
  <c r="AE40" i="9"/>
  <c r="AE42" i="9"/>
  <c r="AE46" i="9"/>
  <c r="AE37" i="9"/>
  <c r="AF42" i="9"/>
  <c r="AE43" i="9"/>
  <c r="AE47" i="9"/>
  <c r="AE49" i="9"/>
  <c r="AF34" i="9"/>
  <c r="AF37" i="9"/>
  <c r="AE38" i="9"/>
  <c r="AE44" i="9"/>
  <c r="AF47" i="9"/>
  <c r="AE48" i="9"/>
  <c r="AH34" i="16"/>
  <c r="AF35" i="16"/>
  <c r="AM35" i="16" s="1"/>
  <c r="AF37" i="16"/>
  <c r="AF46" i="16"/>
  <c r="AM34" i="16"/>
  <c r="AG37" i="16"/>
  <c r="AG39" i="16"/>
  <c r="AF40" i="16"/>
  <c r="AF43" i="16"/>
  <c r="AG48" i="16"/>
  <c r="AF49" i="16"/>
  <c r="AD35" i="16"/>
  <c r="AH35" i="16"/>
  <c r="AV35" i="16"/>
  <c r="AF36" i="16"/>
  <c r="AD37" i="16"/>
  <c r="AF38" i="16"/>
  <c r="AD39" i="16"/>
  <c r="AH39" i="16"/>
  <c r="AD42" i="16"/>
  <c r="AH42" i="16"/>
  <c r="AF45" i="16"/>
  <c r="AD46" i="16"/>
  <c r="AH46" i="16"/>
  <c r="AF47" i="16"/>
  <c r="AD48" i="16"/>
  <c r="AH48" i="16"/>
  <c r="AV39" i="13"/>
  <c r="AE44" i="13"/>
  <c r="AI44" i="13"/>
  <c r="AG45" i="13"/>
  <c r="AI51" i="13"/>
  <c r="AH38" i="13"/>
  <c r="AZ39" i="13"/>
  <c r="AE42" i="13"/>
  <c r="AI42" i="13"/>
  <c r="AE45" i="13"/>
  <c r="AE49" i="13"/>
  <c r="AI49" i="13"/>
  <c r="AE52" i="13"/>
  <c r="AI52" i="13"/>
  <c r="AH54" i="13"/>
  <c r="AE40" i="17"/>
  <c r="AE42" i="17"/>
  <c r="AE44" i="17"/>
  <c r="AF40" i="17"/>
  <c r="AF42" i="17"/>
  <c r="AE46" i="17"/>
  <c r="AE48" i="17"/>
  <c r="AE50" i="17"/>
  <c r="AE52" i="17"/>
  <c r="AE39" i="17"/>
  <c r="AE43" i="17"/>
  <c r="AP38" i="17"/>
  <c r="AE5" i="17"/>
  <c r="AD7" i="17"/>
  <c r="AH7" i="17"/>
  <c r="AD9" i="17"/>
  <c r="AH9" i="17"/>
  <c r="AE12" i="17"/>
  <c r="AE7" i="17"/>
  <c r="AE9" i="17"/>
  <c r="AE14" i="17"/>
  <c r="AE16" i="17"/>
  <c r="AE18" i="17"/>
  <c r="AF41" i="9"/>
  <c r="AF48" i="9"/>
  <c r="AU35" i="9"/>
  <c r="AG38" i="9"/>
  <c r="AG40" i="9"/>
  <c r="AG43" i="9"/>
  <c r="AG45" i="9"/>
  <c r="AF49" i="9"/>
  <c r="AG50" i="9"/>
  <c r="AF46" i="9"/>
  <c r="AL34" i="9"/>
  <c r="AF35" i="9"/>
  <c r="AF36" i="9"/>
  <c r="AF38" i="9"/>
  <c r="AF40" i="9"/>
  <c r="AG41" i="9"/>
  <c r="AF45" i="9"/>
  <c r="AG46" i="9"/>
  <c r="AF50" i="9"/>
  <c r="AN35" i="9"/>
  <c r="AN36" i="9"/>
  <c r="AN34" i="9"/>
  <c r="AG34" i="9"/>
  <c r="AK34" i="9"/>
  <c r="AO34" i="9"/>
  <c r="AG50" i="16"/>
  <c r="AF39" i="16"/>
  <c r="AG40" i="16"/>
  <c r="AD44" i="16"/>
  <c r="AH44" i="16"/>
  <c r="AF48" i="16"/>
  <c r="AG49" i="16"/>
  <c r="AE50" i="16"/>
  <c r="AF44" i="16"/>
  <c r="AD34" i="16"/>
  <c r="AF41" i="16"/>
  <c r="AG41" i="16"/>
  <c r="AF42" i="16"/>
  <c r="AG43" i="16"/>
  <c r="AF50" i="16"/>
  <c r="AL34" i="16"/>
  <c r="AG34" i="16"/>
  <c r="AN35" i="16"/>
  <c r="AN36" i="16"/>
  <c r="AL35" i="16"/>
  <c r="AH39" i="13"/>
  <c r="AH42" i="13"/>
  <c r="AG51" i="13"/>
  <c r="AG54" i="13"/>
  <c r="AG39" i="13"/>
  <c r="AH47" i="13"/>
  <c r="AH48" i="13"/>
  <c r="AG50" i="13"/>
  <c r="AH51" i="13"/>
  <c r="AH52" i="13"/>
  <c r="AF38" i="13"/>
  <c r="AO38" i="13"/>
  <c r="AG53" i="13"/>
  <c r="AG49" i="13"/>
  <c r="AG44" i="13"/>
  <c r="AX39" i="13"/>
  <c r="AG42" i="13"/>
  <c r="AG46" i="13"/>
  <c r="AG52" i="13"/>
  <c r="AI38" i="13"/>
  <c r="AG47" i="13"/>
  <c r="AH50" i="13"/>
  <c r="AF51" i="17"/>
  <c r="AF39" i="17"/>
  <c r="AN39" i="17" s="1"/>
  <c r="AF44" i="17"/>
  <c r="AC39" i="17"/>
  <c r="AK39" i="17" s="1"/>
  <c r="AG39" i="17"/>
  <c r="AO39" i="17" s="1"/>
  <c r="AF41" i="17"/>
  <c r="AC44" i="17"/>
  <c r="AG44" i="17"/>
  <c r="AD39" i="17"/>
  <c r="AH39" i="17"/>
  <c r="AP39" i="17" s="1"/>
  <c r="AG43" i="17"/>
  <c r="AD44" i="17"/>
  <c r="AH44" i="17"/>
  <c r="AC48" i="17"/>
  <c r="AG48" i="17"/>
  <c r="AC52" i="17"/>
  <c r="AG52" i="17"/>
  <c r="AH14" i="17"/>
  <c r="AH16" i="17"/>
  <c r="AH5" i="17"/>
  <c r="AH6" i="17"/>
  <c r="AH8" i="17"/>
  <c r="AH10" i="17"/>
  <c r="AH11" i="17"/>
  <c r="AH13" i="17"/>
  <c r="AH15" i="17"/>
  <c r="AH17" i="17"/>
  <c r="AG11" i="17"/>
  <c r="AG16" i="17"/>
  <c r="AG5" i="17"/>
  <c r="AG6" i="17"/>
  <c r="AG8" i="17"/>
  <c r="AG10" i="17"/>
  <c r="AG13" i="17"/>
  <c r="AF11" i="17"/>
  <c r="AF16" i="17"/>
  <c r="AD5" i="17"/>
  <c r="AD11" i="17"/>
  <c r="AD14" i="17"/>
  <c r="AD16" i="17"/>
  <c r="AD6" i="17"/>
  <c r="AD8" i="17"/>
  <c r="AD10" i="17"/>
  <c r="AD13" i="17"/>
  <c r="AD15" i="17"/>
  <c r="AD17" i="17"/>
  <c r="AC16" i="17"/>
  <c r="AF9" i="17"/>
  <c r="AG18" i="17"/>
  <c r="AG38" i="17"/>
  <c r="AE4" i="17"/>
  <c r="AF7" i="17"/>
  <c r="AF50" i="17"/>
  <c r="AF4" i="17"/>
  <c r="AG12" i="17"/>
  <c r="AF15" i="17"/>
  <c r="AO4" i="17"/>
  <c r="AF5" i="17"/>
  <c r="AN5" i="17" s="1"/>
  <c r="AX5" i="17"/>
  <c r="AF6" i="17"/>
  <c r="AC9" i="17"/>
  <c r="AK9" i="17" s="1"/>
  <c r="AG9" i="17"/>
  <c r="AD12" i="17"/>
  <c r="AH12" i="17"/>
  <c r="AC15" i="17"/>
  <c r="AG15" i="17"/>
  <c r="AD18" i="17"/>
  <c r="AH18" i="17"/>
  <c r="AD38" i="17"/>
  <c r="AM38" i="17"/>
  <c r="AD40" i="17"/>
  <c r="AH40" i="17"/>
  <c r="AD41" i="17"/>
  <c r="AH41" i="17"/>
  <c r="AD45" i="17"/>
  <c r="AH45" i="17"/>
  <c r="AF48" i="17"/>
  <c r="AF52" i="17"/>
  <c r="AE41" i="17"/>
  <c r="AF10" i="17"/>
  <c r="AF46" i="17"/>
  <c r="AW5" i="17"/>
  <c r="AC12" i="17"/>
  <c r="AC38" i="17"/>
  <c r="AC40" i="17"/>
  <c r="AG40" i="17"/>
  <c r="AC41" i="17"/>
  <c r="AG41" i="17"/>
  <c r="AF43" i="17"/>
  <c r="AC45" i="17"/>
  <c r="AG45" i="17"/>
  <c r="AC46" i="17"/>
  <c r="AG46" i="17"/>
  <c r="AC50" i="17"/>
  <c r="AG50" i="17"/>
  <c r="AK4" i="17"/>
  <c r="AK8" i="17"/>
  <c r="AK7" i="17"/>
  <c r="AK6" i="17"/>
  <c r="AK5" i="17"/>
  <c r="AP4" i="17"/>
  <c r="AF38" i="17"/>
  <c r="AF13" i="17"/>
  <c r="AF14" i="17"/>
  <c r="AF17" i="17"/>
  <c r="AF18" i="17"/>
  <c r="AL4" i="17"/>
  <c r="AF8" i="17"/>
  <c r="AG14" i="17"/>
  <c r="AE51" i="16" l="1"/>
  <c r="AO35" i="9"/>
  <c r="AO47" i="9"/>
  <c r="AK38" i="16"/>
  <c r="AN38" i="16"/>
  <c r="AO43" i="16"/>
  <c r="AM37" i="16"/>
  <c r="AM38" i="16"/>
  <c r="AL45" i="16"/>
  <c r="AO50" i="9"/>
  <c r="AN41" i="9"/>
  <c r="AO46" i="9"/>
  <c r="AK40" i="9"/>
  <c r="AS36" i="9" s="1"/>
  <c r="AO37" i="9"/>
  <c r="AO39" i="9"/>
  <c r="AK38" i="9"/>
  <c r="AO41" i="13"/>
  <c r="AL36" i="16"/>
  <c r="AK36" i="16"/>
  <c r="AN39" i="16"/>
  <c r="AV36" i="16" s="1"/>
  <c r="AK40" i="16"/>
  <c r="AN45" i="16"/>
  <c r="AN37" i="16"/>
  <c r="AM36" i="16"/>
  <c r="AO48" i="16"/>
  <c r="AK37" i="9"/>
  <c r="AK39" i="9"/>
  <c r="AD51" i="9"/>
  <c r="AK47" i="9"/>
  <c r="AK46" i="9"/>
  <c r="AK35" i="9"/>
  <c r="AO38" i="9"/>
  <c r="AK49" i="9"/>
  <c r="AK48" i="9"/>
  <c r="AK50" i="9"/>
  <c r="AK43" i="9"/>
  <c r="AK44" i="9"/>
  <c r="AQ42" i="13"/>
  <c r="AQ41" i="13"/>
  <c r="AM40" i="17"/>
  <c r="AM39" i="17"/>
  <c r="AO7" i="17"/>
  <c r="AL49" i="16"/>
  <c r="AL44" i="16"/>
  <c r="AO50" i="16"/>
  <c r="AN45" i="9"/>
  <c r="AF51" i="9"/>
  <c r="AM10" i="17"/>
  <c r="AH51" i="9"/>
  <c r="AO45" i="16"/>
  <c r="AL46" i="16"/>
  <c r="AL43" i="16"/>
  <c r="AL48" i="16"/>
  <c r="AL40" i="16"/>
  <c r="AT36" i="16" s="1"/>
  <c r="AO44" i="16"/>
  <c r="AO35" i="16"/>
  <c r="AO40" i="16"/>
  <c r="AW38" i="16" s="1"/>
  <c r="AL50" i="16"/>
  <c r="AK46" i="16"/>
  <c r="AM50" i="16"/>
  <c r="AL42" i="16"/>
  <c r="AL38" i="16"/>
  <c r="AO37" i="16"/>
  <c r="AO36" i="16"/>
  <c r="AK39" i="16"/>
  <c r="AO49" i="16"/>
  <c r="AM39" i="16"/>
  <c r="AN46" i="16"/>
  <c r="AL41" i="16"/>
  <c r="AL47" i="16"/>
  <c r="AL37" i="16"/>
  <c r="AL39" i="16"/>
  <c r="AO38" i="16"/>
  <c r="AO41" i="16"/>
  <c r="AL49" i="9"/>
  <c r="AL39" i="9"/>
  <c r="AO40" i="9"/>
  <c r="AO45" i="9"/>
  <c r="AO44" i="9"/>
  <c r="AM45" i="9"/>
  <c r="AL38" i="9"/>
  <c r="AK41" i="9"/>
  <c r="AK45" i="9"/>
  <c r="AK42" i="9"/>
  <c r="AL43" i="9"/>
  <c r="AO49" i="9"/>
  <c r="AO41" i="9"/>
  <c r="AO48" i="9"/>
  <c r="AM42" i="9"/>
  <c r="AN48" i="9"/>
  <c r="AL46" i="9"/>
  <c r="AL40" i="9"/>
  <c r="AO43" i="9"/>
  <c r="AO42" i="9"/>
  <c r="AM42" i="17"/>
  <c r="AM48" i="17"/>
  <c r="AN42" i="17"/>
  <c r="AN40" i="17"/>
  <c r="AK43" i="17"/>
  <c r="AN46" i="17"/>
  <c r="AM7" i="17"/>
  <c r="AM6" i="17"/>
  <c r="AM9" i="17"/>
  <c r="AM5" i="17"/>
  <c r="AM16" i="17"/>
  <c r="AM15" i="17"/>
  <c r="AM11" i="17"/>
  <c r="AP7" i="17"/>
  <c r="AM39" i="13"/>
  <c r="AM41" i="13"/>
  <c r="AQ39" i="13"/>
  <c r="AN41" i="13"/>
  <c r="AQ51" i="13"/>
  <c r="AE55" i="13"/>
  <c r="AN44" i="13"/>
  <c r="AQ47" i="13"/>
  <c r="AQ40" i="13"/>
  <c r="AN40" i="13"/>
  <c r="AP47" i="13"/>
  <c r="AN46" i="13"/>
  <c r="AP40" i="13"/>
  <c r="AP42" i="13"/>
  <c r="AQ49" i="13"/>
  <c r="AQ43" i="13"/>
  <c r="AO39" i="13"/>
  <c r="AN48" i="13"/>
  <c r="AN49" i="13"/>
  <c r="AW41" i="13" s="1"/>
  <c r="AQ44" i="13"/>
  <c r="AM43" i="13"/>
  <c r="AO40" i="13"/>
  <c r="AQ46" i="13"/>
  <c r="AN42" i="13"/>
  <c r="AQ48" i="13"/>
  <c r="AM45" i="13"/>
  <c r="AV40" i="13" s="1"/>
  <c r="AN52" i="13"/>
  <c r="AN47" i="13"/>
  <c r="AN50" i="13"/>
  <c r="AN53" i="13"/>
  <c r="AP52" i="13"/>
  <c r="AQ50" i="13"/>
  <c r="AP41" i="13"/>
  <c r="AM51" i="13"/>
  <c r="AM44" i="13"/>
  <c r="AF55" i="13"/>
  <c r="AN51" i="13"/>
  <c r="AN54" i="13"/>
  <c r="AQ53" i="13"/>
  <c r="AQ52" i="13"/>
  <c r="AN43" i="13"/>
  <c r="AN45" i="13"/>
  <c r="AL50" i="9"/>
  <c r="AL44" i="9"/>
  <c r="AL47" i="9"/>
  <c r="AL45" i="9"/>
  <c r="AM48" i="9"/>
  <c r="AL41" i="9"/>
  <c r="AL35" i="9"/>
  <c r="AL48" i="9"/>
  <c r="AL37" i="9"/>
  <c r="AM41" i="9"/>
  <c r="AN47" i="9"/>
  <c r="AL42" i="9"/>
  <c r="AE51" i="9"/>
  <c r="AK48" i="16"/>
  <c r="AK41" i="16"/>
  <c r="AK45" i="16"/>
  <c r="AK50" i="16"/>
  <c r="AN44" i="16"/>
  <c r="AH51" i="16"/>
  <c r="AO47" i="16"/>
  <c r="AO42" i="16"/>
  <c r="AD51" i="16"/>
  <c r="AK47" i="16"/>
  <c r="AK42" i="16"/>
  <c r="AK49" i="16"/>
  <c r="AM40" i="16"/>
  <c r="AU36" i="16" s="1"/>
  <c r="AM44" i="16"/>
  <c r="AN43" i="16"/>
  <c r="AK43" i="16"/>
  <c r="AO39" i="16"/>
  <c r="AW36" i="16" s="1"/>
  <c r="AO46" i="16"/>
  <c r="AK37" i="16"/>
  <c r="AK35" i="16"/>
  <c r="AM47" i="16"/>
  <c r="AI55" i="13"/>
  <c r="AM47" i="13"/>
  <c r="AM46" i="13"/>
  <c r="AM49" i="13"/>
  <c r="AM48" i="13"/>
  <c r="AM42" i="13"/>
  <c r="AQ45" i="13"/>
  <c r="AM50" i="13"/>
  <c r="AM53" i="13"/>
  <c r="AM52" i="13"/>
  <c r="AQ54" i="13"/>
  <c r="AM54" i="13"/>
  <c r="AN41" i="17"/>
  <c r="AL48" i="17"/>
  <c r="AU40" i="17" s="1"/>
  <c r="AP48" i="17"/>
  <c r="AO48" i="17"/>
  <c r="AM14" i="17"/>
  <c r="AM13" i="17"/>
  <c r="AE19" i="17"/>
  <c r="AM18" i="17"/>
  <c r="AM17" i="17"/>
  <c r="AM12" i="17"/>
  <c r="AV6" i="17" s="1"/>
  <c r="AM8" i="17"/>
  <c r="AP8" i="17"/>
  <c r="AL9" i="17"/>
  <c r="AL8" i="17"/>
  <c r="AP13" i="17"/>
  <c r="AO6" i="17"/>
  <c r="AM43" i="9"/>
  <c r="AM49" i="9"/>
  <c r="AM46" i="9"/>
  <c r="AN49" i="9"/>
  <c r="AG51" i="9"/>
  <c r="AN42" i="9"/>
  <c r="AN44" i="9"/>
  <c r="AM47" i="9"/>
  <c r="AM39" i="9"/>
  <c r="AM38" i="9"/>
  <c r="AM50" i="9"/>
  <c r="AN46" i="9"/>
  <c r="AN43" i="9"/>
  <c r="AM37" i="9"/>
  <c r="AM35" i="9"/>
  <c r="AM40" i="9"/>
  <c r="AU36" i="9" s="1"/>
  <c r="AM44" i="9"/>
  <c r="AN40" i="9"/>
  <c r="AN39" i="9"/>
  <c r="AV36" i="9" s="1"/>
  <c r="AN38" i="9"/>
  <c r="AN50" i="9"/>
  <c r="AM36" i="9"/>
  <c r="AN47" i="16"/>
  <c r="AM41" i="16"/>
  <c r="AN48" i="16"/>
  <c r="AN49" i="16"/>
  <c r="AN40" i="16"/>
  <c r="AN50" i="16"/>
  <c r="AN42" i="16"/>
  <c r="AK44" i="16"/>
  <c r="AG51" i="16"/>
  <c r="AM42" i="16"/>
  <c r="AM45" i="16"/>
  <c r="AM48" i="16"/>
  <c r="AM43" i="16"/>
  <c r="AN41" i="16"/>
  <c r="AM46" i="16"/>
  <c r="AM49" i="16"/>
  <c r="AF51" i="16"/>
  <c r="AP39" i="13"/>
  <c r="AP43" i="13"/>
  <c r="AP44" i="13"/>
  <c r="AP48" i="13"/>
  <c r="AP45" i="13"/>
  <c r="AO47" i="13"/>
  <c r="AP46" i="13"/>
  <c r="AP49" i="13"/>
  <c r="AO46" i="13"/>
  <c r="AG55" i="13"/>
  <c r="AO50" i="13"/>
  <c r="AP53" i="13"/>
  <c r="AP51" i="13"/>
  <c r="AO44" i="13"/>
  <c r="AO43" i="13"/>
  <c r="AO51" i="13"/>
  <c r="AO54" i="13"/>
  <c r="AH55" i="13"/>
  <c r="AO49" i="13"/>
  <c r="AO48" i="13"/>
  <c r="AO45" i="13"/>
  <c r="AP54" i="13"/>
  <c r="AP50" i="13"/>
  <c r="AO53" i="13"/>
  <c r="AO52" i="13"/>
  <c r="AO42" i="13"/>
  <c r="AP46" i="17"/>
  <c r="AO40" i="17"/>
  <c r="AH53" i="17"/>
  <c r="AO45" i="17"/>
  <c r="AP40" i="17"/>
  <c r="AL39" i="17"/>
  <c r="AP45" i="17"/>
  <c r="AN45" i="17"/>
  <c r="AK49" i="17"/>
  <c r="AL49" i="17"/>
  <c r="AK52" i="17"/>
  <c r="AK51" i="17"/>
  <c r="AF53" i="17"/>
  <c r="AK44" i="17"/>
  <c r="AN47" i="17"/>
  <c r="AW40" i="17" s="1"/>
  <c r="AP41" i="17"/>
  <c r="AP49" i="17"/>
  <c r="AL52" i="17"/>
  <c r="AN50" i="17"/>
  <c r="AN44" i="17"/>
  <c r="AN43" i="17"/>
  <c r="AN49" i="17"/>
  <c r="AK50" i="17"/>
  <c r="AO50" i="17"/>
  <c r="AP52" i="17"/>
  <c r="AP6" i="17"/>
  <c r="AP12" i="17"/>
  <c r="AP14" i="17"/>
  <c r="AP5" i="17"/>
  <c r="AP11" i="17"/>
  <c r="AP16" i="17"/>
  <c r="AP10" i="17"/>
  <c r="AP9" i="17"/>
  <c r="AS6" i="17" s="1"/>
  <c r="AP17" i="17"/>
  <c r="AO8" i="17"/>
  <c r="AO12" i="17"/>
  <c r="AO5" i="17"/>
  <c r="AO13" i="17"/>
  <c r="AX6" i="17" s="1"/>
  <c r="AO9" i="17"/>
  <c r="AN6" i="17"/>
  <c r="AL10" i="17"/>
  <c r="AL6" i="17"/>
  <c r="AL11" i="17"/>
  <c r="AL16" i="17"/>
  <c r="AL14" i="17"/>
  <c r="AU6" i="17" s="1"/>
  <c r="AL13" i="17"/>
  <c r="AL7" i="17"/>
  <c r="AL5" i="17"/>
  <c r="AC19" i="17"/>
  <c r="AK14" i="17"/>
  <c r="AK12" i="17"/>
  <c r="AK11" i="17"/>
  <c r="AP15" i="17"/>
  <c r="AN7" i="17"/>
  <c r="AK13" i="17"/>
  <c r="AT6" i="17" s="1"/>
  <c r="AK15" i="17"/>
  <c r="AP18" i="17"/>
  <c r="AH19" i="17"/>
  <c r="AK16" i="17"/>
  <c r="AD19" i="17"/>
  <c r="AC53" i="17"/>
  <c r="AM45" i="17"/>
  <c r="AM50" i="17"/>
  <c r="AO52" i="17"/>
  <c r="AO47" i="17"/>
  <c r="AX40" i="17" s="1"/>
  <c r="AL15" i="17"/>
  <c r="AK45" i="17"/>
  <c r="AL51" i="17"/>
  <c r="AN52" i="17"/>
  <c r="AN48" i="17"/>
  <c r="AM44" i="17"/>
  <c r="AM52" i="17"/>
  <c r="AN14" i="17"/>
  <c r="AO42" i="17"/>
  <c r="AO49" i="17"/>
  <c r="AK48" i="17"/>
  <c r="AO44" i="17"/>
  <c r="AL17" i="17"/>
  <c r="AN51" i="17"/>
  <c r="AK47" i="17"/>
  <c r="AT40" i="17" s="1"/>
  <c r="AM43" i="17"/>
  <c r="AP47" i="17"/>
  <c r="AP42" i="17"/>
  <c r="AP50" i="17"/>
  <c r="AL45" i="17"/>
  <c r="AL42" i="17"/>
  <c r="AL44" i="17"/>
  <c r="AO10" i="17"/>
  <c r="AO11" i="17"/>
  <c r="AG53" i="17"/>
  <c r="AM51" i="17"/>
  <c r="AM47" i="17"/>
  <c r="AM46" i="17"/>
  <c r="AV40" i="17" s="1"/>
  <c r="AE53" i="17"/>
  <c r="AL12" i="17"/>
  <c r="AO46" i="17"/>
  <c r="AO43" i="17"/>
  <c r="AO51" i="17"/>
  <c r="AK46" i="17"/>
  <c r="AK40" i="17"/>
  <c r="AK41" i="17"/>
  <c r="AL18" i="17"/>
  <c r="AU8" i="17" s="1"/>
  <c r="AK42" i="17"/>
  <c r="AP51" i="17"/>
  <c r="AP44" i="17"/>
  <c r="AP43" i="17"/>
  <c r="AS40" i="17" s="1"/>
  <c r="AL47" i="17"/>
  <c r="AL43" i="17"/>
  <c r="AL46" i="17"/>
  <c r="AD53" i="17"/>
  <c r="AK18" i="17"/>
  <c r="AK10" i="17"/>
  <c r="AK17" i="17"/>
  <c r="AM49" i="17"/>
  <c r="AM41" i="17"/>
  <c r="AO41" i="17"/>
  <c r="AL41" i="17"/>
  <c r="AL40" i="17"/>
  <c r="AL50" i="17"/>
  <c r="AO18" i="17"/>
  <c r="AN13" i="17"/>
  <c r="AW6" i="17" s="1"/>
  <c r="AG19" i="17"/>
  <c r="AN17" i="17"/>
  <c r="AN9" i="17"/>
  <c r="AN18" i="17"/>
  <c r="AO14" i="17"/>
  <c r="AN12" i="17"/>
  <c r="AF19" i="17"/>
  <c r="AO16" i="17"/>
  <c r="AO15" i="17"/>
  <c r="AN15" i="17"/>
  <c r="AN8" i="17"/>
  <c r="AN16" i="17"/>
  <c r="AN11" i="17"/>
  <c r="AN10" i="17"/>
  <c r="AO17" i="17"/>
  <c r="AW42" i="13" l="1"/>
  <c r="AU38" i="16"/>
  <c r="AV38" i="16"/>
  <c r="AT38" i="16"/>
  <c r="AS38" i="9"/>
  <c r="AT7" i="17"/>
  <c r="AT8" i="17"/>
  <c r="AV38" i="9"/>
  <c r="AT42" i="17"/>
  <c r="AT41" i="17"/>
  <c r="AU42" i="17"/>
  <c r="AW8" i="17"/>
  <c r="AV41" i="17"/>
  <c r="AV42" i="17"/>
  <c r="AU41" i="17"/>
  <c r="AV8" i="17"/>
  <c r="AV7" i="17"/>
  <c r="AV42" i="13"/>
  <c r="AU38" i="9"/>
  <c r="AW37" i="16"/>
  <c r="AS8" i="17"/>
  <c r="AV37" i="9"/>
  <c r="AW42" i="17"/>
  <c r="AS7" i="17"/>
  <c r="AX8" i="17"/>
  <c r="AU7" i="17"/>
  <c r="AS41" i="17"/>
  <c r="AS42" i="17"/>
  <c r="AX42" i="17"/>
  <c r="AK3" i="9" l="1"/>
  <c r="W3" i="9"/>
  <c r="AA21" i="9"/>
  <c r="Z21" i="9"/>
  <c r="Y21" i="9"/>
  <c r="AU5" i="9" s="1"/>
  <c r="X21" i="9"/>
  <c r="AT5" i="9" s="1"/>
  <c r="W21" i="9"/>
  <c r="AA20" i="9"/>
  <c r="Z20" i="9"/>
  <c r="Y20" i="9"/>
  <c r="X20" i="9"/>
  <c r="W20" i="9"/>
  <c r="AA19" i="9"/>
  <c r="Z19" i="9"/>
  <c r="Y19" i="9"/>
  <c r="X19" i="9"/>
  <c r="W19" i="9"/>
  <c r="AA18" i="9"/>
  <c r="Z18" i="9"/>
  <c r="Y18" i="9"/>
  <c r="X18" i="9"/>
  <c r="W18" i="9"/>
  <c r="AA17" i="9"/>
  <c r="AH17" i="9" s="1"/>
  <c r="Z17" i="9"/>
  <c r="Y17" i="9"/>
  <c r="X17" i="9"/>
  <c r="W17" i="9"/>
  <c r="AA16" i="9"/>
  <c r="Z16" i="9"/>
  <c r="Y16" i="9"/>
  <c r="X16" i="9"/>
  <c r="W16" i="9"/>
  <c r="AA15" i="9"/>
  <c r="Z15" i="9"/>
  <c r="Y15" i="9"/>
  <c r="X15" i="9"/>
  <c r="W15" i="9"/>
  <c r="AA14" i="9"/>
  <c r="Z14" i="9"/>
  <c r="Y14" i="9"/>
  <c r="X14" i="9"/>
  <c r="W14" i="9"/>
  <c r="AA13" i="9"/>
  <c r="Z13" i="9"/>
  <c r="Y13" i="9"/>
  <c r="X13" i="9"/>
  <c r="W13" i="9"/>
  <c r="AA12" i="9"/>
  <c r="Z12" i="9"/>
  <c r="Y12" i="9"/>
  <c r="X12" i="9"/>
  <c r="W12" i="9"/>
  <c r="AS11" i="9"/>
  <c r="AA11" i="9"/>
  <c r="Z11" i="9"/>
  <c r="Y11" i="9"/>
  <c r="X11" i="9"/>
  <c r="W11" i="9"/>
  <c r="AA10" i="9"/>
  <c r="AH10" i="9" s="1"/>
  <c r="Z10" i="9"/>
  <c r="Y10" i="9"/>
  <c r="X10" i="9"/>
  <c r="W10" i="9"/>
  <c r="AA9" i="9"/>
  <c r="Z9" i="9"/>
  <c r="Y9" i="9"/>
  <c r="X9" i="9"/>
  <c r="W9" i="9"/>
  <c r="AA8" i="9"/>
  <c r="Z8" i="9"/>
  <c r="Y8" i="9"/>
  <c r="X8" i="9"/>
  <c r="W8" i="9"/>
  <c r="AA7" i="9"/>
  <c r="Z7" i="9"/>
  <c r="Y7" i="9"/>
  <c r="X7" i="9"/>
  <c r="W7" i="9"/>
  <c r="AA6" i="9"/>
  <c r="Z6" i="9"/>
  <c r="Y6" i="9"/>
  <c r="X6" i="9"/>
  <c r="W6" i="9"/>
  <c r="AA5" i="9"/>
  <c r="Z5" i="9"/>
  <c r="Y5" i="9"/>
  <c r="X5" i="9"/>
  <c r="W5" i="9"/>
  <c r="AA4" i="9"/>
  <c r="Z4" i="9"/>
  <c r="AG4" i="9" s="1"/>
  <c r="Y4" i="9"/>
  <c r="AF4" i="9" s="1"/>
  <c r="X4" i="9"/>
  <c r="AL4" i="9" s="1"/>
  <c r="W4" i="9"/>
  <c r="AD3" i="9"/>
  <c r="AK2" i="16"/>
  <c r="W2" i="16"/>
  <c r="AA20" i="16"/>
  <c r="Z20" i="16"/>
  <c r="AV4" i="16" s="1"/>
  <c r="Y20" i="16"/>
  <c r="AU4" i="16" s="1"/>
  <c r="X20" i="16"/>
  <c r="AT4" i="16" s="1"/>
  <c r="W20" i="16"/>
  <c r="AA19" i="16"/>
  <c r="Z19" i="16"/>
  <c r="Y19" i="16"/>
  <c r="X19" i="16"/>
  <c r="W19" i="16"/>
  <c r="AA18" i="16"/>
  <c r="Z18" i="16"/>
  <c r="Y18" i="16"/>
  <c r="X18" i="16"/>
  <c r="W18" i="16"/>
  <c r="AA17" i="16"/>
  <c r="Z17" i="16"/>
  <c r="Y17" i="16"/>
  <c r="X17" i="16"/>
  <c r="W17" i="16"/>
  <c r="AA16" i="16"/>
  <c r="Z16" i="16"/>
  <c r="AG16" i="16" s="1"/>
  <c r="Y16" i="16"/>
  <c r="X16" i="16"/>
  <c r="W16" i="16"/>
  <c r="AA15" i="16"/>
  <c r="Z15" i="16"/>
  <c r="Y15" i="16"/>
  <c r="X15" i="16"/>
  <c r="W15" i="16"/>
  <c r="AA14" i="16"/>
  <c r="Z14" i="16"/>
  <c r="Y14" i="16"/>
  <c r="X14" i="16"/>
  <c r="W14" i="16"/>
  <c r="AD14" i="16" s="1"/>
  <c r="AA13" i="16"/>
  <c r="Z13" i="16"/>
  <c r="AG13" i="16" s="1"/>
  <c r="Y13" i="16"/>
  <c r="X13" i="16"/>
  <c r="W13" i="16"/>
  <c r="AA12" i="16"/>
  <c r="Z12" i="16"/>
  <c r="Y12" i="16"/>
  <c r="X12" i="16"/>
  <c r="W12" i="16"/>
  <c r="AA11" i="16"/>
  <c r="Z11" i="16"/>
  <c r="Y11" i="16"/>
  <c r="X11" i="16"/>
  <c r="W11" i="16"/>
  <c r="AS10" i="16"/>
  <c r="AA10" i="16"/>
  <c r="Z10" i="16"/>
  <c r="Y10" i="16"/>
  <c r="X10" i="16"/>
  <c r="W10" i="16"/>
  <c r="AA9" i="16"/>
  <c r="Z9" i="16"/>
  <c r="Y9" i="16"/>
  <c r="X9" i="16"/>
  <c r="W9" i="16"/>
  <c r="AA8" i="16"/>
  <c r="Z8" i="16"/>
  <c r="Y8" i="16"/>
  <c r="X8" i="16"/>
  <c r="W8" i="16"/>
  <c r="AA7" i="16"/>
  <c r="Z7" i="16"/>
  <c r="Y7" i="16"/>
  <c r="X7" i="16"/>
  <c r="W7" i="16"/>
  <c r="AA6" i="16"/>
  <c r="Z6" i="16"/>
  <c r="Y6" i="16"/>
  <c r="X6" i="16"/>
  <c r="W6" i="16"/>
  <c r="AA5" i="16"/>
  <c r="Z5" i="16"/>
  <c r="Y5" i="16"/>
  <c r="X5" i="16"/>
  <c r="W5" i="16"/>
  <c r="AA4" i="16"/>
  <c r="Z4" i="16"/>
  <c r="Y4" i="16"/>
  <c r="X4" i="16"/>
  <c r="W4" i="16"/>
  <c r="AA3" i="16"/>
  <c r="AH3" i="16" s="1"/>
  <c r="Z3" i="16"/>
  <c r="AG3" i="16" s="1"/>
  <c r="Y3" i="16"/>
  <c r="AM3" i="16" s="1"/>
  <c r="X3" i="16"/>
  <c r="W3" i="16"/>
  <c r="AD3" i="16" s="1"/>
  <c r="AD2" i="16"/>
  <c r="AD13" i="16" l="1"/>
  <c r="AH6" i="9"/>
  <c r="AH13" i="9"/>
  <c r="AD10" i="9"/>
  <c r="AD17" i="9"/>
  <c r="AD6" i="9"/>
  <c r="AD13" i="9"/>
  <c r="AF12" i="9"/>
  <c r="AF16" i="16"/>
  <c r="AE6" i="16"/>
  <c r="AH9" i="16"/>
  <c r="AD18" i="16"/>
  <c r="AE13" i="9"/>
  <c r="AG19" i="9"/>
  <c r="AH13" i="16"/>
  <c r="AG8" i="9"/>
  <c r="AG13" i="9"/>
  <c r="AG14" i="9"/>
  <c r="AG18" i="9"/>
  <c r="AD5" i="9"/>
  <c r="AK5" i="9" s="1"/>
  <c r="AH5" i="9"/>
  <c r="AF6" i="9"/>
  <c r="AF10" i="9"/>
  <c r="AF13" i="9"/>
  <c r="AD14" i="9"/>
  <c r="AH14" i="9"/>
  <c r="AD18" i="9"/>
  <c r="AH18" i="9"/>
  <c r="AE7" i="16"/>
  <c r="AE14" i="16"/>
  <c r="AE11" i="16"/>
  <c r="AG9" i="9"/>
  <c r="AG12" i="9"/>
  <c r="AG15" i="9"/>
  <c r="AF5" i="9"/>
  <c r="AM5" i="9" s="1"/>
  <c r="AV5" i="9"/>
  <c r="AG6" i="9"/>
  <c r="AD9" i="9"/>
  <c r="AH9" i="9"/>
  <c r="AG10" i="9"/>
  <c r="AF20" i="9"/>
  <c r="AM4" i="9"/>
  <c r="AG5" i="9"/>
  <c r="AG17" i="9"/>
  <c r="AG20" i="9"/>
  <c r="AE5" i="16"/>
  <c r="AE9" i="16"/>
  <c r="AF4" i="16"/>
  <c r="AM4" i="16" s="1"/>
  <c r="AG4" i="16"/>
  <c r="AN4" i="16" s="1"/>
  <c r="AF7" i="9"/>
  <c r="AF16" i="9"/>
  <c r="AE17" i="9"/>
  <c r="AE6" i="9"/>
  <c r="AG7" i="9"/>
  <c r="AF8" i="9"/>
  <c r="AG11" i="9"/>
  <c r="AG16" i="9"/>
  <c r="AF17" i="9"/>
  <c r="AD20" i="9"/>
  <c r="AK3" i="16"/>
  <c r="AF14" i="16"/>
  <c r="AF7" i="16"/>
  <c r="AF9" i="16"/>
  <c r="AF11" i="16"/>
  <c r="AG6" i="16"/>
  <c r="AD8" i="16"/>
  <c r="AG9" i="16"/>
  <c r="AH17" i="16"/>
  <c r="AE9" i="9"/>
  <c r="AE15" i="9"/>
  <c r="AE19" i="9"/>
  <c r="AN4" i="9"/>
  <c r="AE7" i="9"/>
  <c r="AF9" i="9"/>
  <c r="AF11" i="9"/>
  <c r="AF15" i="9"/>
  <c r="AF19" i="9"/>
  <c r="AE10" i="9"/>
  <c r="AF14" i="9"/>
  <c r="AF18" i="9"/>
  <c r="AH20" i="9"/>
  <c r="AE4" i="9"/>
  <c r="AE5" i="9"/>
  <c r="AE8" i="9"/>
  <c r="AE12" i="9"/>
  <c r="AD15" i="9"/>
  <c r="AH15" i="9"/>
  <c r="AE16" i="9"/>
  <c r="AD19" i="9"/>
  <c r="AH19" i="9"/>
  <c r="AE20" i="9"/>
  <c r="AE11" i="9"/>
  <c r="AE14" i="9"/>
  <c r="AE18" i="9"/>
  <c r="AH4" i="9"/>
  <c r="AO4" i="9"/>
  <c r="AD4" i="9"/>
  <c r="AK4" i="9"/>
  <c r="AS5" i="9"/>
  <c r="AW5" i="9"/>
  <c r="AD7" i="9"/>
  <c r="AH7" i="9"/>
  <c r="AD8" i="9"/>
  <c r="AH8" i="9"/>
  <c r="AD11" i="9"/>
  <c r="AH11" i="9"/>
  <c r="AD12" i="9"/>
  <c r="AH12" i="9"/>
  <c r="AD16" i="9"/>
  <c r="AH16" i="9"/>
  <c r="AF5" i="16"/>
  <c r="AF6" i="16"/>
  <c r="AE10" i="16"/>
  <c r="AF12" i="16"/>
  <c r="AE13" i="16"/>
  <c r="AE15" i="16"/>
  <c r="AE18" i="16"/>
  <c r="AE4" i="16"/>
  <c r="AG5" i="16"/>
  <c r="AG12" i="16"/>
  <c r="AF13" i="16"/>
  <c r="AE16" i="16"/>
  <c r="AG17" i="16"/>
  <c r="AE19" i="16"/>
  <c r="AD9" i="16"/>
  <c r="AF19" i="16"/>
  <c r="AH18" i="16"/>
  <c r="AN3" i="16"/>
  <c r="AS4" i="16"/>
  <c r="AH10" i="16"/>
  <c r="AD17" i="16"/>
  <c r="AO3" i="16"/>
  <c r="AD5" i="16"/>
  <c r="AH12" i="16"/>
  <c r="AW4" i="16"/>
  <c r="AD10" i="16"/>
  <c r="AH5" i="16"/>
  <c r="AE8" i="16"/>
  <c r="AD12" i="16"/>
  <c r="AE17" i="16"/>
  <c r="AF18" i="16"/>
  <c r="AD4" i="16"/>
  <c r="AK4" i="16" s="1"/>
  <c r="AH4" i="16"/>
  <c r="AO4" i="16" s="1"/>
  <c r="AD7" i="16"/>
  <c r="AH7" i="16"/>
  <c r="AF8" i="16"/>
  <c r="AF10" i="16"/>
  <c r="AE12" i="16"/>
  <c r="AF15" i="16"/>
  <c r="AD16" i="16"/>
  <c r="AH16" i="16"/>
  <c r="AF17" i="16"/>
  <c r="AG8" i="16"/>
  <c r="AL3" i="16"/>
  <c r="AE3" i="16"/>
  <c r="AF3" i="16"/>
  <c r="AD6" i="16"/>
  <c r="AH6" i="16"/>
  <c r="AG7" i="16"/>
  <c r="AH8" i="16"/>
  <c r="AG11" i="16"/>
  <c r="AG15" i="16"/>
  <c r="AG19" i="16"/>
  <c r="AG10" i="16"/>
  <c r="AD11" i="16"/>
  <c r="AH11" i="16"/>
  <c r="AG14" i="16"/>
  <c r="AH14" i="16"/>
  <c r="AD15" i="16"/>
  <c r="AH15" i="16"/>
  <c r="AG18" i="16"/>
  <c r="AD19" i="16"/>
  <c r="AH19" i="16"/>
  <c r="AK6" i="9" l="1"/>
  <c r="AO6" i="9"/>
  <c r="AM12" i="9"/>
  <c r="AO5" i="9"/>
  <c r="AN20" i="9"/>
  <c r="AN8" i="9"/>
  <c r="AM9" i="9"/>
  <c r="AM8" i="9"/>
  <c r="AN6" i="9"/>
  <c r="AN10" i="9"/>
  <c r="AM6" i="9"/>
  <c r="AM10" i="9"/>
  <c r="AU6" i="9" s="1"/>
  <c r="AN14" i="9"/>
  <c r="AN5" i="16"/>
  <c r="AM13" i="9"/>
  <c r="AM7" i="9"/>
  <c r="AG21" i="9"/>
  <c r="AN19" i="9"/>
  <c r="AM14" i="9"/>
  <c r="AN5" i="9"/>
  <c r="AM19" i="9"/>
  <c r="AN17" i="9"/>
  <c r="AL6" i="16"/>
  <c r="AL9" i="16"/>
  <c r="AT5" i="16" s="1"/>
  <c r="AM13" i="16"/>
  <c r="AN11" i="9"/>
  <c r="AN13" i="9"/>
  <c r="AM20" i="9"/>
  <c r="AN18" i="9"/>
  <c r="AN12" i="9"/>
  <c r="AN15" i="9"/>
  <c r="AM16" i="9"/>
  <c r="AN9" i="9"/>
  <c r="AV6" i="9" s="1"/>
  <c r="AN7" i="9"/>
  <c r="AN16" i="9"/>
  <c r="AM14" i="16"/>
  <c r="AM12" i="16"/>
  <c r="AM18" i="16"/>
  <c r="AM8" i="16"/>
  <c r="AN6" i="16"/>
  <c r="AN8" i="16"/>
  <c r="AV5" i="16" s="1"/>
  <c r="AM19" i="16"/>
  <c r="AO5" i="16"/>
  <c r="AK5" i="16"/>
  <c r="AM6" i="16"/>
  <c r="AM11" i="16"/>
  <c r="AM7" i="16"/>
  <c r="AM9" i="16"/>
  <c r="AU5" i="16" s="1"/>
  <c r="AL19" i="9"/>
  <c r="AF21" i="9"/>
  <c r="AL11" i="9"/>
  <c r="AL5" i="9"/>
  <c r="AM11" i="9"/>
  <c r="AM18" i="9"/>
  <c r="AM15" i="9"/>
  <c r="AH21" i="9"/>
  <c r="AL18" i="9"/>
  <c r="AM17" i="9"/>
  <c r="AL20" i="9"/>
  <c r="AO20" i="9"/>
  <c r="AK15" i="9"/>
  <c r="AL6" i="9"/>
  <c r="AE21" i="9"/>
  <c r="AL10" i="9"/>
  <c r="AL7" i="9"/>
  <c r="AO10" i="9"/>
  <c r="AL9" i="9"/>
  <c r="AL13" i="9"/>
  <c r="AL15" i="9"/>
  <c r="AO9" i="9"/>
  <c r="AL16" i="9"/>
  <c r="AL8" i="9"/>
  <c r="AO18" i="9"/>
  <c r="AL12" i="9"/>
  <c r="AL14" i="9"/>
  <c r="AL17" i="9"/>
  <c r="AO8" i="9"/>
  <c r="AK10" i="9"/>
  <c r="AS6" i="9" s="1"/>
  <c r="AK16" i="9"/>
  <c r="AD21" i="9"/>
  <c r="AK13" i="9"/>
  <c r="AK11" i="9"/>
  <c r="AK19" i="9"/>
  <c r="AK14" i="9"/>
  <c r="AO15" i="9"/>
  <c r="AO17" i="9"/>
  <c r="AO12" i="9"/>
  <c r="AK17" i="9"/>
  <c r="AK12" i="9"/>
  <c r="AK18" i="9"/>
  <c r="AO7" i="9"/>
  <c r="AO16" i="9"/>
  <c r="AK7" i="9"/>
  <c r="AK8" i="9"/>
  <c r="AK20" i="9"/>
  <c r="AK9" i="9"/>
  <c r="AO13" i="9"/>
  <c r="AO11" i="9"/>
  <c r="AO19" i="9"/>
  <c r="AO14" i="9"/>
  <c r="AL19" i="16"/>
  <c r="AL15" i="16"/>
  <c r="AL7" i="16"/>
  <c r="AL8" i="16"/>
  <c r="AN15" i="16"/>
  <c r="AK7" i="16"/>
  <c r="AM15" i="16"/>
  <c r="AE20" i="16"/>
  <c r="AL5" i="16"/>
  <c r="AL13" i="16"/>
  <c r="AM5" i="16"/>
  <c r="AM16" i="16"/>
  <c r="AL10" i="16"/>
  <c r="AL4" i="16"/>
  <c r="AK11" i="16"/>
  <c r="AL17" i="16"/>
  <c r="AK12" i="16"/>
  <c r="AM17" i="16"/>
  <c r="AL11" i="16"/>
  <c r="AL16" i="16"/>
  <c r="AL14" i="16"/>
  <c r="AN10" i="16"/>
  <c r="AF20" i="16"/>
  <c r="AM10" i="16"/>
  <c r="AN11" i="16"/>
  <c r="AN12" i="16"/>
  <c r="AK17" i="16"/>
  <c r="AL12" i="16"/>
  <c r="AL18" i="16"/>
  <c r="AN17" i="16"/>
  <c r="AO12" i="16"/>
  <c r="AO15" i="16"/>
  <c r="AO9" i="16"/>
  <c r="AH20" i="16"/>
  <c r="AO16" i="16"/>
  <c r="AK18" i="16"/>
  <c r="AO11" i="16"/>
  <c r="AO6" i="16"/>
  <c r="AK15" i="16"/>
  <c r="AD20" i="16"/>
  <c r="AN14" i="16"/>
  <c r="AG20" i="16"/>
  <c r="AN16" i="16"/>
  <c r="AO14" i="16"/>
  <c r="AO19" i="16"/>
  <c r="AW7" i="16" s="1"/>
  <c r="AO13" i="16"/>
  <c r="AO7" i="16"/>
  <c r="AK14" i="16"/>
  <c r="AK19" i="16"/>
  <c r="AK8" i="16"/>
  <c r="AK6" i="16"/>
  <c r="AN18" i="16"/>
  <c r="AN19" i="16"/>
  <c r="AO10" i="16"/>
  <c r="AO8" i="16"/>
  <c r="AW5" i="16" s="1"/>
  <c r="AK10" i="16"/>
  <c r="AK16" i="16"/>
  <c r="AO18" i="16"/>
  <c r="AO17" i="16"/>
  <c r="AK9" i="16"/>
  <c r="AK13" i="16"/>
  <c r="AN9" i="16"/>
  <c r="AN13" i="16"/>
  <c r="AN7" i="16"/>
  <c r="AV8" i="9" l="1"/>
  <c r="AU8" i="9"/>
  <c r="AV7" i="9"/>
  <c r="AT7" i="16"/>
  <c r="AV7" i="16"/>
  <c r="AU7" i="16"/>
  <c r="AS8" i="9"/>
  <c r="AW6" i="16"/>
  <c r="AA21" i="13" l="1"/>
  <c r="Z21" i="13"/>
  <c r="AY5" i="13" s="1"/>
  <c r="Y21" i="13"/>
  <c r="AX5" i="13" s="1"/>
  <c r="X21" i="13"/>
  <c r="AW5" i="13" s="1"/>
  <c r="W21" i="13"/>
  <c r="AV5" i="13" s="1"/>
  <c r="AA20" i="13"/>
  <c r="Z20" i="13"/>
  <c r="Y20" i="13"/>
  <c r="X20" i="13"/>
  <c r="W20" i="13"/>
  <c r="AA19" i="13"/>
  <c r="Z19" i="13"/>
  <c r="Y19" i="13"/>
  <c r="X19" i="13"/>
  <c r="W19" i="13"/>
  <c r="AA18" i="13"/>
  <c r="Z18" i="13"/>
  <c r="Y18" i="13"/>
  <c r="X18" i="13"/>
  <c r="W18" i="13"/>
  <c r="AA17" i="13"/>
  <c r="Z17" i="13"/>
  <c r="Y17" i="13"/>
  <c r="X17" i="13"/>
  <c r="W17" i="13"/>
  <c r="AA16" i="13"/>
  <c r="Z16" i="13"/>
  <c r="Y16" i="13"/>
  <c r="X16" i="13"/>
  <c r="W16" i="13"/>
  <c r="AA15" i="13"/>
  <c r="Z15" i="13"/>
  <c r="Y15" i="13"/>
  <c r="X15" i="13"/>
  <c r="W15" i="13"/>
  <c r="AA14" i="13"/>
  <c r="Z14" i="13"/>
  <c r="Y14" i="13"/>
  <c r="X14" i="13"/>
  <c r="W14" i="13"/>
  <c r="AA13" i="13"/>
  <c r="Z13" i="13"/>
  <c r="AH13" i="13" s="1"/>
  <c r="Y13" i="13"/>
  <c r="X13" i="13"/>
  <c r="W13" i="13"/>
  <c r="AA12" i="13"/>
  <c r="Z12" i="13"/>
  <c r="Y12" i="13"/>
  <c r="X12" i="13"/>
  <c r="W12" i="13"/>
  <c r="AV11" i="13"/>
  <c r="AA11" i="13"/>
  <c r="Z11" i="13"/>
  <c r="Y11" i="13"/>
  <c r="X11" i="13"/>
  <c r="W11" i="13"/>
  <c r="AA10" i="13"/>
  <c r="Z10" i="13"/>
  <c r="Y10" i="13"/>
  <c r="X10" i="13"/>
  <c r="W10" i="13"/>
  <c r="AA9" i="13"/>
  <c r="Z9" i="13"/>
  <c r="Y9" i="13"/>
  <c r="X9" i="13"/>
  <c r="W9" i="13"/>
  <c r="AA8" i="13"/>
  <c r="Z8" i="13"/>
  <c r="Y8" i="13"/>
  <c r="X8" i="13"/>
  <c r="W8" i="13"/>
  <c r="AA7" i="13"/>
  <c r="Z7" i="13"/>
  <c r="Y7" i="13"/>
  <c r="X7" i="13"/>
  <c r="W7" i="13"/>
  <c r="AA6" i="13"/>
  <c r="Z6" i="13"/>
  <c r="Y6" i="13"/>
  <c r="X6" i="13"/>
  <c r="W6" i="13"/>
  <c r="AA5" i="13"/>
  <c r="Z5" i="13"/>
  <c r="Y5" i="13"/>
  <c r="X5" i="13"/>
  <c r="W5" i="13"/>
  <c r="AA4" i="13"/>
  <c r="AQ4" i="13" s="1"/>
  <c r="Z4" i="13"/>
  <c r="AP4" i="13" s="1"/>
  <c r="Y4" i="13"/>
  <c r="AG4" i="13" s="1"/>
  <c r="X4" i="13"/>
  <c r="AN4" i="13" s="1"/>
  <c r="W4" i="13"/>
  <c r="AM4" i="13" s="1"/>
  <c r="AE3" i="13"/>
  <c r="AH8" i="13" l="1"/>
  <c r="AG12" i="13"/>
  <c r="AG8" i="13"/>
  <c r="AG14" i="13"/>
  <c r="AG18" i="13"/>
  <c r="AE18" i="13"/>
  <c r="AF14" i="13"/>
  <c r="AF18" i="13"/>
  <c r="AG5" i="13"/>
  <c r="AO5" i="13" s="1"/>
  <c r="AG10" i="13"/>
  <c r="AG16" i="13"/>
  <c r="AG19" i="13"/>
  <c r="AG7" i="13"/>
  <c r="AH10" i="13"/>
  <c r="AG11" i="13"/>
  <c r="AG13" i="13"/>
  <c r="AG17" i="13"/>
  <c r="AH19" i="13"/>
  <c r="AG20" i="13"/>
  <c r="AF9" i="13"/>
  <c r="AE10" i="13"/>
  <c r="AI10" i="13"/>
  <c r="AF12" i="13"/>
  <c r="AF15" i="13"/>
  <c r="AF5" i="13"/>
  <c r="AG6" i="13"/>
  <c r="AF7" i="13"/>
  <c r="AG9" i="13"/>
  <c r="AF10" i="13"/>
  <c r="AG15" i="13"/>
  <c r="AI18" i="13"/>
  <c r="AE8" i="13"/>
  <c r="AE6" i="13"/>
  <c r="AI6" i="13"/>
  <c r="AF8" i="13"/>
  <c r="AF11" i="13"/>
  <c r="AE13" i="13"/>
  <c r="AI13" i="13"/>
  <c r="AE17" i="13"/>
  <c r="AI17" i="13"/>
  <c r="AF19" i="13"/>
  <c r="AI8" i="13"/>
  <c r="AE5" i="13"/>
  <c r="AI5" i="13"/>
  <c r="AQ5" i="13" s="1"/>
  <c r="AF6" i="13"/>
  <c r="AE9" i="13"/>
  <c r="AI9" i="13"/>
  <c r="AF13" i="13"/>
  <c r="AE14" i="13"/>
  <c r="AI14" i="13"/>
  <c r="AF17" i="13"/>
  <c r="AF20" i="13"/>
  <c r="AH11" i="13"/>
  <c r="AH16" i="13"/>
  <c r="AH17" i="13"/>
  <c r="AH4" i="13"/>
  <c r="AH7" i="13"/>
  <c r="AH12" i="13"/>
  <c r="AH15" i="13"/>
  <c r="AE16" i="13"/>
  <c r="AI16" i="13"/>
  <c r="AH18" i="13"/>
  <c r="AH20" i="13"/>
  <c r="AH5" i="13"/>
  <c r="AP5" i="13" s="1"/>
  <c r="AZ5" i="13"/>
  <c r="AH6" i="13"/>
  <c r="AE7" i="13"/>
  <c r="AI7" i="13"/>
  <c r="AH9" i="13"/>
  <c r="AE11" i="13"/>
  <c r="AI11" i="13"/>
  <c r="AE12" i="13"/>
  <c r="AI12" i="13"/>
  <c r="AH14" i="13"/>
  <c r="AE15" i="13"/>
  <c r="AI15" i="13"/>
  <c r="AF16" i="13"/>
  <c r="AE20" i="13"/>
  <c r="AI20" i="13"/>
  <c r="AI4" i="13"/>
  <c r="AE4" i="13"/>
  <c r="AF4" i="13"/>
  <c r="AO4" i="13"/>
  <c r="AE19" i="13"/>
  <c r="AI19" i="13"/>
  <c r="AN6" i="13" l="1"/>
  <c r="AN5" i="13"/>
  <c r="AO14" i="13"/>
  <c r="AM6" i="13"/>
  <c r="AN7" i="13"/>
  <c r="AO6" i="13"/>
  <c r="AO7" i="13"/>
  <c r="AX6" i="13" s="1"/>
  <c r="AO9" i="13"/>
  <c r="AM7" i="13"/>
  <c r="AO8" i="13"/>
  <c r="AN13" i="13"/>
  <c r="AO11" i="13"/>
  <c r="AO19" i="13"/>
  <c r="AO16" i="13"/>
  <c r="AQ11" i="13"/>
  <c r="AN17" i="13"/>
  <c r="AO20" i="13"/>
  <c r="AO18" i="13"/>
  <c r="AQ12" i="13"/>
  <c r="AP11" i="13"/>
  <c r="AQ8" i="13"/>
  <c r="AN12" i="13"/>
  <c r="AW6" i="13" s="1"/>
  <c r="AO17" i="13"/>
  <c r="AO10" i="13"/>
  <c r="AG21" i="13"/>
  <c r="AO13" i="13"/>
  <c r="AF21" i="13"/>
  <c r="AE21" i="13"/>
  <c r="AN8" i="13"/>
  <c r="AO12" i="13"/>
  <c r="AO15" i="13"/>
  <c r="AM8" i="13"/>
  <c r="AN11" i="13"/>
  <c r="AN9" i="13"/>
  <c r="AN20" i="13"/>
  <c r="AW8" i="13" s="1"/>
  <c r="AQ6" i="13"/>
  <c r="AM12" i="13"/>
  <c r="AQ10" i="13"/>
  <c r="AQ13" i="13"/>
  <c r="AN10" i="13"/>
  <c r="AN14" i="13"/>
  <c r="AN15" i="13"/>
  <c r="AM10" i="13"/>
  <c r="AM5" i="13"/>
  <c r="AM9" i="13"/>
  <c r="AN16" i="13"/>
  <c r="AM11" i="13"/>
  <c r="AV6" i="13" s="1"/>
  <c r="AP9" i="13"/>
  <c r="AP10" i="13"/>
  <c r="AQ19" i="13"/>
  <c r="AQ15" i="13"/>
  <c r="AP20" i="13"/>
  <c r="AP19" i="13"/>
  <c r="AM17" i="13"/>
  <c r="AQ18" i="13"/>
  <c r="AM18" i="13"/>
  <c r="AP17" i="13"/>
  <c r="AM16" i="13"/>
  <c r="AM15" i="13"/>
  <c r="AP18" i="13"/>
  <c r="AP12" i="13"/>
  <c r="AP15" i="13"/>
  <c r="AN19" i="13"/>
  <c r="AQ14" i="13"/>
  <c r="AQ17" i="13"/>
  <c r="AP14" i="13"/>
  <c r="AP7" i="13"/>
  <c r="AY6" i="13" s="1"/>
  <c r="AP16" i="13"/>
  <c r="AM14" i="13"/>
  <c r="AN18" i="13"/>
  <c r="AQ9" i="13"/>
  <c r="AH21" i="13"/>
  <c r="AQ20" i="13"/>
  <c r="AP13" i="13"/>
  <c r="AM13" i="13"/>
  <c r="AP6" i="13"/>
  <c r="AQ7" i="13"/>
  <c r="AQ16" i="13"/>
  <c r="AP8" i="13"/>
  <c r="AM20" i="13"/>
  <c r="AM19" i="13"/>
  <c r="AI21" i="13"/>
  <c r="AX8" i="13" l="1"/>
  <c r="AY7" i="13"/>
  <c r="AV8" i="13"/>
  <c r="AY8" i="13"/>
  <c r="AW7" i="13"/>
</calcChain>
</file>

<file path=xl/sharedStrings.xml><?xml version="1.0" encoding="utf-8"?>
<sst xmlns="http://schemas.openxmlformats.org/spreadsheetml/2006/main" count="1947" uniqueCount="127">
  <si>
    <t>Antibiotika/Legende</t>
  </si>
  <si>
    <t>Testungen</t>
  </si>
  <si>
    <t>Ampicillin</t>
  </si>
  <si>
    <t>Ampicillin/ Sulbactam</t>
  </si>
  <si>
    <t>Piperacillin</t>
  </si>
  <si>
    <t>Piperacillin/ Tazobactam</t>
  </si>
  <si>
    <t>Aztreonam</t>
  </si>
  <si>
    <t>Cefotaxim</t>
  </si>
  <si>
    <t>Ceftazidim</t>
  </si>
  <si>
    <t>Cefuroxim</t>
  </si>
  <si>
    <t>Imipenem</t>
  </si>
  <si>
    <t>Meropenem</t>
  </si>
  <si>
    <t>Colistin</t>
  </si>
  <si>
    <t>Amikacin</t>
  </si>
  <si>
    <t>Gentamicin</t>
  </si>
  <si>
    <t>Tobramycin</t>
  </si>
  <si>
    <t>Fosfomycin</t>
  </si>
  <si>
    <t>Cotrimoxazol</t>
  </si>
  <si>
    <t>Ciprofloxacin</t>
  </si>
  <si>
    <t>Levofloxacin</t>
  </si>
  <si>
    <t>Moxifloxacin</t>
  </si>
  <si>
    <t>Doxycyclin</t>
  </si>
  <si>
    <t>Tigecyclin</t>
  </si>
  <si>
    <t>Acinetobacter baumanii</t>
  </si>
  <si>
    <t>Clindamycin</t>
  </si>
  <si>
    <t>Metronidazol</t>
  </si>
  <si>
    <t>Benzylpenicillin</t>
  </si>
  <si>
    <t>Amphotericin B</t>
  </si>
  <si>
    <t>Posaconazol</t>
  </si>
  <si>
    <t>Voriconazol</t>
  </si>
  <si>
    <t>Caspofungin</t>
  </si>
  <si>
    <t>Penicillin G</t>
  </si>
  <si>
    <t>Oxacillin</t>
  </si>
  <si>
    <t>Rifampicin</t>
  </si>
  <si>
    <t>Daptomycin</t>
  </si>
  <si>
    <t>Roxythromycin</t>
  </si>
  <si>
    <t>Linezolid</t>
  </si>
  <si>
    <t>Vancomycin</t>
  </si>
  <si>
    <t>Teicoplanin</t>
  </si>
  <si>
    <t>Fluconazol</t>
  </si>
  <si>
    <t>Enterococcus faecalis</t>
  </si>
  <si>
    <t>Enterococcus faecium</t>
  </si>
  <si>
    <t>Klebsiella oxytoca</t>
  </si>
  <si>
    <t>Pseudomonas aeruginosa</t>
  </si>
  <si>
    <t>Staphylococcus aureus</t>
  </si>
  <si>
    <t>Erythromycin</t>
  </si>
  <si>
    <t>Enterobacteriaceae</t>
  </si>
  <si>
    <t>% Testungen</t>
  </si>
  <si>
    <t>AMP</t>
  </si>
  <si>
    <t>n</t>
  </si>
  <si>
    <t>S</t>
  </si>
  <si>
    <t>I</t>
  </si>
  <si>
    <t>R</t>
  </si>
  <si>
    <t>ASU</t>
  </si>
  <si>
    <t>PIP</t>
  </si>
  <si>
    <t>PIT</t>
  </si>
  <si>
    <t>AZT</t>
  </si>
  <si>
    <t>CTX</t>
  </si>
  <si>
    <t>CAZ</t>
  </si>
  <si>
    <t>IMP</t>
  </si>
  <si>
    <t>MER</t>
  </si>
  <si>
    <t>COL</t>
  </si>
  <si>
    <t>AMK</t>
  </si>
  <si>
    <t>GEN</t>
  </si>
  <si>
    <t>TOB</t>
  </si>
  <si>
    <t>FOS</t>
  </si>
  <si>
    <t>SXT</t>
  </si>
  <si>
    <t>CIP</t>
  </si>
  <si>
    <t>LEV</t>
  </si>
  <si>
    <t>MOX</t>
  </si>
  <si>
    <t>DOX</t>
  </si>
  <si>
    <t>CFX</t>
  </si>
  <si>
    <t>TIG</t>
  </si>
  <si>
    <t>PEN</t>
  </si>
  <si>
    <t>OXA</t>
  </si>
  <si>
    <t>CXM</t>
  </si>
  <si>
    <t>RIF</t>
  </si>
  <si>
    <t>DAP</t>
  </si>
  <si>
    <t>ROX</t>
  </si>
  <si>
    <t>CLI</t>
  </si>
  <si>
    <t>LIN</t>
  </si>
  <si>
    <t>VAN</t>
  </si>
  <si>
    <t>TPL</t>
  </si>
  <si>
    <t>MTR</t>
  </si>
  <si>
    <t>ERY</t>
  </si>
  <si>
    <t>FLU</t>
  </si>
  <si>
    <t>POS</t>
  </si>
  <si>
    <t>VOR</t>
  </si>
  <si>
    <t>CAS</t>
  </si>
  <si>
    <t>Proteus mirabilis</t>
  </si>
  <si>
    <t>Nitroxolin</t>
  </si>
  <si>
    <t>Serratia marcescens</t>
  </si>
  <si>
    <t>Streptococcus dysgalactiae ssp. equisimilis</t>
  </si>
  <si>
    <t>TGC</t>
  </si>
  <si>
    <t>Staphylococcus hominis</t>
  </si>
  <si>
    <t>Caz/Avi</t>
  </si>
  <si>
    <t>Ceftazidim/Avibactam</t>
  </si>
  <si>
    <t>Ceftozolan/Tazobactam</t>
  </si>
  <si>
    <t xml:space="preserve">Bacteroides fragilis  </t>
  </si>
  <si>
    <t>Citrobacter koseri</t>
  </si>
  <si>
    <t xml:space="preserve">Finegoldia magna  </t>
  </si>
  <si>
    <t>Morganella morganii</t>
  </si>
  <si>
    <t>Proteus vulgaris</t>
  </si>
  <si>
    <t>Streptococcus anginosus</t>
  </si>
  <si>
    <t>Streptococcus constellatus</t>
  </si>
  <si>
    <t>Bacteroides thetaiotaomicron</t>
  </si>
  <si>
    <t>Candida albicans</t>
  </si>
  <si>
    <t>Candida glabrata</t>
  </si>
  <si>
    <t>Streptococcus agalactiae</t>
  </si>
  <si>
    <t xml:space="preserve">Candida glabrata </t>
  </si>
  <si>
    <t>Clostridium difficile</t>
  </si>
  <si>
    <t xml:space="preserve">Escherichia coli </t>
  </si>
  <si>
    <t xml:space="preserve">Klebsiella pneumoniae  </t>
  </si>
  <si>
    <t xml:space="preserve">Staphylococcus capitis  </t>
  </si>
  <si>
    <t xml:space="preserve">Staphylococcus epidermidis  </t>
  </si>
  <si>
    <t xml:space="preserve">Staphylococcus haemolyticus  </t>
  </si>
  <si>
    <t xml:space="preserve">Streptococcus agalactiae  </t>
  </si>
  <si>
    <t xml:space="preserve">Streptococcus anginosus  </t>
  </si>
  <si>
    <t xml:space="preserve">Streptococcus constellatus  </t>
  </si>
  <si>
    <t>AND</t>
  </si>
  <si>
    <t>Anidulafungin</t>
  </si>
  <si>
    <t>Mecillinam</t>
  </si>
  <si>
    <t>Enterobacter cloacae-complex</t>
  </si>
  <si>
    <t xml:space="preserve">Streptococcus dysgalactiae ssp. equisimilis  </t>
  </si>
  <si>
    <t xml:space="preserve">Klebsiella oxytoca  </t>
  </si>
  <si>
    <t>Enterobacter (Klebsiella) aerogenes</t>
  </si>
  <si>
    <t xml:space="preserve">Cutibacterium acnes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</si>
</sst>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 _€_-;\-* #,##0\ _€_-;_-* &quot;-&quot;\ _€_-;_-@_-"/>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1"/>
      <name val="Calibri"/>
      <family val="2"/>
      <scheme val="minor"/>
    </font>
    <font>
      <b/>
      <sz val="14"/>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164" fontId="1" fillId="0" borderId="0" applyFont="0" applyFill="0" applyBorder="0" applyAlignment="0" applyProtection="0"/>
    <xf numFmtId="9" fontId="1" fillId="0" borderId="0" applyFont="0" applyFill="0" applyBorder="0" applyAlignment="0" applyProtection="0"/>
  </cellStyleXfs>
  <cellXfs count="56">
    <xf numFmtId="0" fontId="0" fillId="0" borderId="0" xfId="0"/>
    <xf numFmtId="0" fontId="0" fillId="0" borderId="0" xfId="0"/>
    <xf numFmtId="0" fontId="6" fillId="2" borderId="0" xfId="6"/>
    <xf numFmtId="0" fontId="7" fillId="3" borderId="0" xfId="7"/>
    <xf numFmtId="0" fontId="8" fillId="4" borderId="0" xfId="8"/>
    <xf numFmtId="0" fontId="6" fillId="0" borderId="0" xfId="6" applyFill="1"/>
    <xf numFmtId="0" fontId="19" fillId="0" borderId="0" xfId="6" applyFont="1" applyFill="1"/>
    <xf numFmtId="0" fontId="7" fillId="0" borderId="0" xfId="7" applyFill="1"/>
    <xf numFmtId="0" fontId="19" fillId="0" borderId="0" xfId="7" applyFont="1" applyFill="1"/>
    <xf numFmtId="0" fontId="18" fillId="33" borderId="0" xfId="0" applyFont="1" applyFill="1"/>
    <xf numFmtId="0" fontId="0" fillId="0" borderId="0" xfId="0" applyAlignment="1">
      <alignment vertical="center"/>
    </xf>
    <xf numFmtId="164" fontId="18" fillId="33" borderId="0" xfId="42" applyFont="1" applyFill="1" applyAlignment="1">
      <alignment vertical="center"/>
    </xf>
    <xf numFmtId="164" fontId="18" fillId="33" borderId="0" xfId="42" applyFont="1" applyFill="1" applyAlignment="1">
      <alignment horizontal="center" vertical="center"/>
    </xf>
    <xf numFmtId="1" fontId="18" fillId="33" borderId="0" xfId="42" applyNumberFormat="1" applyFont="1" applyFill="1" applyAlignment="1">
      <alignment horizontal="right" vertical="center"/>
    </xf>
    <xf numFmtId="1" fontId="18" fillId="33" borderId="0" xfId="0" applyNumberFormat="1" applyFont="1" applyFill="1" applyAlignment="1">
      <alignment horizontal="right" vertical="center"/>
    </xf>
    <xf numFmtId="0" fontId="0" fillId="0" borderId="0" xfId="0" applyFill="1" applyAlignment="1">
      <alignment vertical="center"/>
    </xf>
    <xf numFmtId="164" fontId="18" fillId="33" borderId="0" xfId="42" applyFont="1" applyFill="1" applyAlignment="1">
      <alignment horizontal="right" vertical="center"/>
    </xf>
    <xf numFmtId="1" fontId="18" fillId="33" borderId="0" xfId="42" applyNumberFormat="1" applyFont="1" applyFill="1" applyAlignment="1">
      <alignment vertical="center"/>
    </xf>
    <xf numFmtId="1" fontId="18" fillId="33" borderId="0" xfId="0" applyNumberFormat="1" applyFont="1" applyFill="1" applyAlignment="1">
      <alignment vertical="center"/>
    </xf>
    <xf numFmtId="164" fontId="20" fillId="33" borderId="0" xfId="42" applyFont="1" applyFill="1" applyAlignment="1">
      <alignment vertical="center"/>
    </xf>
    <xf numFmtId="164" fontId="20" fillId="33" borderId="0" xfId="42" applyFont="1" applyFill="1" applyAlignment="1">
      <alignment horizontal="center" vertical="center"/>
    </xf>
    <xf numFmtId="1" fontId="20" fillId="33" borderId="0" xfId="42" applyNumberFormat="1" applyFont="1" applyFill="1" applyAlignment="1">
      <alignment vertical="center"/>
    </xf>
    <xf numFmtId="1" fontId="20" fillId="33" borderId="0" xfId="0" applyNumberFormat="1" applyFont="1" applyFill="1" applyAlignment="1">
      <alignment vertical="center"/>
    </xf>
    <xf numFmtId="0" fontId="18" fillId="33" borderId="0" xfId="0" applyFont="1" applyFill="1" applyAlignment="1">
      <alignment vertical="center"/>
    </xf>
    <xf numFmtId="0" fontId="18" fillId="33" borderId="0" xfId="0" applyFont="1" applyFill="1" applyAlignment="1">
      <alignment horizontal="center" vertical="center"/>
    </xf>
    <xf numFmtId="0" fontId="18" fillId="33" borderId="0" xfId="0" applyFont="1" applyFill="1" applyAlignment="1">
      <alignment horizontal="right" vertical="center"/>
    </xf>
    <xf numFmtId="0" fontId="18" fillId="33" borderId="0" xfId="0" applyNumberFormat="1" applyFont="1" applyFill="1" applyAlignment="1">
      <alignment horizontal="right" vertical="center"/>
    </xf>
    <xf numFmtId="0" fontId="18" fillId="33" borderId="0" xfId="42" applyNumberFormat="1" applyFont="1" applyFill="1" applyAlignment="1">
      <alignment horizontal="right" vertical="center"/>
    </xf>
    <xf numFmtId="0" fontId="19" fillId="0" borderId="0" xfId="0" applyFont="1"/>
    <xf numFmtId="0" fontId="0" fillId="34" borderId="0" xfId="0" applyFill="1" applyAlignment="1">
      <alignment vertical="center"/>
    </xf>
    <xf numFmtId="2" fontId="0" fillId="0" borderId="0" xfId="0" applyNumberFormat="1"/>
    <xf numFmtId="2" fontId="6" fillId="2" borderId="0" xfId="6" applyNumberFormat="1"/>
    <xf numFmtId="2" fontId="8" fillId="4" borderId="0" xfId="8" applyNumberFormat="1"/>
    <xf numFmtId="2" fontId="7" fillId="3" borderId="0" xfId="7" applyNumberFormat="1"/>
    <xf numFmtId="0" fontId="8" fillId="0" borderId="0" xfId="8" applyFill="1"/>
    <xf numFmtId="2" fontId="6" fillId="0" borderId="0" xfId="6" applyNumberFormat="1" applyFill="1"/>
    <xf numFmtId="2" fontId="7" fillId="0" borderId="0" xfId="7" applyNumberFormat="1" applyFill="1"/>
    <xf numFmtId="2" fontId="19" fillId="0" borderId="0" xfId="6" applyNumberFormat="1" applyFont="1" applyFill="1"/>
    <xf numFmtId="2" fontId="19" fillId="0" borderId="0" xfId="7" applyNumberFormat="1" applyFont="1" applyFill="1"/>
    <xf numFmtId="0" fontId="0" fillId="33" borderId="0" xfId="0" applyFill="1"/>
    <xf numFmtId="2" fontId="0" fillId="0" borderId="0" xfId="0" applyNumberFormat="1" applyFill="1"/>
    <xf numFmtId="2" fontId="19" fillId="0" borderId="0" xfId="8" applyNumberFormat="1" applyFont="1" applyFill="1"/>
    <xf numFmtId="9" fontId="0" fillId="0" borderId="0" xfId="43" applyFont="1"/>
    <xf numFmtId="9" fontId="0" fillId="0" borderId="0" xfId="43" applyFont="1" applyAlignment="1">
      <alignment vertical="center"/>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0" borderId="0" xfId="6" applyFont="1" applyFill="1"/>
    <xf numFmtId="2" fontId="1" fillId="0" borderId="0" xfId="8" applyNumberFormat="1" applyFont="1" applyFill="1"/>
    <xf numFmtId="2" fontId="1" fillId="0" borderId="0" xfId="6" applyNumberFormat="1" applyFont="1" applyFill="1"/>
    <xf numFmtId="0" fontId="1" fillId="0" borderId="0" xfId="7" applyFont="1" applyFill="1"/>
    <xf numFmtId="2" fontId="1" fillId="0" borderId="0" xfId="7" applyNumberFormat="1" applyFont="1" applyFill="1"/>
    <xf numFmtId="0" fontId="1" fillId="0" borderId="0" xfId="8" applyFont="1" applyFill="1"/>
  </cellXfs>
  <cellStyles count="44">
    <cellStyle name="20 % - Akzent1" xfId="19" builtinId="30" customBuiltin="1"/>
    <cellStyle name="20 % - Akzent2" xfId="23" builtinId="34" customBuiltin="1"/>
    <cellStyle name="20 % - Akzent3" xfId="27" builtinId="38" customBuiltin="1"/>
    <cellStyle name="20 % - Akzent4" xfId="31" builtinId="42" customBuiltin="1"/>
    <cellStyle name="20 % - Akzent5" xfId="35" builtinId="46" customBuiltin="1"/>
    <cellStyle name="20 % - Akzent6" xfId="39" builtinId="50" customBuiltin="1"/>
    <cellStyle name="40 % - Akzent1" xfId="20" builtinId="31" customBuiltin="1"/>
    <cellStyle name="40 % - Akzent2" xfId="24" builtinId="35" customBuiltin="1"/>
    <cellStyle name="40 % - Akzent3" xfId="28" builtinId="39" customBuiltin="1"/>
    <cellStyle name="40 % - Akzent4" xfId="32" builtinId="43" customBuiltin="1"/>
    <cellStyle name="40 % - Akzent5" xfId="36" builtinId="47" customBuiltin="1"/>
    <cellStyle name="40 % - Akzent6" xfId="40" builtinId="51" customBuiltin="1"/>
    <cellStyle name="60 % - Akzent1" xfId="21" builtinId="32" customBuiltin="1"/>
    <cellStyle name="60 % - Akzent2" xfId="25" builtinId="36" customBuiltin="1"/>
    <cellStyle name="60 % - Akzent3" xfId="29" builtinId="40" customBuiltin="1"/>
    <cellStyle name="60 % - Akzent4" xfId="33" builtinId="44" customBuiltin="1"/>
    <cellStyle name="60 % - Akzent5" xfId="37" builtinId="48" customBuiltin="1"/>
    <cellStyle name="60 % - Akzent6" xfId="41" builtinId="52" customBuiltin="1"/>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0" builtinId="21" customBuiltin="1"/>
    <cellStyle name="Berechnung" xfId="11" builtinId="22" customBuiltin="1"/>
    <cellStyle name="Dezimal [0]" xfId="42" builtinId="6"/>
    <cellStyle name="Eingabe" xfId="9" builtinId="20" customBuiltin="1"/>
    <cellStyle name="Ergebnis" xfId="17" builtinId="25" customBuiltin="1"/>
    <cellStyle name="Erklärender Text" xfId="16" builtinId="53" customBuiltin="1"/>
    <cellStyle name="Gut" xfId="6" builtinId="26" customBuiltin="1"/>
    <cellStyle name="Neutral" xfId="8" builtinId="28" customBuiltin="1"/>
    <cellStyle name="Notiz" xfId="15" builtinId="10" customBuiltin="1"/>
    <cellStyle name="Prozent" xfId="43" builtinId="5"/>
    <cellStyle name="Schlecht" xfId="7" builtinId="27" customBuiltin="1"/>
    <cellStyle name="Standard" xfId="0" builtinId="0"/>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0"/>
  <tableStyles count="0" defaultTableStyle="TableStyleMedium2" defaultPivotStyle="PivotStyleLight16"/>
  <colors>
    <mruColors>
      <color rgb="FFFFCCCC"/>
      <color rgb="FFFFFF99"/>
      <color rgb="FFCC00CC"/>
      <color rgb="FFFFCC99"/>
      <color rgb="FFFF7C80"/>
      <color rgb="FF0000CC"/>
      <color rgb="FF006600"/>
      <color rgb="FFFFCCFF"/>
      <color rgb="FFCCFF66"/>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2"/>
          <c:order val="0"/>
          <c:tx>
            <c:strRef>
              <c:f>Entero!$AU$103</c:f>
              <c:strCache>
                <c:ptCount val="1"/>
                <c:pt idx="0">
                  <c:v>Ampicillin</c:v>
                </c:pt>
              </c:strCache>
            </c:strRef>
          </c:tx>
          <c:spPr>
            <a:solidFill>
              <a:srgbClr val="FF7C80"/>
            </a:solidFill>
          </c:spPr>
          <c:invertIfNegative val="0"/>
          <c:cat>
            <c:numRef>
              <c:f>Entero!$AT$104:$AT$119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Entero!$AU$104:$AU$119</c:f>
              <c:numCache>
                <c:formatCode>0.00</c:formatCode>
                <c:ptCount val="16"/>
                <c:pt idx="0">
                  <c:v>0</c:v>
                </c:pt>
                <c:pt idx="1">
                  <c:v>0</c:v>
                </c:pt>
                <c:pt idx="2">
                  <c:v>0</c:v>
                </c:pt>
                <c:pt idx="3">
                  <c:v>0</c:v>
                </c:pt>
                <c:pt idx="4">
                  <c:v>0</c:v>
                </c:pt>
                <c:pt idx="5">
                  <c:v>1.3651877133105803</c:v>
                </c:pt>
                <c:pt idx="6">
                  <c:v>5.4607508532423212</c:v>
                </c:pt>
                <c:pt idx="7">
                  <c:v>29.010238907849828</c:v>
                </c:pt>
                <c:pt idx="8">
                  <c:v>7.8498293515358366</c:v>
                </c:pt>
                <c:pt idx="9">
                  <c:v>0</c:v>
                </c:pt>
                <c:pt idx="10">
                  <c:v>0.34129692832764508</c:v>
                </c:pt>
                <c:pt idx="11">
                  <c:v>0.68259385665529015</c:v>
                </c:pt>
                <c:pt idx="12">
                  <c:v>55.290102389078498</c:v>
                </c:pt>
                <c:pt idx="13">
                  <c:v>0</c:v>
                </c:pt>
                <c:pt idx="14">
                  <c:v>0</c:v>
                </c:pt>
                <c:pt idx="15">
                  <c:v>0</c:v>
                </c:pt>
              </c:numCache>
            </c:numRef>
          </c:val>
          <c:extLst>
            <c:ext xmlns:c16="http://schemas.microsoft.com/office/drawing/2014/chart" uri="{C3380CC4-5D6E-409C-BE32-E72D297353CC}">
              <c16:uniqueId val="{00000000-3F00-4FE5-AC44-4D5FBD56E3D2}"/>
            </c:ext>
          </c:extLst>
        </c:ser>
        <c:ser>
          <c:idx val="3"/>
          <c:order val="1"/>
          <c:tx>
            <c:strRef>
              <c:f>Entero!$AV$103</c:f>
              <c:strCache>
                <c:ptCount val="1"/>
                <c:pt idx="0">
                  <c:v>Ampicillin/ Sulbactam</c:v>
                </c:pt>
              </c:strCache>
            </c:strRef>
          </c:tx>
          <c:spPr>
            <a:solidFill>
              <a:srgbClr val="FFCC99"/>
            </a:solidFill>
          </c:spPr>
          <c:invertIfNegative val="0"/>
          <c:cat>
            <c:numRef>
              <c:f>Entero!$AT$104:$AT$119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Entero!$AV$104:$AV$119</c:f>
              <c:numCache>
                <c:formatCode>0.00</c:formatCode>
                <c:ptCount val="16"/>
                <c:pt idx="0">
                  <c:v>0</c:v>
                </c:pt>
                <c:pt idx="1">
                  <c:v>0</c:v>
                </c:pt>
                <c:pt idx="2">
                  <c:v>0</c:v>
                </c:pt>
                <c:pt idx="3">
                  <c:v>0.68259385665529015</c:v>
                </c:pt>
                <c:pt idx="4">
                  <c:v>0</c:v>
                </c:pt>
                <c:pt idx="5">
                  <c:v>10.238907849829351</c:v>
                </c:pt>
                <c:pt idx="6">
                  <c:v>29.69283276450512</c:v>
                </c:pt>
                <c:pt idx="7">
                  <c:v>8.8737201365187719</c:v>
                </c:pt>
                <c:pt idx="8">
                  <c:v>5.802047781569966</c:v>
                </c:pt>
                <c:pt idx="9">
                  <c:v>7.8498293515358366</c:v>
                </c:pt>
                <c:pt idx="10">
                  <c:v>6.4846416382252556</c:v>
                </c:pt>
                <c:pt idx="11">
                  <c:v>6.4846416382252556</c:v>
                </c:pt>
                <c:pt idx="12">
                  <c:v>23.890784982935152</c:v>
                </c:pt>
                <c:pt idx="13">
                  <c:v>0</c:v>
                </c:pt>
                <c:pt idx="14">
                  <c:v>0</c:v>
                </c:pt>
                <c:pt idx="15">
                  <c:v>0</c:v>
                </c:pt>
              </c:numCache>
            </c:numRef>
          </c:val>
          <c:extLst>
            <c:ext xmlns:c16="http://schemas.microsoft.com/office/drawing/2014/chart" uri="{C3380CC4-5D6E-409C-BE32-E72D297353CC}">
              <c16:uniqueId val="{00000001-3F00-4FE5-AC44-4D5FBD56E3D2}"/>
            </c:ext>
          </c:extLst>
        </c:ser>
        <c:ser>
          <c:idx val="4"/>
          <c:order val="2"/>
          <c:tx>
            <c:strRef>
              <c:f>Entero!$AW$103</c:f>
              <c:strCache>
                <c:ptCount val="1"/>
                <c:pt idx="0">
                  <c:v>Piperacillin</c:v>
                </c:pt>
              </c:strCache>
            </c:strRef>
          </c:tx>
          <c:spPr>
            <a:solidFill>
              <a:srgbClr val="FFFF00"/>
            </a:solidFill>
          </c:spPr>
          <c:invertIfNegative val="0"/>
          <c:cat>
            <c:numRef>
              <c:f>Entero!$AT$104:$AT$119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Entero!$AW$104:$AW$119</c:f>
              <c:numCache>
                <c:formatCode>0.00</c:formatCode>
                <c:ptCount val="16"/>
                <c:pt idx="0">
                  <c:v>0</c:v>
                </c:pt>
                <c:pt idx="1">
                  <c:v>0</c:v>
                </c:pt>
                <c:pt idx="2">
                  <c:v>0</c:v>
                </c:pt>
                <c:pt idx="3">
                  <c:v>0</c:v>
                </c:pt>
                <c:pt idx="4">
                  <c:v>8.5324232081911262</c:v>
                </c:pt>
                <c:pt idx="5">
                  <c:v>0</c:v>
                </c:pt>
                <c:pt idx="6">
                  <c:v>25.597269624573379</c:v>
                </c:pt>
                <c:pt idx="7">
                  <c:v>9.5563139931740615</c:v>
                </c:pt>
                <c:pt idx="8">
                  <c:v>3.0716723549488054</c:v>
                </c:pt>
                <c:pt idx="9">
                  <c:v>6.4846416382252556</c:v>
                </c:pt>
                <c:pt idx="10">
                  <c:v>8.1911262798634805</c:v>
                </c:pt>
                <c:pt idx="11">
                  <c:v>6.1433447098976108</c:v>
                </c:pt>
                <c:pt idx="12">
                  <c:v>11.262798634812286</c:v>
                </c:pt>
                <c:pt idx="13">
                  <c:v>21.160409556313994</c:v>
                </c:pt>
                <c:pt idx="14">
                  <c:v>0</c:v>
                </c:pt>
                <c:pt idx="15">
                  <c:v>0</c:v>
                </c:pt>
              </c:numCache>
            </c:numRef>
          </c:val>
          <c:extLst>
            <c:ext xmlns:c16="http://schemas.microsoft.com/office/drawing/2014/chart" uri="{C3380CC4-5D6E-409C-BE32-E72D297353CC}">
              <c16:uniqueId val="{00000002-3F00-4FE5-AC44-4D5FBD56E3D2}"/>
            </c:ext>
          </c:extLst>
        </c:ser>
        <c:ser>
          <c:idx val="5"/>
          <c:order val="3"/>
          <c:tx>
            <c:strRef>
              <c:f>Entero!$AX$103</c:f>
              <c:strCache>
                <c:ptCount val="1"/>
                <c:pt idx="0">
                  <c:v>Piperacillin/ Tazobactam</c:v>
                </c:pt>
              </c:strCache>
            </c:strRef>
          </c:tx>
          <c:spPr>
            <a:solidFill>
              <a:srgbClr val="660066"/>
            </a:solidFill>
          </c:spPr>
          <c:invertIfNegative val="0"/>
          <c:cat>
            <c:numRef>
              <c:f>Entero!$AT$104:$AT$119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Entero!$AX$104:$AX$119</c:f>
              <c:numCache>
                <c:formatCode>0.00</c:formatCode>
                <c:ptCount val="16"/>
                <c:pt idx="0">
                  <c:v>0</c:v>
                </c:pt>
                <c:pt idx="1">
                  <c:v>0</c:v>
                </c:pt>
                <c:pt idx="2">
                  <c:v>0</c:v>
                </c:pt>
                <c:pt idx="3">
                  <c:v>0</c:v>
                </c:pt>
                <c:pt idx="4">
                  <c:v>32.081911262798634</c:v>
                </c:pt>
                <c:pt idx="5">
                  <c:v>0</c:v>
                </c:pt>
                <c:pt idx="6">
                  <c:v>39.931740614334473</c:v>
                </c:pt>
                <c:pt idx="7">
                  <c:v>18.771331058020479</c:v>
                </c:pt>
                <c:pt idx="8">
                  <c:v>4.4368600682593859</c:v>
                </c:pt>
                <c:pt idx="9">
                  <c:v>1.3651877133105803</c:v>
                </c:pt>
                <c:pt idx="10">
                  <c:v>1.0238907849829351</c:v>
                </c:pt>
                <c:pt idx="11">
                  <c:v>0.34129692832764508</c:v>
                </c:pt>
                <c:pt idx="12">
                  <c:v>0.68259385665529015</c:v>
                </c:pt>
                <c:pt idx="13">
                  <c:v>1.3651877133105803</c:v>
                </c:pt>
                <c:pt idx="14">
                  <c:v>0</c:v>
                </c:pt>
                <c:pt idx="15">
                  <c:v>0</c:v>
                </c:pt>
              </c:numCache>
            </c:numRef>
          </c:val>
          <c:extLst>
            <c:ext xmlns:c16="http://schemas.microsoft.com/office/drawing/2014/chart" uri="{C3380CC4-5D6E-409C-BE32-E72D297353CC}">
              <c16:uniqueId val="{00000003-3F00-4FE5-AC44-4D5FBD56E3D2}"/>
            </c:ext>
          </c:extLst>
        </c:ser>
        <c:ser>
          <c:idx val="6"/>
          <c:order val="4"/>
          <c:tx>
            <c:strRef>
              <c:f>Entero!$AY$103</c:f>
              <c:strCache>
                <c:ptCount val="1"/>
                <c:pt idx="0">
                  <c:v>Aztreonam</c:v>
                </c:pt>
              </c:strCache>
            </c:strRef>
          </c:tx>
          <c:spPr>
            <a:solidFill>
              <a:srgbClr val="CC00CC"/>
            </a:solidFill>
          </c:spPr>
          <c:invertIfNegative val="0"/>
          <c:cat>
            <c:numRef>
              <c:f>Entero!$AT$104:$AT$119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Entero!$AY$104:$AY$119</c:f>
              <c:numCache>
                <c:formatCode>0.00</c:formatCode>
                <c:ptCount val="16"/>
                <c:pt idx="0">
                  <c:v>0</c:v>
                </c:pt>
                <c:pt idx="1">
                  <c:v>0</c:v>
                </c:pt>
                <c:pt idx="2">
                  <c:v>0</c:v>
                </c:pt>
                <c:pt idx="3">
                  <c:v>78.839590443686006</c:v>
                </c:pt>
                <c:pt idx="4">
                  <c:v>0</c:v>
                </c:pt>
                <c:pt idx="5">
                  <c:v>4.7781569965870307</c:v>
                </c:pt>
                <c:pt idx="6">
                  <c:v>1.3651877133105803</c:v>
                </c:pt>
                <c:pt idx="7">
                  <c:v>0.34129692832764508</c:v>
                </c:pt>
                <c:pt idx="8">
                  <c:v>3.0716723549488054</c:v>
                </c:pt>
                <c:pt idx="9">
                  <c:v>3.4129692832764507</c:v>
                </c:pt>
                <c:pt idx="10">
                  <c:v>5.4607508532423212</c:v>
                </c:pt>
                <c:pt idx="11">
                  <c:v>2.7303754266211606</c:v>
                </c:pt>
                <c:pt idx="12">
                  <c:v>0</c:v>
                </c:pt>
                <c:pt idx="13">
                  <c:v>0</c:v>
                </c:pt>
                <c:pt idx="14">
                  <c:v>0</c:v>
                </c:pt>
                <c:pt idx="15">
                  <c:v>0</c:v>
                </c:pt>
              </c:numCache>
            </c:numRef>
          </c:val>
          <c:extLst>
            <c:ext xmlns:c16="http://schemas.microsoft.com/office/drawing/2014/chart" uri="{C3380CC4-5D6E-409C-BE32-E72D297353CC}">
              <c16:uniqueId val="{00000004-3F00-4FE5-AC44-4D5FBD56E3D2}"/>
            </c:ext>
          </c:extLst>
        </c:ser>
        <c:ser>
          <c:idx val="7"/>
          <c:order val="5"/>
          <c:tx>
            <c:strRef>
              <c:f>Entero!$AZ$103</c:f>
              <c:strCache>
                <c:ptCount val="1"/>
                <c:pt idx="0">
                  <c:v>Cefotaxim</c:v>
                </c:pt>
              </c:strCache>
            </c:strRef>
          </c:tx>
          <c:spPr>
            <a:solidFill>
              <a:srgbClr val="FF66FF"/>
            </a:solidFill>
          </c:spPr>
          <c:invertIfNegative val="0"/>
          <c:cat>
            <c:numRef>
              <c:f>Entero!$AT$104:$AT$119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Entero!$AZ$104:$AZ$119</c:f>
              <c:numCache>
                <c:formatCode>0.00</c:formatCode>
                <c:ptCount val="16"/>
                <c:pt idx="0">
                  <c:v>0</c:v>
                </c:pt>
                <c:pt idx="1">
                  <c:v>69.624573378839585</c:v>
                </c:pt>
                <c:pt idx="2">
                  <c:v>0</c:v>
                </c:pt>
                <c:pt idx="3">
                  <c:v>10.921501706484642</c:v>
                </c:pt>
                <c:pt idx="4">
                  <c:v>2.3890784982935154</c:v>
                </c:pt>
                <c:pt idx="5">
                  <c:v>1.0238907849829351</c:v>
                </c:pt>
                <c:pt idx="6">
                  <c:v>0.34129692832764508</c:v>
                </c:pt>
                <c:pt idx="7">
                  <c:v>0</c:v>
                </c:pt>
                <c:pt idx="8">
                  <c:v>1.0238907849829351</c:v>
                </c:pt>
                <c:pt idx="9">
                  <c:v>0.34129692832764508</c:v>
                </c:pt>
                <c:pt idx="10">
                  <c:v>14.334470989761092</c:v>
                </c:pt>
                <c:pt idx="11">
                  <c:v>0</c:v>
                </c:pt>
                <c:pt idx="12">
                  <c:v>0</c:v>
                </c:pt>
                <c:pt idx="13">
                  <c:v>0</c:v>
                </c:pt>
                <c:pt idx="14">
                  <c:v>0</c:v>
                </c:pt>
                <c:pt idx="15">
                  <c:v>0</c:v>
                </c:pt>
              </c:numCache>
            </c:numRef>
          </c:val>
          <c:extLst>
            <c:ext xmlns:c16="http://schemas.microsoft.com/office/drawing/2014/chart" uri="{C3380CC4-5D6E-409C-BE32-E72D297353CC}">
              <c16:uniqueId val="{00000005-3F00-4FE5-AC44-4D5FBD56E3D2}"/>
            </c:ext>
          </c:extLst>
        </c:ser>
        <c:ser>
          <c:idx val="9"/>
          <c:order val="6"/>
          <c:tx>
            <c:strRef>
              <c:f>Entero!$BA$103</c:f>
              <c:strCache>
                <c:ptCount val="1"/>
                <c:pt idx="0">
                  <c:v>Ceftazidim</c:v>
                </c:pt>
              </c:strCache>
            </c:strRef>
          </c:tx>
          <c:spPr>
            <a:solidFill>
              <a:srgbClr val="0000CC"/>
            </a:solidFill>
          </c:spPr>
          <c:invertIfNegative val="0"/>
          <c:cat>
            <c:numRef>
              <c:f>Entero!$AT$104:$AT$119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Entero!$BA$104:$BA$119</c:f>
              <c:numCache>
                <c:formatCode>0.00</c:formatCode>
                <c:ptCount val="16"/>
                <c:pt idx="0">
                  <c:v>0</c:v>
                </c:pt>
                <c:pt idx="1">
                  <c:v>0</c:v>
                </c:pt>
                <c:pt idx="2">
                  <c:v>0</c:v>
                </c:pt>
                <c:pt idx="3">
                  <c:v>73.37883959044369</c:v>
                </c:pt>
                <c:pt idx="4">
                  <c:v>0.68259385665529015</c:v>
                </c:pt>
                <c:pt idx="5">
                  <c:v>8.5324232081911262</c:v>
                </c:pt>
                <c:pt idx="6">
                  <c:v>4.4368600682593859</c:v>
                </c:pt>
                <c:pt idx="7">
                  <c:v>3.7542662116040955</c:v>
                </c:pt>
                <c:pt idx="8">
                  <c:v>3.4129692832764507</c:v>
                </c:pt>
                <c:pt idx="9">
                  <c:v>1.3651877133105803</c:v>
                </c:pt>
                <c:pt idx="10">
                  <c:v>2.3890784982935154</c:v>
                </c:pt>
                <c:pt idx="11">
                  <c:v>1.3651877133105803</c:v>
                </c:pt>
                <c:pt idx="12">
                  <c:v>0.68259385665529015</c:v>
                </c:pt>
                <c:pt idx="13">
                  <c:v>0</c:v>
                </c:pt>
                <c:pt idx="14">
                  <c:v>0</c:v>
                </c:pt>
                <c:pt idx="15">
                  <c:v>0</c:v>
                </c:pt>
              </c:numCache>
            </c:numRef>
          </c:val>
          <c:extLst>
            <c:ext xmlns:c16="http://schemas.microsoft.com/office/drawing/2014/chart" uri="{C3380CC4-5D6E-409C-BE32-E72D297353CC}">
              <c16:uniqueId val="{00000006-3F00-4FE5-AC44-4D5FBD56E3D2}"/>
            </c:ext>
          </c:extLst>
        </c:ser>
        <c:ser>
          <c:idx val="10"/>
          <c:order val="7"/>
          <c:tx>
            <c:strRef>
              <c:f>Entero!$BB$103</c:f>
              <c:strCache>
                <c:ptCount val="1"/>
                <c:pt idx="0">
                  <c:v>Cefuroxim</c:v>
                </c:pt>
              </c:strCache>
            </c:strRef>
          </c:tx>
          <c:spPr>
            <a:solidFill>
              <a:srgbClr val="0066CC"/>
            </a:solidFill>
          </c:spPr>
          <c:invertIfNegative val="0"/>
          <c:cat>
            <c:numRef>
              <c:f>Entero!$AT$104:$AT$119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Entero!$BB$104:$BB$119</c:f>
              <c:numCache>
                <c:formatCode>0.00</c:formatCode>
                <c:ptCount val="16"/>
                <c:pt idx="0">
                  <c:v>0</c:v>
                </c:pt>
                <c:pt idx="1">
                  <c:v>0</c:v>
                </c:pt>
                <c:pt idx="2">
                  <c:v>0</c:v>
                </c:pt>
                <c:pt idx="3">
                  <c:v>1.0238907849829351</c:v>
                </c:pt>
                <c:pt idx="4">
                  <c:v>0</c:v>
                </c:pt>
                <c:pt idx="5">
                  <c:v>0.68259385665529015</c:v>
                </c:pt>
                <c:pt idx="6">
                  <c:v>4.0955631399317403</c:v>
                </c:pt>
                <c:pt idx="7">
                  <c:v>30.034129692832764</c:v>
                </c:pt>
                <c:pt idx="8">
                  <c:v>36.518771331058019</c:v>
                </c:pt>
                <c:pt idx="9">
                  <c:v>9.8976109215017072</c:v>
                </c:pt>
                <c:pt idx="10">
                  <c:v>2.0477815699658701</c:v>
                </c:pt>
                <c:pt idx="11">
                  <c:v>2.3890784982935154</c:v>
                </c:pt>
                <c:pt idx="12">
                  <c:v>13.310580204778157</c:v>
                </c:pt>
                <c:pt idx="13">
                  <c:v>0</c:v>
                </c:pt>
                <c:pt idx="14">
                  <c:v>0</c:v>
                </c:pt>
                <c:pt idx="15">
                  <c:v>0</c:v>
                </c:pt>
              </c:numCache>
            </c:numRef>
          </c:val>
          <c:extLst>
            <c:ext xmlns:c16="http://schemas.microsoft.com/office/drawing/2014/chart" uri="{C3380CC4-5D6E-409C-BE32-E72D297353CC}">
              <c16:uniqueId val="{00000007-3F00-4FE5-AC44-4D5FBD56E3D2}"/>
            </c:ext>
          </c:extLst>
        </c:ser>
        <c:ser>
          <c:idx val="11"/>
          <c:order val="8"/>
          <c:tx>
            <c:strRef>
              <c:f>Entero!$BC$103</c:f>
              <c:strCache>
                <c:ptCount val="1"/>
                <c:pt idx="0">
                  <c:v>Imipenem</c:v>
                </c:pt>
              </c:strCache>
            </c:strRef>
          </c:tx>
          <c:spPr>
            <a:solidFill>
              <a:srgbClr val="33CCFF"/>
            </a:solidFill>
          </c:spPr>
          <c:invertIfNegative val="0"/>
          <c:cat>
            <c:numRef>
              <c:f>Entero!$AT$104:$AT$119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Entero!$BC$104:$BC$119</c:f>
              <c:numCache>
                <c:formatCode>0.00</c:formatCode>
                <c:ptCount val="16"/>
                <c:pt idx="0">
                  <c:v>0</c:v>
                </c:pt>
                <c:pt idx="1">
                  <c:v>0</c:v>
                </c:pt>
                <c:pt idx="2">
                  <c:v>70.648464163822524</c:v>
                </c:pt>
                <c:pt idx="3">
                  <c:v>0</c:v>
                </c:pt>
                <c:pt idx="4">
                  <c:v>26.27986348122867</c:v>
                </c:pt>
                <c:pt idx="5">
                  <c:v>2.3890784982935154</c:v>
                </c:pt>
                <c:pt idx="6">
                  <c:v>0.34129692832764508</c:v>
                </c:pt>
                <c:pt idx="7">
                  <c:v>0.34129692832764508</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8-3F00-4FE5-AC44-4D5FBD56E3D2}"/>
            </c:ext>
          </c:extLst>
        </c:ser>
        <c:ser>
          <c:idx val="12"/>
          <c:order val="9"/>
          <c:tx>
            <c:strRef>
              <c:f>Entero!$BD$103</c:f>
              <c:strCache>
                <c:ptCount val="1"/>
                <c:pt idx="0">
                  <c:v>Meropenem</c:v>
                </c:pt>
              </c:strCache>
            </c:strRef>
          </c:tx>
          <c:spPr>
            <a:solidFill>
              <a:srgbClr val="00CC00"/>
            </a:solidFill>
          </c:spPr>
          <c:invertIfNegative val="0"/>
          <c:cat>
            <c:numRef>
              <c:f>Entero!$AT$104:$AT$119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Entero!$BD$104:$BD$119</c:f>
              <c:numCache>
                <c:formatCode>0.00</c:formatCode>
                <c:ptCount val="16"/>
                <c:pt idx="0">
                  <c:v>0</c:v>
                </c:pt>
                <c:pt idx="1">
                  <c:v>0</c:v>
                </c:pt>
                <c:pt idx="2">
                  <c:v>98.976109215017061</c:v>
                </c:pt>
                <c:pt idx="3">
                  <c:v>0</c:v>
                </c:pt>
                <c:pt idx="4">
                  <c:v>0.34129692832764508</c:v>
                </c:pt>
                <c:pt idx="5">
                  <c:v>0.34129692832764508</c:v>
                </c:pt>
                <c:pt idx="6">
                  <c:v>0.34129692832764508</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9-3F00-4FE5-AC44-4D5FBD56E3D2}"/>
            </c:ext>
          </c:extLst>
        </c:ser>
        <c:ser>
          <c:idx val="13"/>
          <c:order val="10"/>
          <c:tx>
            <c:strRef>
              <c:f>Entero!$BE$103</c:f>
              <c:strCache>
                <c:ptCount val="1"/>
                <c:pt idx="0">
                  <c:v>Colistin</c:v>
                </c:pt>
              </c:strCache>
            </c:strRef>
          </c:tx>
          <c:spPr>
            <a:solidFill>
              <a:schemeClr val="accent6">
                <a:lumMod val="50000"/>
              </a:schemeClr>
            </a:solidFill>
          </c:spPr>
          <c:invertIfNegative val="0"/>
          <c:cat>
            <c:numRef>
              <c:f>Entero!$AT$104:$AT$119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Entero!$BE$104:$BE$119</c:f>
              <c:numCache>
                <c:formatCode>0.00</c:formatCode>
                <c:ptCount val="16"/>
                <c:pt idx="0">
                  <c:v>0</c:v>
                </c:pt>
                <c:pt idx="1">
                  <c:v>0.34129692832764508</c:v>
                </c:pt>
                <c:pt idx="2">
                  <c:v>0</c:v>
                </c:pt>
                <c:pt idx="3">
                  <c:v>10.238907849829351</c:v>
                </c:pt>
                <c:pt idx="4">
                  <c:v>59.044368600682596</c:v>
                </c:pt>
                <c:pt idx="5">
                  <c:v>22.525597269624573</c:v>
                </c:pt>
                <c:pt idx="6">
                  <c:v>5.4607508532423212</c:v>
                </c:pt>
                <c:pt idx="7">
                  <c:v>0.68259385665529015</c:v>
                </c:pt>
                <c:pt idx="8">
                  <c:v>0.68259385665529015</c:v>
                </c:pt>
                <c:pt idx="9">
                  <c:v>0.34129692832764508</c:v>
                </c:pt>
                <c:pt idx="10">
                  <c:v>0.68259385665529015</c:v>
                </c:pt>
                <c:pt idx="11">
                  <c:v>0</c:v>
                </c:pt>
                <c:pt idx="12">
                  <c:v>0</c:v>
                </c:pt>
                <c:pt idx="13">
                  <c:v>0</c:v>
                </c:pt>
                <c:pt idx="14">
                  <c:v>0</c:v>
                </c:pt>
                <c:pt idx="15">
                  <c:v>0</c:v>
                </c:pt>
              </c:numCache>
            </c:numRef>
          </c:val>
          <c:extLst>
            <c:ext xmlns:c16="http://schemas.microsoft.com/office/drawing/2014/chart" uri="{C3380CC4-5D6E-409C-BE32-E72D297353CC}">
              <c16:uniqueId val="{0000000A-3F00-4FE5-AC44-4D5FBD56E3D2}"/>
            </c:ext>
          </c:extLst>
        </c:ser>
        <c:ser>
          <c:idx val="14"/>
          <c:order val="11"/>
          <c:tx>
            <c:strRef>
              <c:f>Entero!$BF$103</c:f>
              <c:strCache>
                <c:ptCount val="1"/>
                <c:pt idx="0">
                  <c:v>Amikacin</c:v>
                </c:pt>
              </c:strCache>
            </c:strRef>
          </c:tx>
          <c:spPr>
            <a:solidFill>
              <a:schemeClr val="accent6">
                <a:lumMod val="75000"/>
              </a:schemeClr>
            </a:solidFill>
          </c:spPr>
          <c:invertIfNegative val="0"/>
          <c:cat>
            <c:numRef>
              <c:f>Entero!$AT$104:$AT$119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Entero!$BF$104:$BF$119</c:f>
              <c:numCache>
                <c:formatCode>0.00</c:formatCode>
                <c:ptCount val="16"/>
                <c:pt idx="0">
                  <c:v>0</c:v>
                </c:pt>
                <c:pt idx="1">
                  <c:v>0</c:v>
                </c:pt>
                <c:pt idx="2">
                  <c:v>0</c:v>
                </c:pt>
                <c:pt idx="3">
                  <c:v>0</c:v>
                </c:pt>
                <c:pt idx="4">
                  <c:v>60.068259385665527</c:v>
                </c:pt>
                <c:pt idx="5">
                  <c:v>0</c:v>
                </c:pt>
                <c:pt idx="6">
                  <c:v>34.470989761092149</c:v>
                </c:pt>
                <c:pt idx="7">
                  <c:v>5.1194539249146755</c:v>
                </c:pt>
                <c:pt idx="8" formatCode="General">
                  <c:v>0</c:v>
                </c:pt>
                <c:pt idx="9" formatCode="General">
                  <c:v>0</c:v>
                </c:pt>
                <c:pt idx="10">
                  <c:v>0</c:v>
                </c:pt>
                <c:pt idx="11">
                  <c:v>0</c:v>
                </c:pt>
                <c:pt idx="12">
                  <c:v>0.34129692832764508</c:v>
                </c:pt>
                <c:pt idx="13">
                  <c:v>0</c:v>
                </c:pt>
                <c:pt idx="14">
                  <c:v>0</c:v>
                </c:pt>
                <c:pt idx="15">
                  <c:v>0</c:v>
                </c:pt>
              </c:numCache>
            </c:numRef>
          </c:val>
          <c:extLst>
            <c:ext xmlns:c16="http://schemas.microsoft.com/office/drawing/2014/chart" uri="{C3380CC4-5D6E-409C-BE32-E72D297353CC}">
              <c16:uniqueId val="{0000000B-3F00-4FE5-AC44-4D5FBD56E3D2}"/>
            </c:ext>
          </c:extLst>
        </c:ser>
        <c:ser>
          <c:idx val="15"/>
          <c:order val="12"/>
          <c:tx>
            <c:strRef>
              <c:f>Entero!$BG$103</c:f>
              <c:strCache>
                <c:ptCount val="1"/>
                <c:pt idx="0">
                  <c:v>Gentamicin</c:v>
                </c:pt>
              </c:strCache>
            </c:strRef>
          </c:tx>
          <c:spPr>
            <a:solidFill>
              <a:schemeClr val="accent6">
                <a:lumMod val="20000"/>
                <a:lumOff val="80000"/>
              </a:schemeClr>
            </a:solidFill>
          </c:spPr>
          <c:invertIfNegative val="0"/>
          <c:cat>
            <c:numRef>
              <c:f>Entero!$AT$104:$AT$119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Entero!$BG$104:$BG$119</c:f>
              <c:numCache>
                <c:formatCode>0.00</c:formatCode>
                <c:ptCount val="16"/>
                <c:pt idx="0">
                  <c:v>0</c:v>
                </c:pt>
                <c:pt idx="1">
                  <c:v>0</c:v>
                </c:pt>
                <c:pt idx="2">
                  <c:v>6.8259385665529013</c:v>
                </c:pt>
                <c:pt idx="3">
                  <c:v>0</c:v>
                </c:pt>
                <c:pt idx="4">
                  <c:v>65.870307167235495</c:v>
                </c:pt>
                <c:pt idx="5">
                  <c:v>22.184300341296929</c:v>
                </c:pt>
                <c:pt idx="6">
                  <c:v>1.0238907849829351</c:v>
                </c:pt>
                <c:pt idx="7">
                  <c:v>0</c:v>
                </c:pt>
                <c:pt idx="8">
                  <c:v>0.68259385665529015</c:v>
                </c:pt>
                <c:pt idx="9" formatCode="General">
                  <c:v>0.34129692832764508</c:v>
                </c:pt>
                <c:pt idx="10" formatCode="General">
                  <c:v>2.7303754266211606</c:v>
                </c:pt>
                <c:pt idx="11">
                  <c:v>0</c:v>
                </c:pt>
                <c:pt idx="12">
                  <c:v>0</c:v>
                </c:pt>
                <c:pt idx="13">
                  <c:v>0</c:v>
                </c:pt>
                <c:pt idx="14">
                  <c:v>0</c:v>
                </c:pt>
                <c:pt idx="15">
                  <c:v>0.34129692832764508</c:v>
                </c:pt>
              </c:numCache>
            </c:numRef>
          </c:val>
          <c:extLst>
            <c:ext xmlns:c16="http://schemas.microsoft.com/office/drawing/2014/chart" uri="{C3380CC4-5D6E-409C-BE32-E72D297353CC}">
              <c16:uniqueId val="{0000000C-3F00-4FE5-AC44-4D5FBD56E3D2}"/>
            </c:ext>
          </c:extLst>
        </c:ser>
        <c:ser>
          <c:idx val="16"/>
          <c:order val="13"/>
          <c:tx>
            <c:strRef>
              <c:f>Entero!$BH$103</c:f>
              <c:strCache>
                <c:ptCount val="1"/>
                <c:pt idx="0">
                  <c:v>Tobramycin</c:v>
                </c:pt>
              </c:strCache>
            </c:strRef>
          </c:tx>
          <c:spPr>
            <a:solidFill>
              <a:schemeClr val="bg2">
                <a:lumMod val="50000"/>
              </a:schemeClr>
            </a:solidFill>
          </c:spPr>
          <c:invertIfNegative val="0"/>
          <c:cat>
            <c:numRef>
              <c:f>Entero!$AT$104:$AT$119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Entero!$BH$104:$BH$119</c:f>
              <c:numCache>
                <c:formatCode>0.00</c:formatCode>
                <c:ptCount val="16"/>
                <c:pt idx="0">
                  <c:v>0</c:v>
                </c:pt>
                <c:pt idx="1">
                  <c:v>0</c:v>
                </c:pt>
                <c:pt idx="2">
                  <c:v>36.641221374045799</c:v>
                </c:pt>
                <c:pt idx="3">
                  <c:v>0</c:v>
                </c:pt>
                <c:pt idx="4">
                  <c:v>46.564885496183209</c:v>
                </c:pt>
                <c:pt idx="5">
                  <c:v>6.8702290076335881</c:v>
                </c:pt>
                <c:pt idx="6">
                  <c:v>5.343511450381679</c:v>
                </c:pt>
                <c:pt idx="7">
                  <c:v>3.053435114503817</c:v>
                </c:pt>
                <c:pt idx="8">
                  <c:v>0.76335877862595425</c:v>
                </c:pt>
                <c:pt idx="9">
                  <c:v>0.76335877862595425</c:v>
                </c:pt>
                <c:pt idx="10">
                  <c:v>0</c:v>
                </c:pt>
                <c:pt idx="11">
                  <c:v>0</c:v>
                </c:pt>
                <c:pt idx="12">
                  <c:v>0</c:v>
                </c:pt>
                <c:pt idx="13">
                  <c:v>0</c:v>
                </c:pt>
                <c:pt idx="14">
                  <c:v>0</c:v>
                </c:pt>
                <c:pt idx="15">
                  <c:v>0</c:v>
                </c:pt>
              </c:numCache>
            </c:numRef>
          </c:val>
          <c:extLst>
            <c:ext xmlns:c16="http://schemas.microsoft.com/office/drawing/2014/chart" uri="{C3380CC4-5D6E-409C-BE32-E72D297353CC}">
              <c16:uniqueId val="{0000000D-3F00-4FE5-AC44-4D5FBD56E3D2}"/>
            </c:ext>
          </c:extLst>
        </c:ser>
        <c:ser>
          <c:idx val="17"/>
          <c:order val="14"/>
          <c:tx>
            <c:strRef>
              <c:f>Entero!$BI$103</c:f>
              <c:strCache>
                <c:ptCount val="1"/>
                <c:pt idx="0">
                  <c:v>Fosfomycin</c:v>
                </c:pt>
              </c:strCache>
            </c:strRef>
          </c:tx>
          <c:spPr>
            <a:solidFill>
              <a:schemeClr val="accent4">
                <a:lumMod val="75000"/>
              </a:schemeClr>
            </a:solidFill>
          </c:spPr>
          <c:invertIfNegative val="0"/>
          <c:cat>
            <c:numRef>
              <c:f>Entero!$AT$104:$AT$119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Entero!$BI$104:$BI$119</c:f>
              <c:numCache>
                <c:formatCode>0.00</c:formatCode>
                <c:ptCount val="16"/>
                <c:pt idx="0">
                  <c:v>0</c:v>
                </c:pt>
                <c:pt idx="1">
                  <c:v>0</c:v>
                </c:pt>
                <c:pt idx="2">
                  <c:v>0</c:v>
                </c:pt>
                <c:pt idx="3">
                  <c:v>0</c:v>
                </c:pt>
                <c:pt idx="4">
                  <c:v>0</c:v>
                </c:pt>
                <c:pt idx="5">
                  <c:v>73.37883959044369</c:v>
                </c:pt>
                <c:pt idx="6">
                  <c:v>0</c:v>
                </c:pt>
                <c:pt idx="7">
                  <c:v>12.286689419795222</c:v>
                </c:pt>
                <c:pt idx="8">
                  <c:v>5.802047781569966</c:v>
                </c:pt>
                <c:pt idx="9">
                  <c:v>3.4129692832764507</c:v>
                </c:pt>
                <c:pt idx="10">
                  <c:v>3.0716723549488054</c:v>
                </c:pt>
                <c:pt idx="11">
                  <c:v>1.0238907849829351</c:v>
                </c:pt>
                <c:pt idx="12">
                  <c:v>1.0238907849829351</c:v>
                </c:pt>
                <c:pt idx="13">
                  <c:v>0</c:v>
                </c:pt>
                <c:pt idx="14">
                  <c:v>0</c:v>
                </c:pt>
                <c:pt idx="15">
                  <c:v>0</c:v>
                </c:pt>
              </c:numCache>
            </c:numRef>
          </c:val>
          <c:extLst>
            <c:ext xmlns:c16="http://schemas.microsoft.com/office/drawing/2014/chart" uri="{C3380CC4-5D6E-409C-BE32-E72D297353CC}">
              <c16:uniqueId val="{0000000E-3F00-4FE5-AC44-4D5FBD56E3D2}"/>
            </c:ext>
          </c:extLst>
        </c:ser>
        <c:ser>
          <c:idx val="18"/>
          <c:order val="15"/>
          <c:tx>
            <c:strRef>
              <c:f>Entero!$BJ$103</c:f>
              <c:strCache>
                <c:ptCount val="1"/>
                <c:pt idx="0">
                  <c:v>Cotrimoxazol</c:v>
                </c:pt>
              </c:strCache>
            </c:strRef>
          </c:tx>
          <c:invertIfNegative val="0"/>
          <c:cat>
            <c:numRef>
              <c:f>Entero!$AT$104:$AT$119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Entero!$BJ$104:$BJ$119</c:f>
              <c:numCache>
                <c:formatCode>0.00</c:formatCode>
                <c:ptCount val="16"/>
                <c:pt idx="0">
                  <c:v>0</c:v>
                </c:pt>
                <c:pt idx="1">
                  <c:v>0</c:v>
                </c:pt>
                <c:pt idx="2">
                  <c:v>55.290102389078498</c:v>
                </c:pt>
                <c:pt idx="3">
                  <c:v>0</c:v>
                </c:pt>
                <c:pt idx="4">
                  <c:v>6.1433447098976108</c:v>
                </c:pt>
                <c:pt idx="5">
                  <c:v>2.7303754266211606</c:v>
                </c:pt>
                <c:pt idx="6">
                  <c:v>1.7064846416382253</c:v>
                </c:pt>
                <c:pt idx="7">
                  <c:v>0.34129692832764508</c:v>
                </c:pt>
                <c:pt idx="8">
                  <c:v>1.0238907849829351</c:v>
                </c:pt>
                <c:pt idx="9">
                  <c:v>0.68259385665529015</c:v>
                </c:pt>
                <c:pt idx="10">
                  <c:v>2.0477815699658701</c:v>
                </c:pt>
                <c:pt idx="11">
                  <c:v>30.034129692832764</c:v>
                </c:pt>
                <c:pt idx="12">
                  <c:v>0</c:v>
                </c:pt>
                <c:pt idx="13">
                  <c:v>0</c:v>
                </c:pt>
                <c:pt idx="14">
                  <c:v>0</c:v>
                </c:pt>
                <c:pt idx="15">
                  <c:v>0</c:v>
                </c:pt>
              </c:numCache>
            </c:numRef>
          </c:val>
          <c:extLst>
            <c:ext xmlns:c16="http://schemas.microsoft.com/office/drawing/2014/chart" uri="{C3380CC4-5D6E-409C-BE32-E72D297353CC}">
              <c16:uniqueId val="{0000000F-3F00-4FE5-AC44-4D5FBD56E3D2}"/>
            </c:ext>
          </c:extLst>
        </c:ser>
        <c:ser>
          <c:idx val="19"/>
          <c:order val="16"/>
          <c:tx>
            <c:strRef>
              <c:f>Entero!$BK$103</c:f>
              <c:strCache>
                <c:ptCount val="1"/>
                <c:pt idx="0">
                  <c:v>Ciprofloxacin</c:v>
                </c:pt>
              </c:strCache>
            </c:strRef>
          </c:tx>
          <c:spPr>
            <a:solidFill>
              <a:schemeClr val="accent4">
                <a:lumMod val="60000"/>
                <a:lumOff val="40000"/>
              </a:schemeClr>
            </a:solidFill>
          </c:spPr>
          <c:invertIfNegative val="0"/>
          <c:cat>
            <c:numRef>
              <c:f>Entero!$AT$104:$AT$119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Entero!$BK$104:$BK$119</c:f>
              <c:numCache>
                <c:formatCode>0.00</c:formatCode>
                <c:ptCount val="16"/>
                <c:pt idx="0">
                  <c:v>0</c:v>
                </c:pt>
                <c:pt idx="1">
                  <c:v>63.822525597269625</c:v>
                </c:pt>
                <c:pt idx="2">
                  <c:v>3.4129692832764507</c:v>
                </c:pt>
                <c:pt idx="3">
                  <c:v>4.0955631399317403</c:v>
                </c:pt>
                <c:pt idx="4">
                  <c:v>8.1911262798634805</c:v>
                </c:pt>
                <c:pt idx="5">
                  <c:v>4.7781569965870307</c:v>
                </c:pt>
                <c:pt idx="6">
                  <c:v>0.68259385665529015</c:v>
                </c:pt>
                <c:pt idx="7">
                  <c:v>0</c:v>
                </c:pt>
                <c:pt idx="8">
                  <c:v>0.68259385665529015</c:v>
                </c:pt>
                <c:pt idx="9">
                  <c:v>14.334470989761092</c:v>
                </c:pt>
                <c:pt idx="10">
                  <c:v>0</c:v>
                </c:pt>
                <c:pt idx="11">
                  <c:v>0</c:v>
                </c:pt>
                <c:pt idx="12">
                  <c:v>0</c:v>
                </c:pt>
                <c:pt idx="13">
                  <c:v>0</c:v>
                </c:pt>
                <c:pt idx="14">
                  <c:v>0</c:v>
                </c:pt>
                <c:pt idx="15">
                  <c:v>0</c:v>
                </c:pt>
              </c:numCache>
            </c:numRef>
          </c:val>
          <c:extLst>
            <c:ext xmlns:c16="http://schemas.microsoft.com/office/drawing/2014/chart" uri="{C3380CC4-5D6E-409C-BE32-E72D297353CC}">
              <c16:uniqueId val="{00000010-3F00-4FE5-AC44-4D5FBD56E3D2}"/>
            </c:ext>
          </c:extLst>
        </c:ser>
        <c:ser>
          <c:idx val="20"/>
          <c:order val="17"/>
          <c:tx>
            <c:strRef>
              <c:f>Entero!$BL$103</c:f>
              <c:strCache>
                <c:ptCount val="1"/>
                <c:pt idx="0">
                  <c:v>Levofloxacin</c:v>
                </c:pt>
              </c:strCache>
            </c:strRef>
          </c:tx>
          <c:spPr>
            <a:solidFill>
              <a:schemeClr val="accent4">
                <a:lumMod val="20000"/>
                <a:lumOff val="80000"/>
              </a:schemeClr>
            </a:solidFill>
          </c:spPr>
          <c:invertIfNegative val="0"/>
          <c:cat>
            <c:numRef>
              <c:f>Entero!$AT$104:$AT$119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Entero!$BL$104:$BL$119</c:f>
              <c:numCache>
                <c:formatCode>0.00</c:formatCode>
                <c:ptCount val="16"/>
                <c:pt idx="0">
                  <c:v>0</c:v>
                </c:pt>
                <c:pt idx="1">
                  <c:v>64.846416382252556</c:v>
                </c:pt>
                <c:pt idx="2">
                  <c:v>0</c:v>
                </c:pt>
                <c:pt idx="3">
                  <c:v>2.7303754266211606</c:v>
                </c:pt>
                <c:pt idx="4">
                  <c:v>8.1911262798634805</c:v>
                </c:pt>
                <c:pt idx="5">
                  <c:v>6.4846416382252556</c:v>
                </c:pt>
                <c:pt idx="6">
                  <c:v>2.0477815699658701</c:v>
                </c:pt>
                <c:pt idx="7">
                  <c:v>1.0238907849829351</c:v>
                </c:pt>
                <c:pt idx="8">
                  <c:v>9.5563139931740615</c:v>
                </c:pt>
                <c:pt idx="9">
                  <c:v>3.7542662116040955</c:v>
                </c:pt>
                <c:pt idx="10">
                  <c:v>1.3651877133105803</c:v>
                </c:pt>
                <c:pt idx="11">
                  <c:v>0</c:v>
                </c:pt>
                <c:pt idx="12">
                  <c:v>0</c:v>
                </c:pt>
                <c:pt idx="13">
                  <c:v>0</c:v>
                </c:pt>
                <c:pt idx="14">
                  <c:v>0</c:v>
                </c:pt>
                <c:pt idx="15">
                  <c:v>0</c:v>
                </c:pt>
              </c:numCache>
            </c:numRef>
          </c:val>
          <c:extLst>
            <c:ext xmlns:c16="http://schemas.microsoft.com/office/drawing/2014/chart" uri="{C3380CC4-5D6E-409C-BE32-E72D297353CC}">
              <c16:uniqueId val="{00000011-3F00-4FE5-AC44-4D5FBD56E3D2}"/>
            </c:ext>
          </c:extLst>
        </c:ser>
        <c:ser>
          <c:idx val="21"/>
          <c:order val="18"/>
          <c:tx>
            <c:strRef>
              <c:f>Entero!$BM$103</c:f>
              <c:strCache>
                <c:ptCount val="1"/>
                <c:pt idx="0">
                  <c:v>Moxifloxacin</c:v>
                </c:pt>
              </c:strCache>
            </c:strRef>
          </c:tx>
          <c:spPr>
            <a:solidFill>
              <a:schemeClr val="tx1">
                <a:lumMod val="50000"/>
                <a:lumOff val="50000"/>
              </a:schemeClr>
            </a:solidFill>
          </c:spPr>
          <c:invertIfNegative val="0"/>
          <c:cat>
            <c:numRef>
              <c:f>Entero!$AT$104:$AT$119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Entero!$BM$104:$BM$119</c:f>
              <c:numCache>
                <c:formatCode>0.00</c:formatCode>
                <c:ptCount val="16"/>
                <c:pt idx="0">
                  <c:v>0</c:v>
                </c:pt>
                <c:pt idx="1">
                  <c:v>4.7781569965870307</c:v>
                </c:pt>
                <c:pt idx="2">
                  <c:v>44.709897610921502</c:v>
                </c:pt>
                <c:pt idx="3">
                  <c:v>17.064846416382252</c:v>
                </c:pt>
                <c:pt idx="4">
                  <c:v>4.7781569965870307</c:v>
                </c:pt>
                <c:pt idx="5">
                  <c:v>5.1194539249146755</c:v>
                </c:pt>
                <c:pt idx="6">
                  <c:v>6.1433447098976108</c:v>
                </c:pt>
                <c:pt idx="7">
                  <c:v>2.0477815699658701</c:v>
                </c:pt>
                <c:pt idx="8">
                  <c:v>1.3651877133105803</c:v>
                </c:pt>
                <c:pt idx="9">
                  <c:v>13.993174061433447</c:v>
                </c:pt>
                <c:pt idx="10">
                  <c:v>0</c:v>
                </c:pt>
                <c:pt idx="11">
                  <c:v>0</c:v>
                </c:pt>
                <c:pt idx="12">
                  <c:v>0</c:v>
                </c:pt>
                <c:pt idx="13">
                  <c:v>0</c:v>
                </c:pt>
                <c:pt idx="14">
                  <c:v>0</c:v>
                </c:pt>
                <c:pt idx="15">
                  <c:v>0</c:v>
                </c:pt>
              </c:numCache>
            </c:numRef>
          </c:val>
          <c:extLst>
            <c:ext xmlns:c16="http://schemas.microsoft.com/office/drawing/2014/chart" uri="{C3380CC4-5D6E-409C-BE32-E72D297353CC}">
              <c16:uniqueId val="{00000012-3F00-4FE5-AC44-4D5FBD56E3D2}"/>
            </c:ext>
          </c:extLst>
        </c:ser>
        <c:ser>
          <c:idx val="22"/>
          <c:order val="19"/>
          <c:tx>
            <c:strRef>
              <c:f>Entero!$BN$103</c:f>
              <c:strCache>
                <c:ptCount val="1"/>
                <c:pt idx="0">
                  <c:v>Doxycyclin</c:v>
                </c:pt>
              </c:strCache>
            </c:strRef>
          </c:tx>
          <c:spPr>
            <a:solidFill>
              <a:srgbClr val="CCFF66"/>
            </a:solidFill>
          </c:spPr>
          <c:invertIfNegative val="0"/>
          <c:cat>
            <c:numRef>
              <c:f>Entero!$AT$104:$AT$119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Entero!$BN$104:$BN$119</c:f>
              <c:numCache>
                <c:formatCode>0.00</c:formatCode>
                <c:ptCount val="16"/>
                <c:pt idx="0">
                  <c:v>0</c:v>
                </c:pt>
                <c:pt idx="1">
                  <c:v>0</c:v>
                </c:pt>
                <c:pt idx="2">
                  <c:v>0.68259385665529015</c:v>
                </c:pt>
                <c:pt idx="3">
                  <c:v>0</c:v>
                </c:pt>
                <c:pt idx="4">
                  <c:v>12.627986348122867</c:v>
                </c:pt>
                <c:pt idx="5">
                  <c:v>28.327645051194541</c:v>
                </c:pt>
                <c:pt idx="6">
                  <c:v>20.136518771331058</c:v>
                </c:pt>
                <c:pt idx="7">
                  <c:v>6.4846416382252556</c:v>
                </c:pt>
                <c:pt idx="8">
                  <c:v>8.1911262798634805</c:v>
                </c:pt>
                <c:pt idx="9">
                  <c:v>12.286689419795222</c:v>
                </c:pt>
                <c:pt idx="10">
                  <c:v>11.262798634812286</c:v>
                </c:pt>
                <c:pt idx="11">
                  <c:v>0</c:v>
                </c:pt>
                <c:pt idx="12">
                  <c:v>0</c:v>
                </c:pt>
                <c:pt idx="13">
                  <c:v>0</c:v>
                </c:pt>
                <c:pt idx="14">
                  <c:v>0</c:v>
                </c:pt>
                <c:pt idx="15">
                  <c:v>0</c:v>
                </c:pt>
              </c:numCache>
            </c:numRef>
          </c:val>
          <c:extLst>
            <c:ext xmlns:c16="http://schemas.microsoft.com/office/drawing/2014/chart" uri="{C3380CC4-5D6E-409C-BE32-E72D297353CC}">
              <c16:uniqueId val="{00000013-3F00-4FE5-AC44-4D5FBD56E3D2}"/>
            </c:ext>
          </c:extLst>
        </c:ser>
        <c:ser>
          <c:idx val="0"/>
          <c:order val="20"/>
          <c:tx>
            <c:strRef>
              <c:f>Entero!$BO$103</c:f>
              <c:strCache>
                <c:ptCount val="1"/>
                <c:pt idx="0">
                  <c:v>Tigecyclin</c:v>
                </c:pt>
              </c:strCache>
            </c:strRef>
          </c:tx>
          <c:invertIfNegative val="0"/>
          <c:cat>
            <c:numRef>
              <c:f>Entero!$AT$104:$AT$119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Entero!$BO$104:$BO$119</c:f>
              <c:numCache>
                <c:formatCode>0.00</c:formatCode>
                <c:ptCount val="16"/>
                <c:pt idx="0">
                  <c:v>0</c:v>
                </c:pt>
                <c:pt idx="1">
                  <c:v>46.757679180887372</c:v>
                </c:pt>
                <c:pt idx="2">
                  <c:v>0</c:v>
                </c:pt>
                <c:pt idx="3">
                  <c:v>29.69283276450512</c:v>
                </c:pt>
                <c:pt idx="4">
                  <c:v>19.112627986348123</c:v>
                </c:pt>
                <c:pt idx="5">
                  <c:v>4.0955631399317403</c:v>
                </c:pt>
                <c:pt idx="6">
                  <c:v>0</c:v>
                </c:pt>
                <c:pt idx="7">
                  <c:v>0.34129692832764508</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3F00-4FE5-AC44-4D5FBD56E3D2}"/>
            </c:ext>
          </c:extLst>
        </c:ser>
        <c:dLbls>
          <c:showLegendKey val="0"/>
          <c:showVal val="0"/>
          <c:showCatName val="0"/>
          <c:showSerName val="0"/>
          <c:showPercent val="0"/>
          <c:showBubbleSize val="0"/>
        </c:dLbls>
        <c:gapWidth val="150"/>
        <c:shape val="box"/>
        <c:axId val="94373376"/>
        <c:axId val="94375296"/>
        <c:axId val="94388224"/>
      </c:bar3DChart>
      <c:catAx>
        <c:axId val="94373376"/>
        <c:scaling>
          <c:orientation val="minMax"/>
        </c:scaling>
        <c:delete val="0"/>
        <c:axPos val="b"/>
        <c:title>
          <c:tx>
            <c:rich>
              <a:bodyPr/>
              <a:lstStyle/>
              <a:p>
                <a:pPr>
                  <a:defRPr sz="1400"/>
                </a:pPr>
                <a:r>
                  <a:rPr lang="de-DE" sz="1400"/>
                  <a:t>mg/L</a:t>
                </a:r>
              </a:p>
            </c:rich>
          </c:tx>
          <c:layout>
            <c:manualLayout>
              <c:xMode val="edge"/>
              <c:yMode val="edge"/>
              <c:x val="0.33857846349326526"/>
              <c:y val="0.86748273103219953"/>
            </c:manualLayout>
          </c:layout>
          <c:overlay val="0"/>
        </c:title>
        <c:numFmt formatCode="General" sourceLinked="1"/>
        <c:majorTickMark val="out"/>
        <c:minorTickMark val="none"/>
        <c:tickLblPos val="nextTo"/>
        <c:crossAx val="94375296"/>
        <c:crosses val="autoZero"/>
        <c:auto val="1"/>
        <c:lblAlgn val="ctr"/>
        <c:lblOffset val="100"/>
        <c:tickLblSkip val="1"/>
        <c:noMultiLvlLbl val="0"/>
      </c:catAx>
      <c:valAx>
        <c:axId val="94375296"/>
        <c:scaling>
          <c:orientation val="minMax"/>
        </c:scaling>
        <c:delete val="0"/>
        <c:axPos val="l"/>
        <c:majorGridlines/>
        <c:title>
          <c:tx>
            <c:rich>
              <a:bodyPr rot="0" vert="horz"/>
              <a:lstStyle/>
              <a:p>
                <a:pPr>
                  <a:defRPr sz="1600"/>
                </a:pPr>
                <a:r>
                  <a:rPr lang="de-DE" sz="1600"/>
                  <a:t>%</a:t>
                </a:r>
              </a:p>
            </c:rich>
          </c:tx>
          <c:layout>
            <c:manualLayout>
              <c:xMode val="edge"/>
              <c:yMode val="edge"/>
              <c:x val="0.11400107027271063"/>
              <c:y val="0.62368704948709197"/>
            </c:manualLayout>
          </c:layout>
          <c:overlay val="0"/>
        </c:title>
        <c:numFmt formatCode="0.00" sourceLinked="1"/>
        <c:majorTickMark val="out"/>
        <c:minorTickMark val="none"/>
        <c:tickLblPos val="nextTo"/>
        <c:crossAx val="94373376"/>
        <c:crosses val="autoZero"/>
        <c:crossBetween val="between"/>
      </c:valAx>
      <c:serAx>
        <c:axId val="94388224"/>
        <c:scaling>
          <c:orientation val="minMax"/>
        </c:scaling>
        <c:delete val="0"/>
        <c:axPos val="b"/>
        <c:majorTickMark val="out"/>
        <c:minorTickMark val="none"/>
        <c:tickLblPos val="nextTo"/>
        <c:txPr>
          <a:bodyPr rot="1500000" vert="horz" anchor="ctr" anchorCtr="0"/>
          <a:lstStyle/>
          <a:p>
            <a:pPr>
              <a:defRPr sz="1200"/>
            </a:pPr>
            <a:endParaRPr lang="de-DE"/>
          </a:p>
        </c:txPr>
        <c:crossAx val="94375296"/>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3"/>
          <c:order val="0"/>
          <c:tx>
            <c:strRef>
              <c:f>Entero!$AU$260</c:f>
              <c:strCache>
                <c:ptCount val="1"/>
                <c:pt idx="0">
                  <c:v>Ampicillin</c:v>
                </c:pt>
              </c:strCache>
            </c:strRef>
          </c:tx>
          <c:spPr>
            <a:solidFill>
              <a:srgbClr val="FFCC99"/>
            </a:solidFill>
          </c:spPr>
          <c:invertIfNegative val="0"/>
          <c:cat>
            <c:numRef>
              <c:f>Entero!$AT$261:$AT$276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Entero!$AU$261:$AU$276</c:f>
              <c:numCache>
                <c:formatCode>0.00</c:formatCode>
                <c:ptCount val="16"/>
                <c:pt idx="0">
                  <c:v>0</c:v>
                </c:pt>
                <c:pt idx="1">
                  <c:v>0</c:v>
                </c:pt>
                <c:pt idx="2">
                  <c:v>0</c:v>
                </c:pt>
                <c:pt idx="3">
                  <c:v>0</c:v>
                </c:pt>
                <c:pt idx="4">
                  <c:v>0</c:v>
                </c:pt>
                <c:pt idx="5">
                  <c:v>0</c:v>
                </c:pt>
                <c:pt idx="6">
                  <c:v>0</c:v>
                </c:pt>
                <c:pt idx="7">
                  <c:v>7.1428571428571432</c:v>
                </c:pt>
                <c:pt idx="8">
                  <c:v>0</c:v>
                </c:pt>
                <c:pt idx="9">
                  <c:v>0</c:v>
                </c:pt>
                <c:pt idx="10">
                  <c:v>0</c:v>
                </c:pt>
                <c:pt idx="11">
                  <c:v>7.1428571428571432</c:v>
                </c:pt>
                <c:pt idx="12">
                  <c:v>85.714285714285708</c:v>
                </c:pt>
                <c:pt idx="13">
                  <c:v>0</c:v>
                </c:pt>
                <c:pt idx="14">
                  <c:v>0</c:v>
                </c:pt>
                <c:pt idx="15">
                  <c:v>0</c:v>
                </c:pt>
              </c:numCache>
            </c:numRef>
          </c:val>
          <c:extLst>
            <c:ext xmlns:c16="http://schemas.microsoft.com/office/drawing/2014/chart" uri="{C3380CC4-5D6E-409C-BE32-E72D297353CC}">
              <c16:uniqueId val="{00000000-9DE7-400E-B2B3-8573C0E9EA4E}"/>
            </c:ext>
          </c:extLst>
        </c:ser>
        <c:ser>
          <c:idx val="4"/>
          <c:order val="1"/>
          <c:tx>
            <c:strRef>
              <c:f>Entero!$AV$260</c:f>
              <c:strCache>
                <c:ptCount val="1"/>
                <c:pt idx="0">
                  <c:v>Ampicillin/ Sulbactam</c:v>
                </c:pt>
              </c:strCache>
            </c:strRef>
          </c:tx>
          <c:spPr>
            <a:solidFill>
              <a:srgbClr val="FFFF00"/>
            </a:solidFill>
          </c:spPr>
          <c:invertIfNegative val="0"/>
          <c:cat>
            <c:numRef>
              <c:f>Entero!$AT$261:$AT$276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Entero!$AV$261:$AV$276</c:f>
              <c:numCache>
                <c:formatCode>0.00</c:formatCode>
                <c:ptCount val="16"/>
                <c:pt idx="0">
                  <c:v>0</c:v>
                </c:pt>
                <c:pt idx="1">
                  <c:v>0</c:v>
                </c:pt>
                <c:pt idx="2">
                  <c:v>0</c:v>
                </c:pt>
                <c:pt idx="3">
                  <c:v>0</c:v>
                </c:pt>
                <c:pt idx="4">
                  <c:v>0</c:v>
                </c:pt>
                <c:pt idx="5">
                  <c:v>7.1428571428571432</c:v>
                </c:pt>
                <c:pt idx="6">
                  <c:v>14.285714285714286</c:v>
                </c:pt>
                <c:pt idx="7">
                  <c:v>50</c:v>
                </c:pt>
                <c:pt idx="8">
                  <c:v>21.428571428571427</c:v>
                </c:pt>
                <c:pt idx="9">
                  <c:v>7.1428571428571432</c:v>
                </c:pt>
                <c:pt idx="10">
                  <c:v>0</c:v>
                </c:pt>
                <c:pt idx="11">
                  <c:v>0</c:v>
                </c:pt>
                <c:pt idx="12">
                  <c:v>0</c:v>
                </c:pt>
                <c:pt idx="13">
                  <c:v>0</c:v>
                </c:pt>
                <c:pt idx="14">
                  <c:v>0</c:v>
                </c:pt>
                <c:pt idx="15">
                  <c:v>0</c:v>
                </c:pt>
              </c:numCache>
            </c:numRef>
          </c:val>
          <c:extLst>
            <c:ext xmlns:c16="http://schemas.microsoft.com/office/drawing/2014/chart" uri="{C3380CC4-5D6E-409C-BE32-E72D297353CC}">
              <c16:uniqueId val="{00000001-9DE7-400E-B2B3-8573C0E9EA4E}"/>
            </c:ext>
          </c:extLst>
        </c:ser>
        <c:ser>
          <c:idx val="5"/>
          <c:order val="2"/>
          <c:tx>
            <c:strRef>
              <c:f>Entero!$AW$260</c:f>
              <c:strCache>
                <c:ptCount val="1"/>
                <c:pt idx="0">
                  <c:v>Piperacillin</c:v>
                </c:pt>
              </c:strCache>
            </c:strRef>
          </c:tx>
          <c:spPr>
            <a:solidFill>
              <a:srgbClr val="660066"/>
            </a:solidFill>
          </c:spPr>
          <c:invertIfNegative val="0"/>
          <c:cat>
            <c:numRef>
              <c:f>Entero!$AT$261:$AT$276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Entero!$AW$261:$AW$276</c:f>
              <c:numCache>
                <c:formatCode>0.00</c:formatCode>
                <c:ptCount val="16"/>
                <c:pt idx="0">
                  <c:v>0</c:v>
                </c:pt>
                <c:pt idx="1">
                  <c:v>0</c:v>
                </c:pt>
                <c:pt idx="2">
                  <c:v>0</c:v>
                </c:pt>
                <c:pt idx="3">
                  <c:v>0</c:v>
                </c:pt>
                <c:pt idx="4">
                  <c:v>71.428571428571431</c:v>
                </c:pt>
                <c:pt idx="5">
                  <c:v>0</c:v>
                </c:pt>
                <c:pt idx="6">
                  <c:v>21.428571428571427</c:v>
                </c:pt>
                <c:pt idx="7">
                  <c:v>0</c:v>
                </c:pt>
                <c:pt idx="8">
                  <c:v>0</c:v>
                </c:pt>
                <c:pt idx="9">
                  <c:v>0</c:v>
                </c:pt>
                <c:pt idx="10">
                  <c:v>0</c:v>
                </c:pt>
                <c:pt idx="11">
                  <c:v>0</c:v>
                </c:pt>
                <c:pt idx="12">
                  <c:v>0</c:v>
                </c:pt>
                <c:pt idx="13">
                  <c:v>7.1428571428571432</c:v>
                </c:pt>
                <c:pt idx="14">
                  <c:v>0</c:v>
                </c:pt>
                <c:pt idx="15">
                  <c:v>0</c:v>
                </c:pt>
              </c:numCache>
            </c:numRef>
          </c:val>
          <c:extLst>
            <c:ext xmlns:c16="http://schemas.microsoft.com/office/drawing/2014/chart" uri="{C3380CC4-5D6E-409C-BE32-E72D297353CC}">
              <c16:uniqueId val="{00000002-9DE7-400E-B2B3-8573C0E9EA4E}"/>
            </c:ext>
          </c:extLst>
        </c:ser>
        <c:ser>
          <c:idx val="6"/>
          <c:order val="3"/>
          <c:tx>
            <c:strRef>
              <c:f>Entero!$AX$260</c:f>
              <c:strCache>
                <c:ptCount val="1"/>
                <c:pt idx="0">
                  <c:v>Piperacillin/ Tazobactam</c:v>
                </c:pt>
              </c:strCache>
            </c:strRef>
          </c:tx>
          <c:spPr>
            <a:solidFill>
              <a:srgbClr val="CC00CC"/>
            </a:solidFill>
          </c:spPr>
          <c:invertIfNegative val="0"/>
          <c:cat>
            <c:numRef>
              <c:f>Entero!$AT$261:$AT$276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Entero!$AX$261:$AX$276</c:f>
              <c:numCache>
                <c:formatCode>0.00</c:formatCode>
                <c:ptCount val="16"/>
                <c:pt idx="0">
                  <c:v>0</c:v>
                </c:pt>
                <c:pt idx="1">
                  <c:v>0</c:v>
                </c:pt>
                <c:pt idx="2">
                  <c:v>0</c:v>
                </c:pt>
                <c:pt idx="3">
                  <c:v>0</c:v>
                </c:pt>
                <c:pt idx="4">
                  <c:v>92.857142857142861</c:v>
                </c:pt>
                <c:pt idx="5">
                  <c:v>0</c:v>
                </c:pt>
                <c:pt idx="6">
                  <c:v>7.1428571428571432</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3-9DE7-400E-B2B3-8573C0E9EA4E}"/>
            </c:ext>
          </c:extLst>
        </c:ser>
        <c:ser>
          <c:idx val="7"/>
          <c:order val="4"/>
          <c:tx>
            <c:strRef>
              <c:f>Entero!$AY$260</c:f>
              <c:strCache>
                <c:ptCount val="1"/>
                <c:pt idx="0">
                  <c:v>Aztreonam</c:v>
                </c:pt>
              </c:strCache>
            </c:strRef>
          </c:tx>
          <c:spPr>
            <a:solidFill>
              <a:srgbClr val="FF66FF"/>
            </a:solidFill>
          </c:spPr>
          <c:invertIfNegative val="0"/>
          <c:cat>
            <c:numRef>
              <c:f>Entero!$AT$261:$AT$276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Entero!$AY$261:$AY$276</c:f>
              <c:numCache>
                <c:formatCode>0.00</c:formatCode>
                <c:ptCount val="16"/>
                <c:pt idx="0">
                  <c:v>0</c:v>
                </c:pt>
                <c:pt idx="1">
                  <c:v>0</c:v>
                </c:pt>
                <c:pt idx="2">
                  <c:v>0</c:v>
                </c:pt>
                <c:pt idx="3">
                  <c:v>100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4-9DE7-400E-B2B3-8573C0E9EA4E}"/>
            </c:ext>
          </c:extLst>
        </c:ser>
        <c:ser>
          <c:idx val="9"/>
          <c:order val="5"/>
          <c:tx>
            <c:strRef>
              <c:f>Entero!$AZ$260</c:f>
              <c:strCache>
                <c:ptCount val="1"/>
                <c:pt idx="0">
                  <c:v>Cefotaxim</c:v>
                </c:pt>
              </c:strCache>
            </c:strRef>
          </c:tx>
          <c:spPr>
            <a:solidFill>
              <a:srgbClr val="0000CC"/>
            </a:solidFill>
          </c:spPr>
          <c:invertIfNegative val="0"/>
          <c:cat>
            <c:numRef>
              <c:f>Entero!$AT$261:$AT$276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Entero!$AZ$261:$AZ$276</c:f>
              <c:numCache>
                <c:formatCode>0.00</c:formatCode>
                <c:ptCount val="16"/>
                <c:pt idx="0">
                  <c:v>0</c:v>
                </c:pt>
                <c:pt idx="1">
                  <c:v>78.571428571428569</c:v>
                </c:pt>
                <c:pt idx="2">
                  <c:v>0</c:v>
                </c:pt>
                <c:pt idx="3">
                  <c:v>7.1428571428571432</c:v>
                </c:pt>
                <c:pt idx="4">
                  <c:v>14.285714285714286</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5-9DE7-400E-B2B3-8573C0E9EA4E}"/>
            </c:ext>
          </c:extLst>
        </c:ser>
        <c:ser>
          <c:idx val="10"/>
          <c:order val="6"/>
          <c:tx>
            <c:strRef>
              <c:f>Entero!$BA$260</c:f>
              <c:strCache>
                <c:ptCount val="1"/>
                <c:pt idx="0">
                  <c:v>Ceftazidim</c:v>
                </c:pt>
              </c:strCache>
            </c:strRef>
          </c:tx>
          <c:spPr>
            <a:solidFill>
              <a:srgbClr val="0066CC"/>
            </a:solidFill>
          </c:spPr>
          <c:invertIfNegative val="0"/>
          <c:cat>
            <c:numRef>
              <c:f>Entero!$AT$261:$AT$276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Entero!$BA$261:$BA$276</c:f>
              <c:numCache>
                <c:formatCode>0.00</c:formatCode>
                <c:ptCount val="16"/>
                <c:pt idx="0">
                  <c:v>0</c:v>
                </c:pt>
                <c:pt idx="1">
                  <c:v>0</c:v>
                </c:pt>
                <c:pt idx="2">
                  <c:v>0</c:v>
                </c:pt>
                <c:pt idx="3">
                  <c:v>92.857142857142861</c:v>
                </c:pt>
                <c:pt idx="4">
                  <c:v>0</c:v>
                </c:pt>
                <c:pt idx="5">
                  <c:v>7.1428571428571432</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6-9DE7-400E-B2B3-8573C0E9EA4E}"/>
            </c:ext>
          </c:extLst>
        </c:ser>
        <c:ser>
          <c:idx val="11"/>
          <c:order val="7"/>
          <c:tx>
            <c:strRef>
              <c:f>Entero!$BB$260</c:f>
              <c:strCache>
                <c:ptCount val="1"/>
                <c:pt idx="0">
                  <c:v>Cefuroxim</c:v>
                </c:pt>
              </c:strCache>
            </c:strRef>
          </c:tx>
          <c:spPr>
            <a:solidFill>
              <a:srgbClr val="33CCFF"/>
            </a:solidFill>
          </c:spPr>
          <c:invertIfNegative val="0"/>
          <c:cat>
            <c:numRef>
              <c:f>Entero!$AT$261:$AT$276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Entero!$BB$261:$BB$276</c:f>
              <c:numCache>
                <c:formatCode>0.00</c:formatCode>
                <c:ptCount val="16"/>
                <c:pt idx="0">
                  <c:v>0</c:v>
                </c:pt>
                <c:pt idx="1">
                  <c:v>0</c:v>
                </c:pt>
                <c:pt idx="2">
                  <c:v>0</c:v>
                </c:pt>
                <c:pt idx="3">
                  <c:v>0</c:v>
                </c:pt>
                <c:pt idx="4">
                  <c:v>0</c:v>
                </c:pt>
                <c:pt idx="5">
                  <c:v>7.1428571428571432</c:v>
                </c:pt>
                <c:pt idx="6">
                  <c:v>0</c:v>
                </c:pt>
                <c:pt idx="7">
                  <c:v>0</c:v>
                </c:pt>
                <c:pt idx="8">
                  <c:v>14.285714285714286</c:v>
                </c:pt>
                <c:pt idx="9">
                  <c:v>14.285714285714286</c:v>
                </c:pt>
                <c:pt idx="10">
                  <c:v>7.1428571428571432</c:v>
                </c:pt>
                <c:pt idx="11">
                  <c:v>0</c:v>
                </c:pt>
                <c:pt idx="12">
                  <c:v>57.142857142857146</c:v>
                </c:pt>
                <c:pt idx="13">
                  <c:v>0</c:v>
                </c:pt>
                <c:pt idx="14">
                  <c:v>0</c:v>
                </c:pt>
                <c:pt idx="15">
                  <c:v>0</c:v>
                </c:pt>
              </c:numCache>
            </c:numRef>
          </c:val>
          <c:extLst>
            <c:ext xmlns:c16="http://schemas.microsoft.com/office/drawing/2014/chart" uri="{C3380CC4-5D6E-409C-BE32-E72D297353CC}">
              <c16:uniqueId val="{00000007-9DE7-400E-B2B3-8573C0E9EA4E}"/>
            </c:ext>
          </c:extLst>
        </c:ser>
        <c:ser>
          <c:idx val="12"/>
          <c:order val="8"/>
          <c:tx>
            <c:strRef>
              <c:f>Entero!$BC$260</c:f>
              <c:strCache>
                <c:ptCount val="1"/>
                <c:pt idx="0">
                  <c:v>Imipenem</c:v>
                </c:pt>
              </c:strCache>
            </c:strRef>
          </c:tx>
          <c:spPr>
            <a:solidFill>
              <a:srgbClr val="00CC00"/>
            </a:solidFill>
          </c:spPr>
          <c:invertIfNegative val="0"/>
          <c:cat>
            <c:numRef>
              <c:f>Entero!$AT$261:$AT$276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Entero!$BC$261:$BC$276</c:f>
              <c:numCache>
                <c:formatCode>0.00</c:formatCode>
                <c:ptCount val="16"/>
                <c:pt idx="0">
                  <c:v>0</c:v>
                </c:pt>
                <c:pt idx="1">
                  <c:v>0</c:v>
                </c:pt>
                <c:pt idx="2">
                  <c:v>7.1428571428571432</c:v>
                </c:pt>
                <c:pt idx="3">
                  <c:v>0</c:v>
                </c:pt>
                <c:pt idx="4">
                  <c:v>14.285714285714286</c:v>
                </c:pt>
                <c:pt idx="5">
                  <c:v>7.1428571428571432</c:v>
                </c:pt>
                <c:pt idx="6">
                  <c:v>28.571428571428573</c:v>
                </c:pt>
                <c:pt idx="7">
                  <c:v>35.714285714285715</c:v>
                </c:pt>
                <c:pt idx="8">
                  <c:v>7.1428571428571432</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8-9DE7-400E-B2B3-8573C0E9EA4E}"/>
            </c:ext>
          </c:extLst>
        </c:ser>
        <c:ser>
          <c:idx val="13"/>
          <c:order val="9"/>
          <c:tx>
            <c:strRef>
              <c:f>Entero!$BD$260</c:f>
              <c:strCache>
                <c:ptCount val="1"/>
                <c:pt idx="0">
                  <c:v>Meropenem</c:v>
                </c:pt>
              </c:strCache>
            </c:strRef>
          </c:tx>
          <c:spPr>
            <a:solidFill>
              <a:schemeClr val="accent6">
                <a:lumMod val="50000"/>
              </a:schemeClr>
            </a:solidFill>
          </c:spPr>
          <c:invertIfNegative val="0"/>
          <c:cat>
            <c:numRef>
              <c:f>Entero!$AT$261:$AT$276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Entero!$BD$261:$BD$276</c:f>
              <c:numCache>
                <c:formatCode>0.00</c:formatCode>
                <c:ptCount val="16"/>
                <c:pt idx="0">
                  <c:v>0</c:v>
                </c:pt>
                <c:pt idx="1">
                  <c:v>0</c:v>
                </c:pt>
                <c:pt idx="2">
                  <c:v>100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9-9DE7-400E-B2B3-8573C0E9EA4E}"/>
            </c:ext>
          </c:extLst>
        </c:ser>
        <c:ser>
          <c:idx val="14"/>
          <c:order val="10"/>
          <c:tx>
            <c:strRef>
              <c:f>Entero!$BE$260</c:f>
              <c:strCache>
                <c:ptCount val="1"/>
                <c:pt idx="0">
                  <c:v>Colistin</c:v>
                </c:pt>
              </c:strCache>
            </c:strRef>
          </c:tx>
          <c:spPr>
            <a:solidFill>
              <a:schemeClr val="accent6">
                <a:lumMod val="75000"/>
              </a:schemeClr>
            </a:solidFill>
          </c:spPr>
          <c:invertIfNegative val="0"/>
          <c:cat>
            <c:numRef>
              <c:f>Entero!$AT$261:$AT$276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Entero!$BE$261:$BE$276</c:f>
              <c:numCache>
                <c:formatCode>0.00</c:formatCode>
                <c:ptCount val="16"/>
                <c:pt idx="0">
                  <c:v>0</c:v>
                </c:pt>
                <c:pt idx="1">
                  <c:v>0</c:v>
                </c:pt>
                <c:pt idx="2">
                  <c:v>0</c:v>
                </c:pt>
                <c:pt idx="3">
                  <c:v>0</c:v>
                </c:pt>
                <c:pt idx="4">
                  <c:v>0</c:v>
                </c:pt>
                <c:pt idx="5">
                  <c:v>0</c:v>
                </c:pt>
                <c:pt idx="6">
                  <c:v>0</c:v>
                </c:pt>
                <c:pt idx="7">
                  <c:v>0</c:v>
                </c:pt>
                <c:pt idx="8">
                  <c:v>0</c:v>
                </c:pt>
                <c:pt idx="9">
                  <c:v>0</c:v>
                </c:pt>
                <c:pt idx="10">
                  <c:v>100</c:v>
                </c:pt>
                <c:pt idx="11">
                  <c:v>0</c:v>
                </c:pt>
                <c:pt idx="12">
                  <c:v>0</c:v>
                </c:pt>
                <c:pt idx="13">
                  <c:v>0</c:v>
                </c:pt>
                <c:pt idx="14">
                  <c:v>0</c:v>
                </c:pt>
                <c:pt idx="15">
                  <c:v>0</c:v>
                </c:pt>
              </c:numCache>
            </c:numRef>
          </c:val>
          <c:extLst>
            <c:ext xmlns:c16="http://schemas.microsoft.com/office/drawing/2014/chart" uri="{C3380CC4-5D6E-409C-BE32-E72D297353CC}">
              <c16:uniqueId val="{0000000A-9DE7-400E-B2B3-8573C0E9EA4E}"/>
            </c:ext>
          </c:extLst>
        </c:ser>
        <c:ser>
          <c:idx val="15"/>
          <c:order val="11"/>
          <c:tx>
            <c:strRef>
              <c:f>Entero!$BF$260</c:f>
              <c:strCache>
                <c:ptCount val="1"/>
                <c:pt idx="0">
                  <c:v>Amikacin</c:v>
                </c:pt>
              </c:strCache>
            </c:strRef>
          </c:tx>
          <c:spPr>
            <a:solidFill>
              <a:schemeClr val="accent6">
                <a:lumMod val="20000"/>
                <a:lumOff val="80000"/>
              </a:schemeClr>
            </a:solidFill>
          </c:spPr>
          <c:invertIfNegative val="0"/>
          <c:cat>
            <c:numRef>
              <c:f>Entero!$AT$261:$AT$276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Entero!$BF$261:$BF$276</c:f>
              <c:numCache>
                <c:formatCode>0.00</c:formatCode>
                <c:ptCount val="16"/>
                <c:pt idx="0">
                  <c:v>0</c:v>
                </c:pt>
                <c:pt idx="1">
                  <c:v>0</c:v>
                </c:pt>
                <c:pt idx="2">
                  <c:v>0</c:v>
                </c:pt>
                <c:pt idx="3">
                  <c:v>0</c:v>
                </c:pt>
                <c:pt idx="4">
                  <c:v>57.142857142857146</c:v>
                </c:pt>
                <c:pt idx="5">
                  <c:v>0</c:v>
                </c:pt>
                <c:pt idx="6">
                  <c:v>35.714285714285715</c:v>
                </c:pt>
                <c:pt idx="7">
                  <c:v>0</c:v>
                </c:pt>
                <c:pt idx="8" formatCode="General">
                  <c:v>7.1428571428571432</c:v>
                </c:pt>
                <c:pt idx="9" formatCode="General">
                  <c:v>0</c:v>
                </c:pt>
                <c:pt idx="10">
                  <c:v>0</c:v>
                </c:pt>
                <c:pt idx="11">
                  <c:v>0</c:v>
                </c:pt>
                <c:pt idx="12">
                  <c:v>0</c:v>
                </c:pt>
                <c:pt idx="13">
                  <c:v>0</c:v>
                </c:pt>
                <c:pt idx="14">
                  <c:v>0</c:v>
                </c:pt>
                <c:pt idx="15">
                  <c:v>0</c:v>
                </c:pt>
              </c:numCache>
            </c:numRef>
          </c:val>
          <c:extLst>
            <c:ext xmlns:c16="http://schemas.microsoft.com/office/drawing/2014/chart" uri="{C3380CC4-5D6E-409C-BE32-E72D297353CC}">
              <c16:uniqueId val="{0000000B-9DE7-400E-B2B3-8573C0E9EA4E}"/>
            </c:ext>
          </c:extLst>
        </c:ser>
        <c:ser>
          <c:idx val="16"/>
          <c:order val="12"/>
          <c:tx>
            <c:strRef>
              <c:f>Entero!$BG$260</c:f>
              <c:strCache>
                <c:ptCount val="1"/>
                <c:pt idx="0">
                  <c:v>Gentamicin</c:v>
                </c:pt>
              </c:strCache>
            </c:strRef>
          </c:tx>
          <c:spPr>
            <a:solidFill>
              <a:schemeClr val="bg2">
                <a:lumMod val="50000"/>
              </a:schemeClr>
            </a:solidFill>
          </c:spPr>
          <c:invertIfNegative val="0"/>
          <c:cat>
            <c:numRef>
              <c:f>Entero!$AT$261:$AT$276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Entero!$BG$261:$BG$276</c:f>
              <c:numCache>
                <c:formatCode>0.00</c:formatCode>
                <c:ptCount val="16"/>
                <c:pt idx="0">
                  <c:v>0</c:v>
                </c:pt>
                <c:pt idx="1">
                  <c:v>0</c:v>
                </c:pt>
                <c:pt idx="2">
                  <c:v>14.285714285714286</c:v>
                </c:pt>
                <c:pt idx="3">
                  <c:v>0</c:v>
                </c:pt>
                <c:pt idx="4">
                  <c:v>64.285714285714292</c:v>
                </c:pt>
                <c:pt idx="5">
                  <c:v>14.285714285714286</c:v>
                </c:pt>
                <c:pt idx="6">
                  <c:v>7.1428571428571432</c:v>
                </c:pt>
                <c:pt idx="7">
                  <c:v>0</c:v>
                </c:pt>
                <c:pt idx="8">
                  <c:v>0</c:v>
                </c:pt>
                <c:pt idx="9" formatCode="General">
                  <c:v>0</c:v>
                </c:pt>
                <c:pt idx="10" formatCode="General">
                  <c:v>0</c:v>
                </c:pt>
                <c:pt idx="11">
                  <c:v>0</c:v>
                </c:pt>
                <c:pt idx="12">
                  <c:v>0</c:v>
                </c:pt>
                <c:pt idx="13">
                  <c:v>0</c:v>
                </c:pt>
                <c:pt idx="14">
                  <c:v>0</c:v>
                </c:pt>
                <c:pt idx="15">
                  <c:v>0</c:v>
                </c:pt>
              </c:numCache>
            </c:numRef>
          </c:val>
          <c:extLst>
            <c:ext xmlns:c16="http://schemas.microsoft.com/office/drawing/2014/chart" uri="{C3380CC4-5D6E-409C-BE32-E72D297353CC}">
              <c16:uniqueId val="{0000000C-9DE7-400E-B2B3-8573C0E9EA4E}"/>
            </c:ext>
          </c:extLst>
        </c:ser>
        <c:ser>
          <c:idx val="17"/>
          <c:order val="13"/>
          <c:tx>
            <c:strRef>
              <c:f>Entero!$BH$260</c:f>
              <c:strCache>
                <c:ptCount val="1"/>
                <c:pt idx="0">
                  <c:v>Tobramycin</c:v>
                </c:pt>
              </c:strCache>
            </c:strRef>
          </c:tx>
          <c:spPr>
            <a:solidFill>
              <a:schemeClr val="accent4">
                <a:lumMod val="75000"/>
              </a:schemeClr>
            </a:solidFill>
          </c:spPr>
          <c:invertIfNegative val="0"/>
          <c:cat>
            <c:numRef>
              <c:f>Entero!$AT$261:$AT$276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Entero!$BH$261:$BH$276</c:f>
              <c:numCache>
                <c:formatCode>0.00</c:formatCode>
                <c:ptCount val="16"/>
                <c:pt idx="0">
                  <c:v>0</c:v>
                </c:pt>
                <c:pt idx="1">
                  <c:v>0</c:v>
                </c:pt>
                <c:pt idx="2">
                  <c:v>50</c:v>
                </c:pt>
                <c:pt idx="3">
                  <c:v>0</c:v>
                </c:pt>
                <c:pt idx="4">
                  <c:v>33.333333333333336</c:v>
                </c:pt>
                <c:pt idx="5">
                  <c:v>16.666666666666668</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D-9DE7-400E-B2B3-8573C0E9EA4E}"/>
            </c:ext>
          </c:extLst>
        </c:ser>
        <c:ser>
          <c:idx val="18"/>
          <c:order val="14"/>
          <c:tx>
            <c:strRef>
              <c:f>Entero!$BI$260</c:f>
              <c:strCache>
                <c:ptCount val="1"/>
                <c:pt idx="0">
                  <c:v>Fosfomycin</c:v>
                </c:pt>
              </c:strCache>
            </c:strRef>
          </c:tx>
          <c:invertIfNegative val="0"/>
          <c:cat>
            <c:numRef>
              <c:f>Entero!$AT$261:$AT$276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Entero!$BI$261:$BI$276</c:f>
              <c:numCache>
                <c:formatCode>0.00</c:formatCode>
                <c:ptCount val="16"/>
                <c:pt idx="0">
                  <c:v>0</c:v>
                </c:pt>
                <c:pt idx="1">
                  <c:v>0</c:v>
                </c:pt>
                <c:pt idx="2">
                  <c:v>0</c:v>
                </c:pt>
                <c:pt idx="3">
                  <c:v>0</c:v>
                </c:pt>
                <c:pt idx="4">
                  <c:v>0</c:v>
                </c:pt>
                <c:pt idx="5">
                  <c:v>0</c:v>
                </c:pt>
                <c:pt idx="6">
                  <c:v>0</c:v>
                </c:pt>
                <c:pt idx="7">
                  <c:v>0</c:v>
                </c:pt>
                <c:pt idx="8">
                  <c:v>7.1428571428571432</c:v>
                </c:pt>
                <c:pt idx="9">
                  <c:v>28.571428571428573</c:v>
                </c:pt>
                <c:pt idx="10">
                  <c:v>42.857142857142854</c:v>
                </c:pt>
                <c:pt idx="11">
                  <c:v>14.285714285714286</c:v>
                </c:pt>
                <c:pt idx="12">
                  <c:v>7.1428571428571432</c:v>
                </c:pt>
                <c:pt idx="13">
                  <c:v>0</c:v>
                </c:pt>
                <c:pt idx="14">
                  <c:v>0</c:v>
                </c:pt>
                <c:pt idx="15">
                  <c:v>0</c:v>
                </c:pt>
              </c:numCache>
            </c:numRef>
          </c:val>
          <c:extLst>
            <c:ext xmlns:c16="http://schemas.microsoft.com/office/drawing/2014/chart" uri="{C3380CC4-5D6E-409C-BE32-E72D297353CC}">
              <c16:uniqueId val="{0000000E-9DE7-400E-B2B3-8573C0E9EA4E}"/>
            </c:ext>
          </c:extLst>
        </c:ser>
        <c:ser>
          <c:idx val="19"/>
          <c:order val="15"/>
          <c:tx>
            <c:strRef>
              <c:f>Entero!$BJ$260</c:f>
              <c:strCache>
                <c:ptCount val="1"/>
                <c:pt idx="0">
                  <c:v>Cotrimoxazol</c:v>
                </c:pt>
              </c:strCache>
            </c:strRef>
          </c:tx>
          <c:spPr>
            <a:solidFill>
              <a:schemeClr val="accent4">
                <a:lumMod val="60000"/>
                <a:lumOff val="40000"/>
              </a:schemeClr>
            </a:solidFill>
          </c:spPr>
          <c:invertIfNegative val="0"/>
          <c:cat>
            <c:numRef>
              <c:f>Entero!$AT$261:$AT$276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Entero!$BJ$261:$BJ$276</c:f>
              <c:numCache>
                <c:formatCode>0.00</c:formatCode>
                <c:ptCount val="16"/>
                <c:pt idx="0">
                  <c:v>0</c:v>
                </c:pt>
                <c:pt idx="1">
                  <c:v>0</c:v>
                </c:pt>
                <c:pt idx="2">
                  <c:v>57.142857142857146</c:v>
                </c:pt>
                <c:pt idx="3">
                  <c:v>0</c:v>
                </c:pt>
                <c:pt idx="4">
                  <c:v>21.428571428571427</c:v>
                </c:pt>
                <c:pt idx="5">
                  <c:v>7.1428571428571432</c:v>
                </c:pt>
                <c:pt idx="6">
                  <c:v>7.1428571428571432</c:v>
                </c:pt>
                <c:pt idx="7">
                  <c:v>0</c:v>
                </c:pt>
                <c:pt idx="8">
                  <c:v>0</c:v>
                </c:pt>
                <c:pt idx="9">
                  <c:v>0</c:v>
                </c:pt>
                <c:pt idx="10">
                  <c:v>0</c:v>
                </c:pt>
                <c:pt idx="11">
                  <c:v>7.1428571428571432</c:v>
                </c:pt>
                <c:pt idx="12">
                  <c:v>0</c:v>
                </c:pt>
                <c:pt idx="13">
                  <c:v>0</c:v>
                </c:pt>
                <c:pt idx="14">
                  <c:v>0</c:v>
                </c:pt>
                <c:pt idx="15">
                  <c:v>0</c:v>
                </c:pt>
              </c:numCache>
            </c:numRef>
          </c:val>
          <c:extLst>
            <c:ext xmlns:c16="http://schemas.microsoft.com/office/drawing/2014/chart" uri="{C3380CC4-5D6E-409C-BE32-E72D297353CC}">
              <c16:uniqueId val="{0000000F-9DE7-400E-B2B3-8573C0E9EA4E}"/>
            </c:ext>
          </c:extLst>
        </c:ser>
        <c:ser>
          <c:idx val="20"/>
          <c:order val="16"/>
          <c:tx>
            <c:strRef>
              <c:f>Entero!$BK$260</c:f>
              <c:strCache>
                <c:ptCount val="1"/>
                <c:pt idx="0">
                  <c:v>Ciprofloxacin</c:v>
                </c:pt>
              </c:strCache>
            </c:strRef>
          </c:tx>
          <c:spPr>
            <a:solidFill>
              <a:schemeClr val="accent4">
                <a:lumMod val="20000"/>
                <a:lumOff val="80000"/>
              </a:schemeClr>
            </a:solidFill>
          </c:spPr>
          <c:invertIfNegative val="0"/>
          <c:cat>
            <c:numRef>
              <c:f>Entero!$AT$261:$AT$276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Entero!$BK$261:$BK$276</c:f>
              <c:numCache>
                <c:formatCode>0.00</c:formatCode>
                <c:ptCount val="16"/>
                <c:pt idx="0">
                  <c:v>0</c:v>
                </c:pt>
                <c:pt idx="1">
                  <c:v>92.857142857142861</c:v>
                </c:pt>
                <c:pt idx="2">
                  <c:v>7.1428571428571432</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0-9DE7-400E-B2B3-8573C0E9EA4E}"/>
            </c:ext>
          </c:extLst>
        </c:ser>
        <c:ser>
          <c:idx val="21"/>
          <c:order val="17"/>
          <c:tx>
            <c:strRef>
              <c:f>Entero!$BL$260</c:f>
              <c:strCache>
                <c:ptCount val="1"/>
                <c:pt idx="0">
                  <c:v>Levofloxacin</c:v>
                </c:pt>
              </c:strCache>
            </c:strRef>
          </c:tx>
          <c:spPr>
            <a:solidFill>
              <a:schemeClr val="tx1">
                <a:lumMod val="50000"/>
                <a:lumOff val="50000"/>
              </a:schemeClr>
            </a:solidFill>
          </c:spPr>
          <c:invertIfNegative val="0"/>
          <c:cat>
            <c:numRef>
              <c:f>Entero!$AT$261:$AT$276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Entero!$BL$261:$BL$276</c:f>
              <c:numCache>
                <c:formatCode>0.00</c:formatCode>
                <c:ptCount val="16"/>
                <c:pt idx="0">
                  <c:v>0</c:v>
                </c:pt>
                <c:pt idx="1">
                  <c:v>92.857142857142861</c:v>
                </c:pt>
                <c:pt idx="2">
                  <c:v>0</c:v>
                </c:pt>
                <c:pt idx="3">
                  <c:v>7.1428571428571432</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1-9DE7-400E-B2B3-8573C0E9EA4E}"/>
            </c:ext>
          </c:extLst>
        </c:ser>
        <c:ser>
          <c:idx val="22"/>
          <c:order val="18"/>
          <c:tx>
            <c:strRef>
              <c:f>Entero!$BM$260</c:f>
              <c:strCache>
                <c:ptCount val="1"/>
                <c:pt idx="0">
                  <c:v>Moxifloxacin</c:v>
                </c:pt>
              </c:strCache>
            </c:strRef>
          </c:tx>
          <c:spPr>
            <a:solidFill>
              <a:srgbClr val="CCFF66"/>
            </a:solidFill>
          </c:spPr>
          <c:invertIfNegative val="0"/>
          <c:cat>
            <c:numRef>
              <c:f>Entero!$AT$261:$AT$276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Entero!$BM$261:$BM$276</c:f>
              <c:numCache>
                <c:formatCode>0.00</c:formatCode>
                <c:ptCount val="16"/>
                <c:pt idx="0">
                  <c:v>0</c:v>
                </c:pt>
                <c:pt idx="1">
                  <c:v>0</c:v>
                </c:pt>
                <c:pt idx="2">
                  <c:v>7.1428571428571432</c:v>
                </c:pt>
                <c:pt idx="3">
                  <c:v>7.1428571428571432</c:v>
                </c:pt>
                <c:pt idx="4">
                  <c:v>57.142857142857146</c:v>
                </c:pt>
                <c:pt idx="5">
                  <c:v>28.571428571428573</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2-9DE7-400E-B2B3-8573C0E9EA4E}"/>
            </c:ext>
          </c:extLst>
        </c:ser>
        <c:ser>
          <c:idx val="0"/>
          <c:order val="19"/>
          <c:tx>
            <c:strRef>
              <c:f>Entero!$BN$260</c:f>
              <c:strCache>
                <c:ptCount val="1"/>
                <c:pt idx="0">
                  <c:v>Doxycyclin</c:v>
                </c:pt>
              </c:strCache>
            </c:strRef>
          </c:tx>
          <c:invertIfNegative val="0"/>
          <c:cat>
            <c:numRef>
              <c:f>Entero!$AT$261:$AT$276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Entero!$BN$261:$BN$276</c:f>
              <c:numCache>
                <c:formatCode>0.00</c:formatCode>
                <c:ptCount val="16"/>
                <c:pt idx="0">
                  <c:v>0</c:v>
                </c:pt>
                <c:pt idx="1">
                  <c:v>0</c:v>
                </c:pt>
                <c:pt idx="2">
                  <c:v>0</c:v>
                </c:pt>
                <c:pt idx="3">
                  <c:v>0</c:v>
                </c:pt>
                <c:pt idx="4">
                  <c:v>7.1428571428571432</c:v>
                </c:pt>
                <c:pt idx="5">
                  <c:v>0</c:v>
                </c:pt>
                <c:pt idx="6">
                  <c:v>7.1428571428571432</c:v>
                </c:pt>
                <c:pt idx="7">
                  <c:v>57.142857142857146</c:v>
                </c:pt>
                <c:pt idx="8">
                  <c:v>14.285714285714286</c:v>
                </c:pt>
                <c:pt idx="9">
                  <c:v>7.1428571428571432</c:v>
                </c:pt>
                <c:pt idx="10">
                  <c:v>7.1428571428571432</c:v>
                </c:pt>
                <c:pt idx="11">
                  <c:v>0</c:v>
                </c:pt>
                <c:pt idx="12">
                  <c:v>0</c:v>
                </c:pt>
                <c:pt idx="13">
                  <c:v>0</c:v>
                </c:pt>
                <c:pt idx="14">
                  <c:v>0</c:v>
                </c:pt>
                <c:pt idx="15">
                  <c:v>0</c:v>
                </c:pt>
              </c:numCache>
            </c:numRef>
          </c:val>
          <c:extLst>
            <c:ext xmlns:c16="http://schemas.microsoft.com/office/drawing/2014/chart" uri="{C3380CC4-5D6E-409C-BE32-E72D297353CC}">
              <c16:uniqueId val="{00000013-9DE7-400E-B2B3-8573C0E9EA4E}"/>
            </c:ext>
          </c:extLst>
        </c:ser>
        <c:ser>
          <c:idx val="1"/>
          <c:order val="20"/>
          <c:tx>
            <c:strRef>
              <c:f>Entero!$BO$260</c:f>
              <c:strCache>
                <c:ptCount val="1"/>
                <c:pt idx="0">
                  <c:v>Tigecyclin</c:v>
                </c:pt>
              </c:strCache>
            </c:strRef>
          </c:tx>
          <c:invertIfNegative val="0"/>
          <c:cat>
            <c:numRef>
              <c:f>Entero!$AT$261:$AT$276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Entero!$BO$261:$BO$276</c:f>
              <c:numCache>
                <c:formatCode>0.00</c:formatCode>
                <c:ptCount val="16"/>
                <c:pt idx="0">
                  <c:v>0</c:v>
                </c:pt>
                <c:pt idx="1">
                  <c:v>0</c:v>
                </c:pt>
                <c:pt idx="2">
                  <c:v>0</c:v>
                </c:pt>
                <c:pt idx="3">
                  <c:v>7.1428571428571432</c:v>
                </c:pt>
                <c:pt idx="4">
                  <c:v>21.428571428571427</c:v>
                </c:pt>
                <c:pt idx="5">
                  <c:v>21.428571428571427</c:v>
                </c:pt>
                <c:pt idx="6">
                  <c:v>28.571428571428573</c:v>
                </c:pt>
                <c:pt idx="7">
                  <c:v>21.428571428571427</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9DE7-400E-B2B3-8573C0E9EA4E}"/>
            </c:ext>
          </c:extLst>
        </c:ser>
        <c:dLbls>
          <c:showLegendKey val="0"/>
          <c:showVal val="0"/>
          <c:showCatName val="0"/>
          <c:showSerName val="0"/>
          <c:showPercent val="0"/>
          <c:showBubbleSize val="0"/>
        </c:dLbls>
        <c:gapWidth val="150"/>
        <c:shape val="box"/>
        <c:axId val="98016256"/>
        <c:axId val="98022528"/>
        <c:axId val="97995392"/>
      </c:bar3DChart>
      <c:catAx>
        <c:axId val="98016256"/>
        <c:scaling>
          <c:orientation val="minMax"/>
        </c:scaling>
        <c:delete val="0"/>
        <c:axPos val="b"/>
        <c:title>
          <c:tx>
            <c:rich>
              <a:bodyPr/>
              <a:lstStyle/>
              <a:p>
                <a:pPr>
                  <a:defRPr sz="1400"/>
                </a:pPr>
                <a:r>
                  <a:rPr lang="de-DE" sz="1400"/>
                  <a:t>mg/L</a:t>
                </a:r>
              </a:p>
            </c:rich>
          </c:tx>
          <c:layout>
            <c:manualLayout>
              <c:xMode val="edge"/>
              <c:yMode val="edge"/>
              <c:x val="0.33857846349326526"/>
              <c:y val="0.86748273103219953"/>
            </c:manualLayout>
          </c:layout>
          <c:overlay val="0"/>
        </c:title>
        <c:numFmt formatCode="General" sourceLinked="1"/>
        <c:majorTickMark val="out"/>
        <c:minorTickMark val="none"/>
        <c:tickLblPos val="nextTo"/>
        <c:crossAx val="98022528"/>
        <c:crosses val="autoZero"/>
        <c:auto val="1"/>
        <c:lblAlgn val="ctr"/>
        <c:lblOffset val="100"/>
        <c:tickLblSkip val="1"/>
        <c:noMultiLvlLbl val="0"/>
      </c:catAx>
      <c:valAx>
        <c:axId val="98022528"/>
        <c:scaling>
          <c:orientation val="minMax"/>
        </c:scaling>
        <c:delete val="0"/>
        <c:axPos val="l"/>
        <c:majorGridlines/>
        <c:title>
          <c:tx>
            <c:rich>
              <a:bodyPr rot="0" vert="horz"/>
              <a:lstStyle/>
              <a:p>
                <a:pPr>
                  <a:defRPr sz="1600"/>
                </a:pPr>
                <a:r>
                  <a:rPr lang="de-DE" sz="1600"/>
                  <a:t>%</a:t>
                </a:r>
              </a:p>
            </c:rich>
          </c:tx>
          <c:layout>
            <c:manualLayout>
              <c:xMode val="edge"/>
              <c:yMode val="edge"/>
              <c:x val="0.11400107027271063"/>
              <c:y val="0.62368704948709197"/>
            </c:manualLayout>
          </c:layout>
          <c:overlay val="0"/>
        </c:title>
        <c:numFmt formatCode="0.00" sourceLinked="1"/>
        <c:majorTickMark val="out"/>
        <c:minorTickMark val="none"/>
        <c:tickLblPos val="nextTo"/>
        <c:crossAx val="98016256"/>
        <c:crosses val="autoZero"/>
        <c:crossBetween val="between"/>
      </c:valAx>
      <c:serAx>
        <c:axId val="97995392"/>
        <c:scaling>
          <c:orientation val="minMax"/>
        </c:scaling>
        <c:delete val="0"/>
        <c:axPos val="b"/>
        <c:majorTickMark val="out"/>
        <c:minorTickMark val="none"/>
        <c:tickLblPos val="nextTo"/>
        <c:txPr>
          <a:bodyPr rot="1500000" vert="horz" anchor="ctr" anchorCtr="0"/>
          <a:lstStyle/>
          <a:p>
            <a:pPr>
              <a:defRPr sz="1200"/>
            </a:pPr>
            <a:endParaRPr lang="de-DE"/>
          </a:p>
        </c:txPr>
        <c:crossAx val="98022528"/>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1"/>
          <c:order val="0"/>
          <c:tx>
            <c:strRef>
              <c:f>Pseud!$AV$4</c:f>
              <c:strCache>
                <c:ptCount val="1"/>
                <c:pt idx="0">
                  <c:v>Ampicillin</c:v>
                </c:pt>
              </c:strCache>
            </c:strRef>
          </c:tx>
          <c:spPr>
            <a:solidFill>
              <a:srgbClr val="FF5050"/>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Pseud!$AV$5:$AV$20</c:f>
              <c:numCache>
                <c:formatCode>0.00</c:formatCode>
                <c:ptCount val="16"/>
                <c:pt idx="0">
                  <c:v>0</c:v>
                </c:pt>
                <c:pt idx="1">
                  <c:v>0</c:v>
                </c:pt>
                <c:pt idx="2">
                  <c:v>0</c:v>
                </c:pt>
                <c:pt idx="3">
                  <c:v>0</c:v>
                </c:pt>
                <c:pt idx="4">
                  <c:v>0</c:v>
                </c:pt>
                <c:pt idx="5">
                  <c:v>0</c:v>
                </c:pt>
                <c:pt idx="6">
                  <c:v>1.4285714285714286</c:v>
                </c:pt>
                <c:pt idx="7">
                  <c:v>0.7142857142857143</c:v>
                </c:pt>
                <c:pt idx="8">
                  <c:v>0</c:v>
                </c:pt>
                <c:pt idx="9">
                  <c:v>0.7142857142857143</c:v>
                </c:pt>
                <c:pt idx="10">
                  <c:v>0</c:v>
                </c:pt>
                <c:pt idx="11">
                  <c:v>2.8571428571428572</c:v>
                </c:pt>
                <c:pt idx="12">
                  <c:v>94.285714285714292</c:v>
                </c:pt>
                <c:pt idx="13">
                  <c:v>0</c:v>
                </c:pt>
                <c:pt idx="14">
                  <c:v>0</c:v>
                </c:pt>
                <c:pt idx="15">
                  <c:v>0</c:v>
                </c:pt>
              </c:numCache>
            </c:numRef>
          </c:val>
          <c:extLst>
            <c:ext xmlns:c16="http://schemas.microsoft.com/office/drawing/2014/chart" uri="{C3380CC4-5D6E-409C-BE32-E72D297353CC}">
              <c16:uniqueId val="{00000000-7F97-44F7-8150-D835B196792D}"/>
            </c:ext>
          </c:extLst>
        </c:ser>
        <c:ser>
          <c:idx val="2"/>
          <c:order val="1"/>
          <c:tx>
            <c:strRef>
              <c:f>Pseud!$AW$4</c:f>
              <c:strCache>
                <c:ptCount val="1"/>
                <c:pt idx="0">
                  <c:v>Ampicillin/ Sulbactam</c:v>
                </c:pt>
              </c:strCache>
            </c:strRef>
          </c:tx>
          <c:spPr>
            <a:solidFill>
              <a:srgbClr val="FF7C80"/>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Pseud!$AW$5:$AW$20</c:f>
              <c:numCache>
                <c:formatCode>0.00</c:formatCode>
                <c:ptCount val="16"/>
                <c:pt idx="0">
                  <c:v>0</c:v>
                </c:pt>
                <c:pt idx="1">
                  <c:v>0</c:v>
                </c:pt>
                <c:pt idx="2">
                  <c:v>0</c:v>
                </c:pt>
                <c:pt idx="3">
                  <c:v>0.7142857142857143</c:v>
                </c:pt>
                <c:pt idx="4">
                  <c:v>0</c:v>
                </c:pt>
                <c:pt idx="5">
                  <c:v>0.7142857142857143</c:v>
                </c:pt>
                <c:pt idx="6">
                  <c:v>0.7142857142857143</c:v>
                </c:pt>
                <c:pt idx="7">
                  <c:v>0</c:v>
                </c:pt>
                <c:pt idx="8">
                  <c:v>0</c:v>
                </c:pt>
                <c:pt idx="9">
                  <c:v>0</c:v>
                </c:pt>
                <c:pt idx="10">
                  <c:v>0</c:v>
                </c:pt>
                <c:pt idx="11">
                  <c:v>3.5714285714285716</c:v>
                </c:pt>
                <c:pt idx="12">
                  <c:v>94.285714285714292</c:v>
                </c:pt>
                <c:pt idx="13">
                  <c:v>0</c:v>
                </c:pt>
                <c:pt idx="14">
                  <c:v>0</c:v>
                </c:pt>
                <c:pt idx="15">
                  <c:v>0</c:v>
                </c:pt>
              </c:numCache>
            </c:numRef>
          </c:val>
          <c:extLst>
            <c:ext xmlns:c16="http://schemas.microsoft.com/office/drawing/2014/chart" uri="{C3380CC4-5D6E-409C-BE32-E72D297353CC}">
              <c16:uniqueId val="{00000001-7F97-44F7-8150-D835B196792D}"/>
            </c:ext>
          </c:extLst>
        </c:ser>
        <c:ser>
          <c:idx val="3"/>
          <c:order val="2"/>
          <c:tx>
            <c:strRef>
              <c:f>Pseud!$AX$4</c:f>
              <c:strCache>
                <c:ptCount val="1"/>
                <c:pt idx="0">
                  <c:v>Piperacillin</c:v>
                </c:pt>
              </c:strCache>
            </c:strRef>
          </c:tx>
          <c:spPr>
            <a:solidFill>
              <a:srgbClr val="FFCC99"/>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Pseud!$AX$5:$AX$20</c:f>
              <c:numCache>
                <c:formatCode>0.00</c:formatCode>
                <c:ptCount val="16"/>
                <c:pt idx="0">
                  <c:v>0</c:v>
                </c:pt>
                <c:pt idx="1">
                  <c:v>0</c:v>
                </c:pt>
                <c:pt idx="2">
                  <c:v>0</c:v>
                </c:pt>
                <c:pt idx="3">
                  <c:v>0</c:v>
                </c:pt>
                <c:pt idx="4">
                  <c:v>1.4285714285714286</c:v>
                </c:pt>
                <c:pt idx="5">
                  <c:v>0</c:v>
                </c:pt>
                <c:pt idx="6">
                  <c:v>2.8571428571428572</c:v>
                </c:pt>
                <c:pt idx="7">
                  <c:v>26.428571428571427</c:v>
                </c:pt>
                <c:pt idx="8">
                  <c:v>27.857142857142858</c:v>
                </c:pt>
                <c:pt idx="9">
                  <c:v>18.571428571428573</c:v>
                </c:pt>
                <c:pt idx="10">
                  <c:v>5.7142857142857144</c:v>
                </c:pt>
                <c:pt idx="11">
                  <c:v>5</c:v>
                </c:pt>
                <c:pt idx="12">
                  <c:v>5.7142857142857144</c:v>
                </c:pt>
                <c:pt idx="13">
                  <c:v>6.4285714285714288</c:v>
                </c:pt>
                <c:pt idx="14">
                  <c:v>0</c:v>
                </c:pt>
                <c:pt idx="15">
                  <c:v>0</c:v>
                </c:pt>
              </c:numCache>
            </c:numRef>
          </c:val>
          <c:extLst>
            <c:ext xmlns:c16="http://schemas.microsoft.com/office/drawing/2014/chart" uri="{C3380CC4-5D6E-409C-BE32-E72D297353CC}">
              <c16:uniqueId val="{00000002-7F97-44F7-8150-D835B196792D}"/>
            </c:ext>
          </c:extLst>
        </c:ser>
        <c:ser>
          <c:idx val="4"/>
          <c:order val="3"/>
          <c:tx>
            <c:strRef>
              <c:f>Pseud!$AY$4</c:f>
              <c:strCache>
                <c:ptCount val="1"/>
                <c:pt idx="0">
                  <c:v>Piperacillin/ Tazobactam</c:v>
                </c:pt>
              </c:strCache>
            </c:strRef>
          </c:tx>
          <c:spPr>
            <a:solidFill>
              <a:srgbClr val="FFFF00"/>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Pseud!$AY$5:$AY$20</c:f>
              <c:numCache>
                <c:formatCode>0.00</c:formatCode>
                <c:ptCount val="16"/>
                <c:pt idx="0">
                  <c:v>0</c:v>
                </c:pt>
                <c:pt idx="1">
                  <c:v>0</c:v>
                </c:pt>
                <c:pt idx="2">
                  <c:v>0</c:v>
                </c:pt>
                <c:pt idx="3">
                  <c:v>0</c:v>
                </c:pt>
                <c:pt idx="4">
                  <c:v>1.4285714285714286</c:v>
                </c:pt>
                <c:pt idx="5">
                  <c:v>0</c:v>
                </c:pt>
                <c:pt idx="6">
                  <c:v>2.1428571428571428</c:v>
                </c:pt>
                <c:pt idx="7">
                  <c:v>30.714285714285715</c:v>
                </c:pt>
                <c:pt idx="8">
                  <c:v>28.571428571428573</c:v>
                </c:pt>
                <c:pt idx="9">
                  <c:v>15</c:v>
                </c:pt>
                <c:pt idx="10">
                  <c:v>7.8571428571428568</c:v>
                </c:pt>
                <c:pt idx="11">
                  <c:v>3.5714285714285716</c:v>
                </c:pt>
                <c:pt idx="12">
                  <c:v>5</c:v>
                </c:pt>
                <c:pt idx="13">
                  <c:v>5.7142857142857144</c:v>
                </c:pt>
                <c:pt idx="14">
                  <c:v>0</c:v>
                </c:pt>
                <c:pt idx="15">
                  <c:v>0</c:v>
                </c:pt>
              </c:numCache>
            </c:numRef>
          </c:val>
          <c:extLst>
            <c:ext xmlns:c16="http://schemas.microsoft.com/office/drawing/2014/chart" uri="{C3380CC4-5D6E-409C-BE32-E72D297353CC}">
              <c16:uniqueId val="{00000003-7F97-44F7-8150-D835B196792D}"/>
            </c:ext>
          </c:extLst>
        </c:ser>
        <c:ser>
          <c:idx val="5"/>
          <c:order val="4"/>
          <c:tx>
            <c:strRef>
              <c:f>Pseud!$AZ$4</c:f>
              <c:strCache>
                <c:ptCount val="1"/>
                <c:pt idx="0">
                  <c:v>Aztreonam</c:v>
                </c:pt>
              </c:strCache>
            </c:strRef>
          </c:tx>
          <c:spPr>
            <a:solidFill>
              <a:srgbClr val="660066"/>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Pseud!$AZ$5:$AZ$20</c:f>
              <c:numCache>
                <c:formatCode>0.00</c:formatCode>
                <c:ptCount val="16"/>
                <c:pt idx="0">
                  <c:v>0</c:v>
                </c:pt>
                <c:pt idx="1">
                  <c:v>0</c:v>
                </c:pt>
                <c:pt idx="2">
                  <c:v>0</c:v>
                </c:pt>
                <c:pt idx="3">
                  <c:v>2.1428571428571428</c:v>
                </c:pt>
                <c:pt idx="4">
                  <c:v>0</c:v>
                </c:pt>
                <c:pt idx="5">
                  <c:v>0.7142857142857143</c:v>
                </c:pt>
                <c:pt idx="6">
                  <c:v>3.5714285714285716</c:v>
                </c:pt>
                <c:pt idx="7">
                  <c:v>10</c:v>
                </c:pt>
                <c:pt idx="8">
                  <c:v>37.857142857142854</c:v>
                </c:pt>
                <c:pt idx="9">
                  <c:v>21.428571428571427</c:v>
                </c:pt>
                <c:pt idx="10">
                  <c:v>11.428571428571429</c:v>
                </c:pt>
                <c:pt idx="11">
                  <c:v>12.857142857142858</c:v>
                </c:pt>
                <c:pt idx="12">
                  <c:v>0</c:v>
                </c:pt>
                <c:pt idx="13">
                  <c:v>0</c:v>
                </c:pt>
                <c:pt idx="14">
                  <c:v>0</c:v>
                </c:pt>
                <c:pt idx="15">
                  <c:v>0</c:v>
                </c:pt>
              </c:numCache>
            </c:numRef>
          </c:val>
          <c:extLst>
            <c:ext xmlns:c16="http://schemas.microsoft.com/office/drawing/2014/chart" uri="{C3380CC4-5D6E-409C-BE32-E72D297353CC}">
              <c16:uniqueId val="{00000004-7F97-44F7-8150-D835B196792D}"/>
            </c:ext>
          </c:extLst>
        </c:ser>
        <c:ser>
          <c:idx val="6"/>
          <c:order val="5"/>
          <c:tx>
            <c:strRef>
              <c:f>Pseud!$BA$4</c:f>
              <c:strCache>
                <c:ptCount val="1"/>
                <c:pt idx="0">
                  <c:v>Cefotaxim</c:v>
                </c:pt>
              </c:strCache>
            </c:strRef>
          </c:tx>
          <c:spPr>
            <a:solidFill>
              <a:srgbClr val="CC00CC"/>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Pseud!$BA$5:$BA$20</c:f>
              <c:numCache>
                <c:formatCode>0.00</c:formatCode>
                <c:ptCount val="16"/>
                <c:pt idx="0">
                  <c:v>0</c:v>
                </c:pt>
                <c:pt idx="1">
                  <c:v>1.4285714285714286</c:v>
                </c:pt>
                <c:pt idx="2">
                  <c:v>0</c:v>
                </c:pt>
                <c:pt idx="3">
                  <c:v>0</c:v>
                </c:pt>
                <c:pt idx="4">
                  <c:v>1.4285714285714286</c:v>
                </c:pt>
                <c:pt idx="5">
                  <c:v>0</c:v>
                </c:pt>
                <c:pt idx="6">
                  <c:v>0</c:v>
                </c:pt>
                <c:pt idx="7">
                  <c:v>0</c:v>
                </c:pt>
                <c:pt idx="8">
                  <c:v>2.8571428571428572</c:v>
                </c:pt>
                <c:pt idx="9">
                  <c:v>25.714285714285715</c:v>
                </c:pt>
                <c:pt idx="10">
                  <c:v>68.571428571428569</c:v>
                </c:pt>
                <c:pt idx="11">
                  <c:v>0</c:v>
                </c:pt>
                <c:pt idx="12">
                  <c:v>0</c:v>
                </c:pt>
                <c:pt idx="13">
                  <c:v>0</c:v>
                </c:pt>
                <c:pt idx="14">
                  <c:v>0</c:v>
                </c:pt>
                <c:pt idx="15">
                  <c:v>0</c:v>
                </c:pt>
              </c:numCache>
            </c:numRef>
          </c:val>
          <c:extLst>
            <c:ext xmlns:c16="http://schemas.microsoft.com/office/drawing/2014/chart" uri="{C3380CC4-5D6E-409C-BE32-E72D297353CC}">
              <c16:uniqueId val="{00000005-7F97-44F7-8150-D835B196792D}"/>
            </c:ext>
          </c:extLst>
        </c:ser>
        <c:ser>
          <c:idx val="7"/>
          <c:order val="6"/>
          <c:tx>
            <c:strRef>
              <c:f>Pseud!$BB$4</c:f>
              <c:strCache>
                <c:ptCount val="1"/>
                <c:pt idx="0">
                  <c:v>Ceftazidim</c:v>
                </c:pt>
              </c:strCache>
            </c:strRef>
          </c:tx>
          <c:spPr>
            <a:solidFill>
              <a:srgbClr val="FF66FF"/>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Pseud!$BB$5:$BB$20</c:f>
              <c:numCache>
                <c:formatCode>0.00</c:formatCode>
                <c:ptCount val="16"/>
                <c:pt idx="0">
                  <c:v>0</c:v>
                </c:pt>
                <c:pt idx="1">
                  <c:v>0</c:v>
                </c:pt>
                <c:pt idx="2">
                  <c:v>0</c:v>
                </c:pt>
                <c:pt idx="3">
                  <c:v>2.1428571428571428</c:v>
                </c:pt>
                <c:pt idx="4">
                  <c:v>0</c:v>
                </c:pt>
                <c:pt idx="5">
                  <c:v>4.2857142857142856</c:v>
                </c:pt>
                <c:pt idx="6">
                  <c:v>33.571428571428569</c:v>
                </c:pt>
                <c:pt idx="7">
                  <c:v>29.285714285714285</c:v>
                </c:pt>
                <c:pt idx="8">
                  <c:v>10</c:v>
                </c:pt>
                <c:pt idx="9">
                  <c:v>6.4285714285714288</c:v>
                </c:pt>
                <c:pt idx="10">
                  <c:v>6.4285714285714288</c:v>
                </c:pt>
                <c:pt idx="11">
                  <c:v>3.5714285714285716</c:v>
                </c:pt>
                <c:pt idx="12">
                  <c:v>4.2857142857142856</c:v>
                </c:pt>
                <c:pt idx="13">
                  <c:v>0</c:v>
                </c:pt>
                <c:pt idx="14">
                  <c:v>0</c:v>
                </c:pt>
                <c:pt idx="15">
                  <c:v>0</c:v>
                </c:pt>
              </c:numCache>
            </c:numRef>
          </c:val>
          <c:extLst>
            <c:ext xmlns:c16="http://schemas.microsoft.com/office/drawing/2014/chart" uri="{C3380CC4-5D6E-409C-BE32-E72D297353CC}">
              <c16:uniqueId val="{00000006-7F97-44F7-8150-D835B196792D}"/>
            </c:ext>
          </c:extLst>
        </c:ser>
        <c:ser>
          <c:idx val="9"/>
          <c:order val="7"/>
          <c:tx>
            <c:strRef>
              <c:f>Pseud!$BC$4</c:f>
              <c:strCache>
                <c:ptCount val="1"/>
                <c:pt idx="0">
                  <c:v>Cefuroxim</c:v>
                </c:pt>
              </c:strCache>
            </c:strRef>
          </c:tx>
          <c:spPr>
            <a:solidFill>
              <a:srgbClr val="0000CC"/>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Pseud!$BC$5:$BC$20</c:f>
              <c:numCache>
                <c:formatCode>0.00</c:formatCode>
                <c:ptCount val="16"/>
                <c:pt idx="0">
                  <c:v>0</c:v>
                </c:pt>
                <c:pt idx="1">
                  <c:v>0</c:v>
                </c:pt>
                <c:pt idx="2">
                  <c:v>0</c:v>
                </c:pt>
                <c:pt idx="3">
                  <c:v>0</c:v>
                </c:pt>
                <c:pt idx="4">
                  <c:v>0</c:v>
                </c:pt>
                <c:pt idx="5">
                  <c:v>0.7142857142857143</c:v>
                </c:pt>
                <c:pt idx="6">
                  <c:v>1.4285714285714286</c:v>
                </c:pt>
                <c:pt idx="7">
                  <c:v>0</c:v>
                </c:pt>
                <c:pt idx="8">
                  <c:v>0.7142857142857143</c:v>
                </c:pt>
                <c:pt idx="9">
                  <c:v>0</c:v>
                </c:pt>
                <c:pt idx="10">
                  <c:v>0</c:v>
                </c:pt>
                <c:pt idx="11">
                  <c:v>0.7142857142857143</c:v>
                </c:pt>
                <c:pt idx="12">
                  <c:v>96.428571428571431</c:v>
                </c:pt>
                <c:pt idx="13">
                  <c:v>0</c:v>
                </c:pt>
                <c:pt idx="14">
                  <c:v>0</c:v>
                </c:pt>
                <c:pt idx="15">
                  <c:v>0</c:v>
                </c:pt>
              </c:numCache>
            </c:numRef>
          </c:val>
          <c:extLst>
            <c:ext xmlns:c16="http://schemas.microsoft.com/office/drawing/2014/chart" uri="{C3380CC4-5D6E-409C-BE32-E72D297353CC}">
              <c16:uniqueId val="{00000007-7F97-44F7-8150-D835B196792D}"/>
            </c:ext>
          </c:extLst>
        </c:ser>
        <c:ser>
          <c:idx val="10"/>
          <c:order val="8"/>
          <c:tx>
            <c:strRef>
              <c:f>Pseud!$BD$4</c:f>
              <c:strCache>
                <c:ptCount val="1"/>
                <c:pt idx="0">
                  <c:v>Imipenem</c:v>
                </c:pt>
              </c:strCache>
            </c:strRef>
          </c:tx>
          <c:spPr>
            <a:solidFill>
              <a:srgbClr val="0066CC"/>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Pseud!$BD$5:$BD$20</c:f>
              <c:numCache>
                <c:formatCode>0.00</c:formatCode>
                <c:ptCount val="16"/>
                <c:pt idx="0">
                  <c:v>0</c:v>
                </c:pt>
                <c:pt idx="1">
                  <c:v>0</c:v>
                </c:pt>
                <c:pt idx="2">
                  <c:v>0.7142857142857143</c:v>
                </c:pt>
                <c:pt idx="3">
                  <c:v>0</c:v>
                </c:pt>
                <c:pt idx="4">
                  <c:v>4.2857142857142856</c:v>
                </c:pt>
                <c:pt idx="5">
                  <c:v>18.571428571428573</c:v>
                </c:pt>
                <c:pt idx="6">
                  <c:v>41.428571428571431</c:v>
                </c:pt>
                <c:pt idx="7">
                  <c:v>15</c:v>
                </c:pt>
                <c:pt idx="8">
                  <c:v>7.1428571428571432</c:v>
                </c:pt>
                <c:pt idx="9">
                  <c:v>5</c:v>
                </c:pt>
                <c:pt idx="10">
                  <c:v>4.2857142857142856</c:v>
                </c:pt>
                <c:pt idx="11">
                  <c:v>3.5714285714285716</c:v>
                </c:pt>
                <c:pt idx="12">
                  <c:v>0</c:v>
                </c:pt>
                <c:pt idx="13">
                  <c:v>0</c:v>
                </c:pt>
                <c:pt idx="14">
                  <c:v>0</c:v>
                </c:pt>
                <c:pt idx="15">
                  <c:v>0</c:v>
                </c:pt>
              </c:numCache>
            </c:numRef>
          </c:val>
          <c:extLst>
            <c:ext xmlns:c16="http://schemas.microsoft.com/office/drawing/2014/chart" uri="{C3380CC4-5D6E-409C-BE32-E72D297353CC}">
              <c16:uniqueId val="{00000008-7F97-44F7-8150-D835B196792D}"/>
            </c:ext>
          </c:extLst>
        </c:ser>
        <c:ser>
          <c:idx val="12"/>
          <c:order val="9"/>
          <c:tx>
            <c:strRef>
              <c:f>Pseud!$BE$4</c:f>
              <c:strCache>
                <c:ptCount val="1"/>
                <c:pt idx="0">
                  <c:v>Meropenem</c:v>
                </c:pt>
              </c:strCache>
            </c:strRef>
          </c:tx>
          <c:spPr>
            <a:solidFill>
              <a:srgbClr val="00CC00"/>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Pseud!$BE$5:$BE$20</c:f>
              <c:numCache>
                <c:formatCode>0.00</c:formatCode>
                <c:ptCount val="16"/>
                <c:pt idx="0">
                  <c:v>0</c:v>
                </c:pt>
                <c:pt idx="1">
                  <c:v>0</c:v>
                </c:pt>
                <c:pt idx="2">
                  <c:v>28.571428571428573</c:v>
                </c:pt>
                <c:pt idx="3">
                  <c:v>0</c:v>
                </c:pt>
                <c:pt idx="4">
                  <c:v>16.428571428571427</c:v>
                </c:pt>
                <c:pt idx="5">
                  <c:v>16.428571428571427</c:v>
                </c:pt>
                <c:pt idx="6">
                  <c:v>14.285714285714286</c:v>
                </c:pt>
                <c:pt idx="7">
                  <c:v>6.4285714285714288</c:v>
                </c:pt>
                <c:pt idx="8">
                  <c:v>10.714285714285714</c:v>
                </c:pt>
                <c:pt idx="9">
                  <c:v>3.5714285714285716</c:v>
                </c:pt>
                <c:pt idx="10">
                  <c:v>2.1428571428571428</c:v>
                </c:pt>
                <c:pt idx="11">
                  <c:v>1.4285714285714286</c:v>
                </c:pt>
                <c:pt idx="12">
                  <c:v>0</c:v>
                </c:pt>
                <c:pt idx="13">
                  <c:v>0</c:v>
                </c:pt>
                <c:pt idx="14">
                  <c:v>0</c:v>
                </c:pt>
                <c:pt idx="15">
                  <c:v>0</c:v>
                </c:pt>
              </c:numCache>
            </c:numRef>
          </c:val>
          <c:extLst>
            <c:ext xmlns:c16="http://schemas.microsoft.com/office/drawing/2014/chart" uri="{C3380CC4-5D6E-409C-BE32-E72D297353CC}">
              <c16:uniqueId val="{00000009-7F97-44F7-8150-D835B196792D}"/>
            </c:ext>
          </c:extLst>
        </c:ser>
        <c:ser>
          <c:idx val="13"/>
          <c:order val="10"/>
          <c:tx>
            <c:strRef>
              <c:f>Pseud!$BF$4</c:f>
              <c:strCache>
                <c:ptCount val="1"/>
                <c:pt idx="0">
                  <c:v>Colistin</c:v>
                </c:pt>
              </c:strCache>
            </c:strRef>
          </c:tx>
          <c:spPr>
            <a:solidFill>
              <a:schemeClr val="accent6">
                <a:lumMod val="50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Pseud!$BF$5:$BF$20</c:f>
              <c:numCache>
                <c:formatCode>0.00</c:formatCode>
                <c:ptCount val="16"/>
                <c:pt idx="0">
                  <c:v>0</c:v>
                </c:pt>
                <c:pt idx="1">
                  <c:v>0</c:v>
                </c:pt>
                <c:pt idx="2">
                  <c:v>0</c:v>
                </c:pt>
                <c:pt idx="3">
                  <c:v>0.71942446043165464</c:v>
                </c:pt>
                <c:pt idx="4">
                  <c:v>3.5971223021582732</c:v>
                </c:pt>
                <c:pt idx="5">
                  <c:v>10.791366906474821</c:v>
                </c:pt>
                <c:pt idx="6">
                  <c:v>62.589928057553955</c:v>
                </c:pt>
                <c:pt idx="7">
                  <c:v>20.14388489208633</c:v>
                </c:pt>
                <c:pt idx="8">
                  <c:v>0</c:v>
                </c:pt>
                <c:pt idx="9">
                  <c:v>0</c:v>
                </c:pt>
                <c:pt idx="10">
                  <c:v>2.1582733812949639</c:v>
                </c:pt>
                <c:pt idx="11">
                  <c:v>0</c:v>
                </c:pt>
                <c:pt idx="12">
                  <c:v>0</c:v>
                </c:pt>
                <c:pt idx="13">
                  <c:v>0</c:v>
                </c:pt>
                <c:pt idx="14">
                  <c:v>0</c:v>
                </c:pt>
                <c:pt idx="15">
                  <c:v>0</c:v>
                </c:pt>
              </c:numCache>
            </c:numRef>
          </c:val>
          <c:extLst>
            <c:ext xmlns:c16="http://schemas.microsoft.com/office/drawing/2014/chart" uri="{C3380CC4-5D6E-409C-BE32-E72D297353CC}">
              <c16:uniqueId val="{0000000A-7F97-44F7-8150-D835B196792D}"/>
            </c:ext>
          </c:extLst>
        </c:ser>
        <c:ser>
          <c:idx val="14"/>
          <c:order val="11"/>
          <c:tx>
            <c:strRef>
              <c:f>Pseud!$BG$4</c:f>
              <c:strCache>
                <c:ptCount val="1"/>
                <c:pt idx="0">
                  <c:v>Amikacin</c:v>
                </c:pt>
              </c:strCache>
            </c:strRef>
          </c:tx>
          <c:spPr>
            <a:solidFill>
              <a:schemeClr val="accent6">
                <a:lumMod val="75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Pseud!$BG$5:$BG$20</c:f>
              <c:numCache>
                <c:formatCode>0.00</c:formatCode>
                <c:ptCount val="16"/>
                <c:pt idx="0">
                  <c:v>0</c:v>
                </c:pt>
                <c:pt idx="1">
                  <c:v>0</c:v>
                </c:pt>
                <c:pt idx="2">
                  <c:v>0</c:v>
                </c:pt>
                <c:pt idx="3">
                  <c:v>0</c:v>
                </c:pt>
                <c:pt idx="4">
                  <c:v>17.142857142857142</c:v>
                </c:pt>
                <c:pt idx="5">
                  <c:v>0</c:v>
                </c:pt>
                <c:pt idx="6">
                  <c:v>50.714285714285715</c:v>
                </c:pt>
                <c:pt idx="7">
                  <c:v>25</c:v>
                </c:pt>
                <c:pt idx="8">
                  <c:v>3.5714285714285716</c:v>
                </c:pt>
                <c:pt idx="9">
                  <c:v>2.8571428571428572</c:v>
                </c:pt>
                <c:pt idx="10">
                  <c:v>0</c:v>
                </c:pt>
                <c:pt idx="11">
                  <c:v>0.7142857142857143</c:v>
                </c:pt>
                <c:pt idx="12">
                  <c:v>0</c:v>
                </c:pt>
                <c:pt idx="13">
                  <c:v>0</c:v>
                </c:pt>
                <c:pt idx="14">
                  <c:v>0</c:v>
                </c:pt>
                <c:pt idx="15">
                  <c:v>0</c:v>
                </c:pt>
              </c:numCache>
            </c:numRef>
          </c:val>
          <c:extLst>
            <c:ext xmlns:c16="http://schemas.microsoft.com/office/drawing/2014/chart" uri="{C3380CC4-5D6E-409C-BE32-E72D297353CC}">
              <c16:uniqueId val="{0000000B-7F97-44F7-8150-D835B196792D}"/>
            </c:ext>
          </c:extLst>
        </c:ser>
        <c:ser>
          <c:idx val="15"/>
          <c:order val="12"/>
          <c:tx>
            <c:strRef>
              <c:f>Pseud!$BH$4</c:f>
              <c:strCache>
                <c:ptCount val="1"/>
                <c:pt idx="0">
                  <c:v>Gentamicin</c:v>
                </c:pt>
              </c:strCache>
            </c:strRef>
          </c:tx>
          <c:spPr>
            <a:solidFill>
              <a:schemeClr val="accent6">
                <a:lumMod val="20000"/>
                <a:lumOff val="80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Pseud!$BH$5:$BH$20</c:f>
              <c:numCache>
                <c:formatCode>0.00</c:formatCode>
                <c:ptCount val="16"/>
                <c:pt idx="0">
                  <c:v>0</c:v>
                </c:pt>
                <c:pt idx="1">
                  <c:v>0</c:v>
                </c:pt>
                <c:pt idx="2">
                  <c:v>2.1428571428571428</c:v>
                </c:pt>
                <c:pt idx="3">
                  <c:v>0</c:v>
                </c:pt>
                <c:pt idx="4">
                  <c:v>2.8571428571428572</c:v>
                </c:pt>
                <c:pt idx="5">
                  <c:v>40</c:v>
                </c:pt>
                <c:pt idx="6">
                  <c:v>37.857142857142854</c:v>
                </c:pt>
                <c:pt idx="7">
                  <c:v>13.571428571428571</c:v>
                </c:pt>
                <c:pt idx="8">
                  <c:v>2.8571428571428572</c:v>
                </c:pt>
                <c:pt idx="9">
                  <c:v>0</c:v>
                </c:pt>
                <c:pt idx="10">
                  <c:v>0.7142857142857143</c:v>
                </c:pt>
                <c:pt idx="11">
                  <c:v>0</c:v>
                </c:pt>
                <c:pt idx="12">
                  <c:v>0</c:v>
                </c:pt>
                <c:pt idx="13">
                  <c:v>0</c:v>
                </c:pt>
                <c:pt idx="14">
                  <c:v>0</c:v>
                </c:pt>
                <c:pt idx="15">
                  <c:v>0</c:v>
                </c:pt>
              </c:numCache>
            </c:numRef>
          </c:val>
          <c:extLst>
            <c:ext xmlns:c16="http://schemas.microsoft.com/office/drawing/2014/chart" uri="{C3380CC4-5D6E-409C-BE32-E72D297353CC}">
              <c16:uniqueId val="{0000000C-7F97-44F7-8150-D835B196792D}"/>
            </c:ext>
          </c:extLst>
        </c:ser>
        <c:ser>
          <c:idx val="16"/>
          <c:order val="13"/>
          <c:tx>
            <c:strRef>
              <c:f>Pseud!$BI$4</c:f>
              <c:strCache>
                <c:ptCount val="1"/>
                <c:pt idx="0">
                  <c:v>Tobramycin</c:v>
                </c:pt>
              </c:strCache>
            </c:strRef>
          </c:tx>
          <c:spPr>
            <a:solidFill>
              <a:schemeClr val="bg2">
                <a:lumMod val="50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Pseud!$BI$5:$BI$20</c:f>
              <c:numCache>
                <c:formatCode>0.00</c:formatCode>
                <c:ptCount val="16"/>
                <c:pt idx="0">
                  <c:v>0</c:v>
                </c:pt>
                <c:pt idx="1">
                  <c:v>0</c:v>
                </c:pt>
                <c:pt idx="2">
                  <c:v>60.526315789473685</c:v>
                </c:pt>
                <c:pt idx="3">
                  <c:v>0</c:v>
                </c:pt>
                <c:pt idx="4">
                  <c:v>28.94736842105263</c:v>
                </c:pt>
                <c:pt idx="5">
                  <c:v>10.526315789473685</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D-7F97-44F7-8150-D835B196792D}"/>
            </c:ext>
          </c:extLst>
        </c:ser>
        <c:ser>
          <c:idx val="17"/>
          <c:order val="14"/>
          <c:tx>
            <c:strRef>
              <c:f>Pseud!$BJ$4</c:f>
              <c:strCache>
                <c:ptCount val="1"/>
                <c:pt idx="0">
                  <c:v>Fosfomycin</c:v>
                </c:pt>
              </c:strCache>
            </c:strRef>
          </c:tx>
          <c:spPr>
            <a:solidFill>
              <a:schemeClr val="accent4">
                <a:lumMod val="75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Pseud!$BJ$5:$BJ$20</c:f>
              <c:numCache>
                <c:formatCode>0.00</c:formatCode>
                <c:ptCount val="16"/>
                <c:pt idx="0">
                  <c:v>0</c:v>
                </c:pt>
                <c:pt idx="1">
                  <c:v>0</c:v>
                </c:pt>
                <c:pt idx="2">
                  <c:v>0</c:v>
                </c:pt>
                <c:pt idx="3">
                  <c:v>0</c:v>
                </c:pt>
                <c:pt idx="4">
                  <c:v>0</c:v>
                </c:pt>
                <c:pt idx="5">
                  <c:v>0.7142857142857143</c:v>
                </c:pt>
                <c:pt idx="6">
                  <c:v>0</c:v>
                </c:pt>
                <c:pt idx="7">
                  <c:v>1.4285714285714286</c:v>
                </c:pt>
                <c:pt idx="8">
                  <c:v>3.5714285714285716</c:v>
                </c:pt>
                <c:pt idx="9">
                  <c:v>4.2857142857142856</c:v>
                </c:pt>
                <c:pt idx="10">
                  <c:v>5.7142857142857144</c:v>
                </c:pt>
                <c:pt idx="11">
                  <c:v>13.571428571428571</c:v>
                </c:pt>
                <c:pt idx="12">
                  <c:v>27.142857142857142</c:v>
                </c:pt>
                <c:pt idx="13">
                  <c:v>24.285714285714285</c:v>
                </c:pt>
                <c:pt idx="14">
                  <c:v>19.285714285714285</c:v>
                </c:pt>
                <c:pt idx="15">
                  <c:v>0</c:v>
                </c:pt>
              </c:numCache>
            </c:numRef>
          </c:val>
          <c:extLst>
            <c:ext xmlns:c16="http://schemas.microsoft.com/office/drawing/2014/chart" uri="{C3380CC4-5D6E-409C-BE32-E72D297353CC}">
              <c16:uniqueId val="{0000000E-7F97-44F7-8150-D835B196792D}"/>
            </c:ext>
          </c:extLst>
        </c:ser>
        <c:ser>
          <c:idx val="18"/>
          <c:order val="15"/>
          <c:tx>
            <c:strRef>
              <c:f>Pseud!$BK$4</c:f>
              <c:strCache>
                <c:ptCount val="1"/>
                <c:pt idx="0">
                  <c:v>Cotrimoxazol</c:v>
                </c:pt>
              </c:strCache>
            </c:strRef>
          </c:tx>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Pseud!$BK$5:$BK$20</c:f>
              <c:numCache>
                <c:formatCode>0.00</c:formatCode>
                <c:ptCount val="16"/>
                <c:pt idx="0">
                  <c:v>0</c:v>
                </c:pt>
                <c:pt idx="1">
                  <c:v>0</c:v>
                </c:pt>
                <c:pt idx="2">
                  <c:v>1.4285714285714286</c:v>
                </c:pt>
                <c:pt idx="3">
                  <c:v>0</c:v>
                </c:pt>
                <c:pt idx="4">
                  <c:v>0</c:v>
                </c:pt>
                <c:pt idx="5">
                  <c:v>0</c:v>
                </c:pt>
                <c:pt idx="6">
                  <c:v>2.1428571428571428</c:v>
                </c:pt>
                <c:pt idx="7">
                  <c:v>8.5714285714285712</c:v>
                </c:pt>
                <c:pt idx="8">
                  <c:v>36.428571428571431</c:v>
                </c:pt>
                <c:pt idx="9">
                  <c:v>22.142857142857142</c:v>
                </c:pt>
                <c:pt idx="10">
                  <c:v>20</c:v>
                </c:pt>
                <c:pt idx="11">
                  <c:v>9.2857142857142865</c:v>
                </c:pt>
                <c:pt idx="12">
                  <c:v>0</c:v>
                </c:pt>
                <c:pt idx="13">
                  <c:v>0</c:v>
                </c:pt>
                <c:pt idx="14">
                  <c:v>0</c:v>
                </c:pt>
                <c:pt idx="15">
                  <c:v>0</c:v>
                </c:pt>
              </c:numCache>
            </c:numRef>
          </c:val>
          <c:extLst>
            <c:ext xmlns:c16="http://schemas.microsoft.com/office/drawing/2014/chart" uri="{C3380CC4-5D6E-409C-BE32-E72D297353CC}">
              <c16:uniqueId val="{0000000F-7F97-44F7-8150-D835B196792D}"/>
            </c:ext>
          </c:extLst>
        </c:ser>
        <c:ser>
          <c:idx val="19"/>
          <c:order val="16"/>
          <c:tx>
            <c:strRef>
              <c:f>Pseud!$BL$4</c:f>
              <c:strCache>
                <c:ptCount val="1"/>
                <c:pt idx="0">
                  <c:v>Ciprofloxacin</c:v>
                </c:pt>
              </c:strCache>
            </c:strRef>
          </c:tx>
          <c:spPr>
            <a:solidFill>
              <a:schemeClr val="accent4">
                <a:lumMod val="60000"/>
                <a:lumOff val="40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Pseud!$BL$5:$BL$20</c:f>
              <c:numCache>
                <c:formatCode>0.00</c:formatCode>
                <c:ptCount val="16"/>
                <c:pt idx="0">
                  <c:v>0</c:v>
                </c:pt>
                <c:pt idx="1">
                  <c:v>0.7142857142857143</c:v>
                </c:pt>
                <c:pt idx="2">
                  <c:v>7.1428571428571432</c:v>
                </c:pt>
                <c:pt idx="3">
                  <c:v>55.714285714285715</c:v>
                </c:pt>
                <c:pt idx="4">
                  <c:v>13.571428571428571</c:v>
                </c:pt>
                <c:pt idx="5">
                  <c:v>8.5714285714285712</c:v>
                </c:pt>
                <c:pt idx="6">
                  <c:v>5</c:v>
                </c:pt>
                <c:pt idx="7">
                  <c:v>5</c:v>
                </c:pt>
                <c:pt idx="8">
                  <c:v>2.1428571428571428</c:v>
                </c:pt>
                <c:pt idx="9">
                  <c:v>2.1428571428571428</c:v>
                </c:pt>
                <c:pt idx="10">
                  <c:v>0</c:v>
                </c:pt>
                <c:pt idx="11">
                  <c:v>0</c:v>
                </c:pt>
                <c:pt idx="12">
                  <c:v>0</c:v>
                </c:pt>
                <c:pt idx="13">
                  <c:v>0</c:v>
                </c:pt>
                <c:pt idx="14">
                  <c:v>0</c:v>
                </c:pt>
                <c:pt idx="15">
                  <c:v>0</c:v>
                </c:pt>
              </c:numCache>
            </c:numRef>
          </c:val>
          <c:extLst>
            <c:ext xmlns:c16="http://schemas.microsoft.com/office/drawing/2014/chart" uri="{C3380CC4-5D6E-409C-BE32-E72D297353CC}">
              <c16:uniqueId val="{00000010-7F97-44F7-8150-D835B196792D}"/>
            </c:ext>
          </c:extLst>
        </c:ser>
        <c:ser>
          <c:idx val="20"/>
          <c:order val="17"/>
          <c:tx>
            <c:strRef>
              <c:f>Pseud!$BM$4</c:f>
              <c:strCache>
                <c:ptCount val="1"/>
                <c:pt idx="0">
                  <c:v>Levofloxacin</c:v>
                </c:pt>
              </c:strCache>
            </c:strRef>
          </c:tx>
          <c:spPr>
            <a:solidFill>
              <a:schemeClr val="accent4">
                <a:lumMod val="20000"/>
                <a:lumOff val="80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Pseud!$BM$5:$BM$20</c:f>
              <c:numCache>
                <c:formatCode>0.00</c:formatCode>
                <c:ptCount val="16"/>
                <c:pt idx="0">
                  <c:v>0</c:v>
                </c:pt>
                <c:pt idx="1">
                  <c:v>2.8571428571428572</c:v>
                </c:pt>
                <c:pt idx="2">
                  <c:v>0</c:v>
                </c:pt>
                <c:pt idx="3">
                  <c:v>2.8571428571428572</c:v>
                </c:pt>
                <c:pt idx="4">
                  <c:v>27.857142857142858</c:v>
                </c:pt>
                <c:pt idx="5">
                  <c:v>35</c:v>
                </c:pt>
                <c:pt idx="6">
                  <c:v>12.142857142857142</c:v>
                </c:pt>
                <c:pt idx="7">
                  <c:v>9.2857142857142865</c:v>
                </c:pt>
                <c:pt idx="8">
                  <c:v>5</c:v>
                </c:pt>
                <c:pt idx="9">
                  <c:v>2.8571428571428572</c:v>
                </c:pt>
                <c:pt idx="10">
                  <c:v>2.1428571428571428</c:v>
                </c:pt>
                <c:pt idx="11">
                  <c:v>0</c:v>
                </c:pt>
                <c:pt idx="12">
                  <c:v>0</c:v>
                </c:pt>
                <c:pt idx="13">
                  <c:v>0</c:v>
                </c:pt>
                <c:pt idx="14">
                  <c:v>0</c:v>
                </c:pt>
                <c:pt idx="15">
                  <c:v>0</c:v>
                </c:pt>
              </c:numCache>
            </c:numRef>
          </c:val>
          <c:extLst>
            <c:ext xmlns:c16="http://schemas.microsoft.com/office/drawing/2014/chart" uri="{C3380CC4-5D6E-409C-BE32-E72D297353CC}">
              <c16:uniqueId val="{00000011-7F97-44F7-8150-D835B196792D}"/>
            </c:ext>
          </c:extLst>
        </c:ser>
        <c:ser>
          <c:idx val="21"/>
          <c:order val="18"/>
          <c:tx>
            <c:strRef>
              <c:f>Pseud!$BN$4</c:f>
              <c:strCache>
                <c:ptCount val="1"/>
                <c:pt idx="0">
                  <c:v>Moxifloxacin</c:v>
                </c:pt>
              </c:strCache>
            </c:strRef>
          </c:tx>
          <c:spPr>
            <a:solidFill>
              <a:schemeClr val="tx1">
                <a:lumMod val="50000"/>
                <a:lumOff val="50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Pseud!$BN$5:$BN$20</c:f>
              <c:numCache>
                <c:formatCode>0.00</c:formatCode>
                <c:ptCount val="16"/>
                <c:pt idx="0">
                  <c:v>0</c:v>
                </c:pt>
                <c:pt idx="1">
                  <c:v>0</c:v>
                </c:pt>
                <c:pt idx="2">
                  <c:v>0.7142857142857143</c:v>
                </c:pt>
                <c:pt idx="3">
                  <c:v>0</c:v>
                </c:pt>
                <c:pt idx="4">
                  <c:v>3.5714285714285716</c:v>
                </c:pt>
                <c:pt idx="5">
                  <c:v>23.571428571428573</c:v>
                </c:pt>
                <c:pt idx="6">
                  <c:v>39.285714285714285</c:v>
                </c:pt>
                <c:pt idx="7">
                  <c:v>12.857142857142858</c:v>
                </c:pt>
                <c:pt idx="8">
                  <c:v>10</c:v>
                </c:pt>
                <c:pt idx="9">
                  <c:v>10</c:v>
                </c:pt>
                <c:pt idx="10">
                  <c:v>0</c:v>
                </c:pt>
                <c:pt idx="11">
                  <c:v>0</c:v>
                </c:pt>
                <c:pt idx="12">
                  <c:v>0</c:v>
                </c:pt>
                <c:pt idx="13">
                  <c:v>0</c:v>
                </c:pt>
                <c:pt idx="14">
                  <c:v>0</c:v>
                </c:pt>
                <c:pt idx="15">
                  <c:v>0</c:v>
                </c:pt>
              </c:numCache>
            </c:numRef>
          </c:val>
          <c:extLst>
            <c:ext xmlns:c16="http://schemas.microsoft.com/office/drawing/2014/chart" uri="{C3380CC4-5D6E-409C-BE32-E72D297353CC}">
              <c16:uniqueId val="{00000012-7F97-44F7-8150-D835B196792D}"/>
            </c:ext>
          </c:extLst>
        </c:ser>
        <c:ser>
          <c:idx val="22"/>
          <c:order val="19"/>
          <c:tx>
            <c:strRef>
              <c:f>Pseud!$BO$4</c:f>
              <c:strCache>
                <c:ptCount val="1"/>
                <c:pt idx="0">
                  <c:v>Doxycyclin</c:v>
                </c:pt>
              </c:strCache>
            </c:strRef>
          </c:tx>
          <c:spPr>
            <a:solidFill>
              <a:srgbClr val="CCFF66"/>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Pseud!$BO$5:$BO$20</c:f>
              <c:numCache>
                <c:formatCode>0.00</c:formatCode>
                <c:ptCount val="16"/>
                <c:pt idx="0">
                  <c:v>0</c:v>
                </c:pt>
                <c:pt idx="1">
                  <c:v>0</c:v>
                </c:pt>
                <c:pt idx="2">
                  <c:v>0.7142857142857143</c:v>
                </c:pt>
                <c:pt idx="3">
                  <c:v>0</c:v>
                </c:pt>
                <c:pt idx="4">
                  <c:v>0</c:v>
                </c:pt>
                <c:pt idx="5">
                  <c:v>0.7142857142857143</c:v>
                </c:pt>
                <c:pt idx="6">
                  <c:v>0</c:v>
                </c:pt>
                <c:pt idx="7">
                  <c:v>0.7142857142857143</c:v>
                </c:pt>
                <c:pt idx="8">
                  <c:v>5</c:v>
                </c:pt>
                <c:pt idx="9">
                  <c:v>8.5714285714285712</c:v>
                </c:pt>
                <c:pt idx="10">
                  <c:v>84.285714285714292</c:v>
                </c:pt>
                <c:pt idx="11">
                  <c:v>0</c:v>
                </c:pt>
                <c:pt idx="12">
                  <c:v>0</c:v>
                </c:pt>
                <c:pt idx="13">
                  <c:v>0</c:v>
                </c:pt>
                <c:pt idx="14">
                  <c:v>0</c:v>
                </c:pt>
                <c:pt idx="15">
                  <c:v>0</c:v>
                </c:pt>
              </c:numCache>
            </c:numRef>
          </c:val>
          <c:extLst>
            <c:ext xmlns:c16="http://schemas.microsoft.com/office/drawing/2014/chart" uri="{C3380CC4-5D6E-409C-BE32-E72D297353CC}">
              <c16:uniqueId val="{00000013-7F97-44F7-8150-D835B196792D}"/>
            </c:ext>
          </c:extLst>
        </c:ser>
        <c:ser>
          <c:idx val="8"/>
          <c:order val="20"/>
          <c:tx>
            <c:strRef>
              <c:f>Pseud!$BP$4</c:f>
              <c:strCache>
                <c:ptCount val="1"/>
                <c:pt idx="0">
                  <c:v>Tigecyclin</c:v>
                </c:pt>
              </c:strCache>
            </c:strRef>
          </c:tx>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Pseud!$BP$5:$BP$20</c:f>
              <c:numCache>
                <c:formatCode>0.00</c:formatCode>
                <c:ptCount val="16"/>
                <c:pt idx="0">
                  <c:v>0</c:v>
                </c:pt>
                <c:pt idx="1">
                  <c:v>1.4285714285714286</c:v>
                </c:pt>
                <c:pt idx="2">
                  <c:v>0</c:v>
                </c:pt>
                <c:pt idx="3">
                  <c:v>1.4285714285714286</c:v>
                </c:pt>
                <c:pt idx="4">
                  <c:v>0.7142857142857143</c:v>
                </c:pt>
                <c:pt idx="5">
                  <c:v>0.7142857142857143</c:v>
                </c:pt>
                <c:pt idx="6">
                  <c:v>1.4285714285714286</c:v>
                </c:pt>
                <c:pt idx="7">
                  <c:v>9.2857142857142865</c:v>
                </c:pt>
                <c:pt idx="8">
                  <c:v>50.714285714285715</c:v>
                </c:pt>
                <c:pt idx="9">
                  <c:v>28.571428571428573</c:v>
                </c:pt>
                <c:pt idx="10">
                  <c:v>5.7142857142857144</c:v>
                </c:pt>
                <c:pt idx="11">
                  <c:v>0</c:v>
                </c:pt>
                <c:pt idx="12">
                  <c:v>0</c:v>
                </c:pt>
                <c:pt idx="13">
                  <c:v>0</c:v>
                </c:pt>
                <c:pt idx="14">
                  <c:v>0</c:v>
                </c:pt>
                <c:pt idx="15">
                  <c:v>0</c:v>
                </c:pt>
              </c:numCache>
            </c:numRef>
          </c:val>
          <c:extLst>
            <c:ext xmlns:c16="http://schemas.microsoft.com/office/drawing/2014/chart" uri="{C3380CC4-5D6E-409C-BE32-E72D297353CC}">
              <c16:uniqueId val="{00000014-7F97-44F7-8150-D835B196792D}"/>
            </c:ext>
          </c:extLst>
        </c:ser>
        <c:ser>
          <c:idx val="11"/>
          <c:order val="21"/>
          <c:tx>
            <c:strRef>
              <c:f>Pseud!$BQ$4</c:f>
              <c:strCache>
                <c:ptCount val="1"/>
                <c:pt idx="0">
                  <c:v>Caz/Avi</c:v>
                </c:pt>
              </c:strCache>
            </c:strRef>
          </c:tx>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Pseud!$BQ$5:$BQ$20</c:f>
              <c:numCache>
                <c:formatCode>0.00</c:formatCode>
                <c:ptCount val="16"/>
                <c:pt idx="0">
                  <c:v>0</c:v>
                </c:pt>
                <c:pt idx="1">
                  <c:v>0</c:v>
                </c:pt>
                <c:pt idx="2">
                  <c:v>0</c:v>
                </c:pt>
                <c:pt idx="3">
                  <c:v>1.4814814814814814</c:v>
                </c:pt>
                <c:pt idx="4">
                  <c:v>0</c:v>
                </c:pt>
                <c:pt idx="5">
                  <c:v>6.666666666666667</c:v>
                </c:pt>
                <c:pt idx="6">
                  <c:v>39.25925925925926</c:v>
                </c:pt>
                <c:pt idx="7">
                  <c:v>31.851851851851851</c:v>
                </c:pt>
                <c:pt idx="8">
                  <c:v>13.333333333333334</c:v>
                </c:pt>
                <c:pt idx="9">
                  <c:v>6.666666666666667</c:v>
                </c:pt>
                <c:pt idx="10">
                  <c:v>0.7407407407407407</c:v>
                </c:pt>
                <c:pt idx="11">
                  <c:v>0</c:v>
                </c:pt>
                <c:pt idx="12">
                  <c:v>0</c:v>
                </c:pt>
                <c:pt idx="13">
                  <c:v>0</c:v>
                </c:pt>
                <c:pt idx="14">
                  <c:v>0</c:v>
                </c:pt>
                <c:pt idx="15">
                  <c:v>0</c:v>
                </c:pt>
              </c:numCache>
            </c:numRef>
          </c:val>
          <c:extLst>
            <c:ext xmlns:c16="http://schemas.microsoft.com/office/drawing/2014/chart" uri="{C3380CC4-5D6E-409C-BE32-E72D297353CC}">
              <c16:uniqueId val="{00000015-7F97-44F7-8150-D835B196792D}"/>
            </c:ext>
          </c:extLst>
        </c:ser>
        <c:dLbls>
          <c:showLegendKey val="0"/>
          <c:showVal val="0"/>
          <c:showCatName val="0"/>
          <c:showSerName val="0"/>
          <c:showPercent val="0"/>
          <c:showBubbleSize val="0"/>
        </c:dLbls>
        <c:gapWidth val="150"/>
        <c:shape val="box"/>
        <c:axId val="91595136"/>
        <c:axId val="91597056"/>
        <c:axId val="91588352"/>
        <c:extLst/>
      </c:bar3DChart>
      <c:catAx>
        <c:axId val="91595136"/>
        <c:scaling>
          <c:orientation val="minMax"/>
        </c:scaling>
        <c:delete val="0"/>
        <c:axPos val="b"/>
        <c:title>
          <c:tx>
            <c:rich>
              <a:bodyPr/>
              <a:lstStyle/>
              <a:p>
                <a:pPr>
                  <a:defRPr sz="1400"/>
                </a:pPr>
                <a:r>
                  <a:rPr lang="de-DE" sz="1400"/>
                  <a:t>mg/L</a:t>
                </a:r>
              </a:p>
            </c:rich>
          </c:tx>
          <c:layout>
            <c:manualLayout>
              <c:xMode val="edge"/>
              <c:yMode val="edge"/>
              <c:x val="0.28758568510466748"/>
              <c:y val="0.86374377269440716"/>
            </c:manualLayout>
          </c:layout>
          <c:overlay val="0"/>
        </c:title>
        <c:numFmt formatCode="General" sourceLinked="1"/>
        <c:majorTickMark val="out"/>
        <c:minorTickMark val="none"/>
        <c:tickLblPos val="nextTo"/>
        <c:crossAx val="91597056"/>
        <c:crosses val="autoZero"/>
        <c:auto val="1"/>
        <c:lblAlgn val="ctr"/>
        <c:lblOffset val="100"/>
        <c:tickLblSkip val="1"/>
        <c:noMultiLvlLbl val="0"/>
      </c:catAx>
      <c:valAx>
        <c:axId val="91597056"/>
        <c:scaling>
          <c:orientation val="minMax"/>
        </c:scaling>
        <c:delete val="0"/>
        <c:axPos val="l"/>
        <c:majorGridlines/>
        <c:title>
          <c:tx>
            <c:rich>
              <a:bodyPr rot="0" vert="horz"/>
              <a:lstStyle/>
              <a:p>
                <a:pPr>
                  <a:defRPr sz="1600"/>
                </a:pPr>
                <a:r>
                  <a:rPr lang="de-DE" sz="1600"/>
                  <a:t>%</a:t>
                </a:r>
              </a:p>
            </c:rich>
          </c:tx>
          <c:layout>
            <c:manualLayout>
              <c:xMode val="edge"/>
              <c:yMode val="edge"/>
              <c:x val="3.0170809503328032E-2"/>
              <c:y val="0.57214843603681731"/>
            </c:manualLayout>
          </c:layout>
          <c:overlay val="0"/>
        </c:title>
        <c:numFmt formatCode="0.00" sourceLinked="1"/>
        <c:majorTickMark val="out"/>
        <c:minorTickMark val="none"/>
        <c:tickLblPos val="nextTo"/>
        <c:crossAx val="91595136"/>
        <c:crosses val="autoZero"/>
        <c:crossBetween val="between"/>
      </c:valAx>
      <c:serAx>
        <c:axId val="91588352"/>
        <c:scaling>
          <c:orientation val="minMax"/>
        </c:scaling>
        <c:delete val="0"/>
        <c:axPos val="b"/>
        <c:majorTickMark val="out"/>
        <c:minorTickMark val="none"/>
        <c:tickLblPos val="nextTo"/>
        <c:txPr>
          <a:bodyPr rot="1500000" vert="horz" anchor="ctr" anchorCtr="0"/>
          <a:lstStyle/>
          <a:p>
            <a:pPr>
              <a:defRPr sz="1200"/>
            </a:pPr>
            <a:endParaRPr lang="de-DE"/>
          </a:p>
        </c:txPr>
        <c:crossAx val="91597056"/>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0"/>
          <c:order val="0"/>
          <c:tx>
            <c:strRef>
              <c:f>Acinetob!$AU$4</c:f>
              <c:strCache>
                <c:ptCount val="1"/>
                <c:pt idx="0">
                  <c:v>Ampicillin</c:v>
                </c:pt>
              </c:strCache>
            </c:strRef>
          </c:tx>
          <c:spPr>
            <a:solidFill>
              <a:srgbClr val="FF0000"/>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Acinetob!$AU$5:$AU$20</c:f>
              <c:numCache>
                <c:formatCode>0.00</c:formatCode>
                <c:ptCount val="16"/>
                <c:pt idx="0">
                  <c:v>0</c:v>
                </c:pt>
                <c:pt idx="1">
                  <c:v>0</c:v>
                </c:pt>
                <c:pt idx="2">
                  <c:v>0</c:v>
                </c:pt>
                <c:pt idx="3">
                  <c:v>0</c:v>
                </c:pt>
                <c:pt idx="4">
                  <c:v>0</c:v>
                </c:pt>
                <c:pt idx="5">
                  <c:v>0</c:v>
                </c:pt>
                <c:pt idx="6">
                  <c:v>0</c:v>
                </c:pt>
                <c:pt idx="7">
                  <c:v>0</c:v>
                </c:pt>
                <c:pt idx="8">
                  <c:v>0</c:v>
                </c:pt>
                <c:pt idx="9">
                  <c:v>0</c:v>
                </c:pt>
                <c:pt idx="10">
                  <c:v>0</c:v>
                </c:pt>
                <c:pt idx="11">
                  <c:v>0</c:v>
                </c:pt>
                <c:pt idx="12">
                  <c:v>100</c:v>
                </c:pt>
                <c:pt idx="13">
                  <c:v>0</c:v>
                </c:pt>
                <c:pt idx="14">
                  <c:v>0</c:v>
                </c:pt>
                <c:pt idx="15">
                  <c:v>0</c:v>
                </c:pt>
              </c:numCache>
            </c:numRef>
          </c:val>
          <c:extLst>
            <c:ext xmlns:c16="http://schemas.microsoft.com/office/drawing/2014/chart" uri="{C3380CC4-5D6E-409C-BE32-E72D297353CC}">
              <c16:uniqueId val="{00000000-CB71-4471-B7E4-3DB7790F65F6}"/>
            </c:ext>
          </c:extLst>
        </c:ser>
        <c:ser>
          <c:idx val="1"/>
          <c:order val="1"/>
          <c:tx>
            <c:strRef>
              <c:f>Acinetob!$AV$4</c:f>
              <c:strCache>
                <c:ptCount val="1"/>
                <c:pt idx="0">
                  <c:v>Ampicillin/ Sulbactam</c:v>
                </c:pt>
              </c:strCache>
            </c:strRef>
          </c:tx>
          <c:spPr>
            <a:solidFill>
              <a:srgbClr val="FF5050"/>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Acinetob!$AV$5:$AV$20</c:f>
              <c:numCache>
                <c:formatCode>0.00</c:formatCode>
                <c:ptCount val="16"/>
                <c:pt idx="0">
                  <c:v>0</c:v>
                </c:pt>
                <c:pt idx="1">
                  <c:v>0</c:v>
                </c:pt>
                <c:pt idx="2">
                  <c:v>0</c:v>
                </c:pt>
                <c:pt idx="3">
                  <c:v>0</c:v>
                </c:pt>
                <c:pt idx="4">
                  <c:v>0</c:v>
                </c:pt>
                <c:pt idx="5">
                  <c:v>0</c:v>
                </c:pt>
                <c:pt idx="6">
                  <c:v>0</c:v>
                </c:pt>
                <c:pt idx="7">
                  <c:v>0</c:v>
                </c:pt>
                <c:pt idx="8">
                  <c:v>0</c:v>
                </c:pt>
                <c:pt idx="9">
                  <c:v>0</c:v>
                </c:pt>
                <c:pt idx="10">
                  <c:v>0</c:v>
                </c:pt>
                <c:pt idx="11">
                  <c:v>0</c:v>
                </c:pt>
                <c:pt idx="12">
                  <c:v>100</c:v>
                </c:pt>
                <c:pt idx="13">
                  <c:v>0</c:v>
                </c:pt>
                <c:pt idx="14">
                  <c:v>0</c:v>
                </c:pt>
                <c:pt idx="15">
                  <c:v>0</c:v>
                </c:pt>
              </c:numCache>
            </c:numRef>
          </c:val>
          <c:extLst>
            <c:ext xmlns:c16="http://schemas.microsoft.com/office/drawing/2014/chart" uri="{C3380CC4-5D6E-409C-BE32-E72D297353CC}">
              <c16:uniqueId val="{00000001-CB71-4471-B7E4-3DB7790F65F6}"/>
            </c:ext>
          </c:extLst>
        </c:ser>
        <c:ser>
          <c:idx val="2"/>
          <c:order val="2"/>
          <c:tx>
            <c:strRef>
              <c:f>Acinetob!$AW$4</c:f>
              <c:strCache>
                <c:ptCount val="1"/>
                <c:pt idx="0">
                  <c:v>Piperacillin</c:v>
                </c:pt>
              </c:strCache>
            </c:strRef>
          </c:tx>
          <c:spPr>
            <a:solidFill>
              <a:srgbClr val="FF7C80"/>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Acinetob!$AW$5:$AW$20</c:f>
              <c:numCache>
                <c:formatCode>0.00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100</c:v>
                </c:pt>
                <c:pt idx="14">
                  <c:v>0</c:v>
                </c:pt>
                <c:pt idx="15">
                  <c:v>0</c:v>
                </c:pt>
              </c:numCache>
            </c:numRef>
          </c:val>
          <c:extLst>
            <c:ext xmlns:c16="http://schemas.microsoft.com/office/drawing/2014/chart" uri="{C3380CC4-5D6E-409C-BE32-E72D297353CC}">
              <c16:uniqueId val="{00000002-CB71-4471-B7E4-3DB7790F65F6}"/>
            </c:ext>
          </c:extLst>
        </c:ser>
        <c:ser>
          <c:idx val="3"/>
          <c:order val="3"/>
          <c:tx>
            <c:strRef>
              <c:f>Acinetob!$AX$4</c:f>
              <c:strCache>
                <c:ptCount val="1"/>
                <c:pt idx="0">
                  <c:v>Piperacillin/ Tazobactam</c:v>
                </c:pt>
              </c:strCache>
            </c:strRef>
          </c:tx>
          <c:spPr>
            <a:solidFill>
              <a:srgbClr val="FFCC99"/>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Acinetob!$AX$5:$AX$20</c:f>
              <c:numCache>
                <c:formatCode>0.00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100</c:v>
                </c:pt>
                <c:pt idx="14">
                  <c:v>0</c:v>
                </c:pt>
                <c:pt idx="15">
                  <c:v>0</c:v>
                </c:pt>
              </c:numCache>
            </c:numRef>
          </c:val>
          <c:extLst>
            <c:ext xmlns:c16="http://schemas.microsoft.com/office/drawing/2014/chart" uri="{C3380CC4-5D6E-409C-BE32-E72D297353CC}">
              <c16:uniqueId val="{00000003-CB71-4471-B7E4-3DB7790F65F6}"/>
            </c:ext>
          </c:extLst>
        </c:ser>
        <c:ser>
          <c:idx val="4"/>
          <c:order val="4"/>
          <c:tx>
            <c:strRef>
              <c:f>Acinetob!$AY$4</c:f>
              <c:strCache>
                <c:ptCount val="1"/>
                <c:pt idx="0">
                  <c:v>Aztreonam</c:v>
                </c:pt>
              </c:strCache>
            </c:strRef>
          </c:tx>
          <c:spPr>
            <a:solidFill>
              <a:srgbClr val="FFFF00"/>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Acinetob!$AY$5:$AY$20</c:f>
              <c:numCache>
                <c:formatCode>0.00</c:formatCode>
                <c:ptCount val="16"/>
                <c:pt idx="0">
                  <c:v>0</c:v>
                </c:pt>
                <c:pt idx="1">
                  <c:v>0</c:v>
                </c:pt>
                <c:pt idx="2">
                  <c:v>0</c:v>
                </c:pt>
                <c:pt idx="3">
                  <c:v>0</c:v>
                </c:pt>
                <c:pt idx="4">
                  <c:v>0</c:v>
                </c:pt>
                <c:pt idx="5">
                  <c:v>0</c:v>
                </c:pt>
                <c:pt idx="6">
                  <c:v>0</c:v>
                </c:pt>
                <c:pt idx="7">
                  <c:v>0</c:v>
                </c:pt>
                <c:pt idx="8">
                  <c:v>0</c:v>
                </c:pt>
                <c:pt idx="9">
                  <c:v>0</c:v>
                </c:pt>
                <c:pt idx="10">
                  <c:v>0</c:v>
                </c:pt>
                <c:pt idx="11">
                  <c:v>100</c:v>
                </c:pt>
                <c:pt idx="12">
                  <c:v>0</c:v>
                </c:pt>
                <c:pt idx="13">
                  <c:v>0</c:v>
                </c:pt>
                <c:pt idx="14">
                  <c:v>0</c:v>
                </c:pt>
                <c:pt idx="15">
                  <c:v>0</c:v>
                </c:pt>
              </c:numCache>
            </c:numRef>
          </c:val>
          <c:extLst>
            <c:ext xmlns:c16="http://schemas.microsoft.com/office/drawing/2014/chart" uri="{C3380CC4-5D6E-409C-BE32-E72D297353CC}">
              <c16:uniqueId val="{00000004-CB71-4471-B7E4-3DB7790F65F6}"/>
            </c:ext>
          </c:extLst>
        </c:ser>
        <c:ser>
          <c:idx val="5"/>
          <c:order val="5"/>
          <c:tx>
            <c:strRef>
              <c:f>Acinetob!$AZ$4</c:f>
              <c:strCache>
                <c:ptCount val="1"/>
                <c:pt idx="0">
                  <c:v>Cefotaxim</c:v>
                </c:pt>
              </c:strCache>
            </c:strRef>
          </c:tx>
          <c:spPr>
            <a:solidFill>
              <a:srgbClr val="660066"/>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Acinetob!$AZ$5:$AZ$20</c:f>
              <c:numCache>
                <c:formatCode>0.00</c:formatCode>
                <c:ptCount val="16"/>
                <c:pt idx="0">
                  <c:v>0</c:v>
                </c:pt>
                <c:pt idx="1">
                  <c:v>0</c:v>
                </c:pt>
                <c:pt idx="2">
                  <c:v>0</c:v>
                </c:pt>
                <c:pt idx="3">
                  <c:v>0</c:v>
                </c:pt>
                <c:pt idx="4">
                  <c:v>0</c:v>
                </c:pt>
                <c:pt idx="5">
                  <c:v>0</c:v>
                </c:pt>
                <c:pt idx="6">
                  <c:v>0</c:v>
                </c:pt>
                <c:pt idx="7">
                  <c:v>0</c:v>
                </c:pt>
                <c:pt idx="8">
                  <c:v>0</c:v>
                </c:pt>
                <c:pt idx="9">
                  <c:v>0</c:v>
                </c:pt>
                <c:pt idx="10">
                  <c:v>100</c:v>
                </c:pt>
                <c:pt idx="11">
                  <c:v>0</c:v>
                </c:pt>
                <c:pt idx="12">
                  <c:v>0</c:v>
                </c:pt>
                <c:pt idx="13">
                  <c:v>0</c:v>
                </c:pt>
                <c:pt idx="14">
                  <c:v>0</c:v>
                </c:pt>
                <c:pt idx="15">
                  <c:v>0</c:v>
                </c:pt>
              </c:numCache>
            </c:numRef>
          </c:val>
          <c:extLst>
            <c:ext xmlns:c16="http://schemas.microsoft.com/office/drawing/2014/chart" uri="{C3380CC4-5D6E-409C-BE32-E72D297353CC}">
              <c16:uniqueId val="{00000005-CB71-4471-B7E4-3DB7790F65F6}"/>
            </c:ext>
          </c:extLst>
        </c:ser>
        <c:ser>
          <c:idx val="6"/>
          <c:order val="6"/>
          <c:tx>
            <c:strRef>
              <c:f>Acinetob!$BA$4</c:f>
              <c:strCache>
                <c:ptCount val="1"/>
                <c:pt idx="0">
                  <c:v>Ceftazidim</c:v>
                </c:pt>
              </c:strCache>
            </c:strRef>
          </c:tx>
          <c:spPr>
            <a:solidFill>
              <a:srgbClr val="CC00CC"/>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Acinetob!$BA$5:$BA$20</c:f>
              <c:numCache>
                <c:formatCode>0.00</c:formatCode>
                <c:ptCount val="16"/>
                <c:pt idx="0">
                  <c:v>0</c:v>
                </c:pt>
                <c:pt idx="1">
                  <c:v>0</c:v>
                </c:pt>
                <c:pt idx="2">
                  <c:v>0</c:v>
                </c:pt>
                <c:pt idx="3">
                  <c:v>0</c:v>
                </c:pt>
                <c:pt idx="4">
                  <c:v>0</c:v>
                </c:pt>
                <c:pt idx="5">
                  <c:v>0</c:v>
                </c:pt>
                <c:pt idx="6">
                  <c:v>0</c:v>
                </c:pt>
                <c:pt idx="7">
                  <c:v>0</c:v>
                </c:pt>
                <c:pt idx="8">
                  <c:v>0</c:v>
                </c:pt>
                <c:pt idx="9">
                  <c:v>0</c:v>
                </c:pt>
                <c:pt idx="10">
                  <c:v>0</c:v>
                </c:pt>
                <c:pt idx="11">
                  <c:v>0</c:v>
                </c:pt>
                <c:pt idx="12">
                  <c:v>100</c:v>
                </c:pt>
                <c:pt idx="13">
                  <c:v>0</c:v>
                </c:pt>
                <c:pt idx="14">
                  <c:v>0</c:v>
                </c:pt>
                <c:pt idx="15">
                  <c:v>0</c:v>
                </c:pt>
              </c:numCache>
            </c:numRef>
          </c:val>
          <c:extLst>
            <c:ext xmlns:c16="http://schemas.microsoft.com/office/drawing/2014/chart" uri="{C3380CC4-5D6E-409C-BE32-E72D297353CC}">
              <c16:uniqueId val="{00000006-CB71-4471-B7E4-3DB7790F65F6}"/>
            </c:ext>
          </c:extLst>
        </c:ser>
        <c:ser>
          <c:idx val="7"/>
          <c:order val="7"/>
          <c:tx>
            <c:strRef>
              <c:f>Acinetob!$BB$4</c:f>
              <c:strCache>
                <c:ptCount val="1"/>
                <c:pt idx="0">
                  <c:v>Cefuroxim</c:v>
                </c:pt>
              </c:strCache>
            </c:strRef>
          </c:tx>
          <c:spPr>
            <a:solidFill>
              <a:srgbClr val="FF66FF"/>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Acinetob!$BB$5:$BB$20</c:f>
              <c:numCache>
                <c:formatCode>0.00</c:formatCode>
                <c:ptCount val="16"/>
                <c:pt idx="0">
                  <c:v>0</c:v>
                </c:pt>
                <c:pt idx="1">
                  <c:v>0</c:v>
                </c:pt>
                <c:pt idx="2">
                  <c:v>0</c:v>
                </c:pt>
                <c:pt idx="3">
                  <c:v>0</c:v>
                </c:pt>
                <c:pt idx="4">
                  <c:v>0</c:v>
                </c:pt>
                <c:pt idx="5">
                  <c:v>0</c:v>
                </c:pt>
                <c:pt idx="6">
                  <c:v>0</c:v>
                </c:pt>
                <c:pt idx="7">
                  <c:v>0</c:v>
                </c:pt>
                <c:pt idx="8">
                  <c:v>0</c:v>
                </c:pt>
                <c:pt idx="9">
                  <c:v>0</c:v>
                </c:pt>
                <c:pt idx="10">
                  <c:v>0</c:v>
                </c:pt>
                <c:pt idx="11">
                  <c:v>0</c:v>
                </c:pt>
                <c:pt idx="12">
                  <c:v>100</c:v>
                </c:pt>
                <c:pt idx="13">
                  <c:v>0</c:v>
                </c:pt>
                <c:pt idx="14">
                  <c:v>0</c:v>
                </c:pt>
                <c:pt idx="15">
                  <c:v>0</c:v>
                </c:pt>
              </c:numCache>
            </c:numRef>
          </c:val>
          <c:extLst>
            <c:ext xmlns:c16="http://schemas.microsoft.com/office/drawing/2014/chart" uri="{C3380CC4-5D6E-409C-BE32-E72D297353CC}">
              <c16:uniqueId val="{00000007-CB71-4471-B7E4-3DB7790F65F6}"/>
            </c:ext>
          </c:extLst>
        </c:ser>
        <c:ser>
          <c:idx val="9"/>
          <c:order val="8"/>
          <c:tx>
            <c:strRef>
              <c:f>Acinetob!$BC$4</c:f>
              <c:strCache>
                <c:ptCount val="1"/>
                <c:pt idx="0">
                  <c:v>Imipenem</c:v>
                </c:pt>
              </c:strCache>
            </c:strRef>
          </c:tx>
          <c:spPr>
            <a:solidFill>
              <a:srgbClr val="0000CC"/>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Acinetob!$BC$5:$BC$20</c:f>
              <c:numCache>
                <c:formatCode>0.00</c:formatCode>
                <c:ptCount val="16"/>
                <c:pt idx="0">
                  <c:v>0</c:v>
                </c:pt>
                <c:pt idx="1">
                  <c:v>0</c:v>
                </c:pt>
                <c:pt idx="2">
                  <c:v>0</c:v>
                </c:pt>
                <c:pt idx="3">
                  <c:v>0</c:v>
                </c:pt>
                <c:pt idx="4">
                  <c:v>0</c:v>
                </c:pt>
                <c:pt idx="5">
                  <c:v>0</c:v>
                </c:pt>
                <c:pt idx="6">
                  <c:v>0</c:v>
                </c:pt>
                <c:pt idx="7">
                  <c:v>0</c:v>
                </c:pt>
                <c:pt idx="8">
                  <c:v>0</c:v>
                </c:pt>
                <c:pt idx="9">
                  <c:v>0</c:v>
                </c:pt>
                <c:pt idx="10">
                  <c:v>0</c:v>
                </c:pt>
                <c:pt idx="11">
                  <c:v>100</c:v>
                </c:pt>
                <c:pt idx="12">
                  <c:v>0</c:v>
                </c:pt>
                <c:pt idx="13">
                  <c:v>0</c:v>
                </c:pt>
                <c:pt idx="14">
                  <c:v>0</c:v>
                </c:pt>
                <c:pt idx="15">
                  <c:v>0</c:v>
                </c:pt>
              </c:numCache>
            </c:numRef>
          </c:val>
          <c:extLst>
            <c:ext xmlns:c16="http://schemas.microsoft.com/office/drawing/2014/chart" uri="{C3380CC4-5D6E-409C-BE32-E72D297353CC}">
              <c16:uniqueId val="{00000008-CB71-4471-B7E4-3DB7790F65F6}"/>
            </c:ext>
          </c:extLst>
        </c:ser>
        <c:ser>
          <c:idx val="10"/>
          <c:order val="9"/>
          <c:tx>
            <c:strRef>
              <c:f>Acinetob!$BD$4</c:f>
              <c:strCache>
                <c:ptCount val="1"/>
                <c:pt idx="0">
                  <c:v>Meropenem</c:v>
                </c:pt>
              </c:strCache>
            </c:strRef>
          </c:tx>
          <c:spPr>
            <a:solidFill>
              <a:srgbClr val="0066CC"/>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Acinetob!$BD$5:$BD$20</c:f>
              <c:numCache>
                <c:formatCode>0.00</c:formatCode>
                <c:ptCount val="16"/>
                <c:pt idx="0">
                  <c:v>0</c:v>
                </c:pt>
                <c:pt idx="1">
                  <c:v>0</c:v>
                </c:pt>
                <c:pt idx="2">
                  <c:v>0</c:v>
                </c:pt>
                <c:pt idx="3">
                  <c:v>0</c:v>
                </c:pt>
                <c:pt idx="4">
                  <c:v>0</c:v>
                </c:pt>
                <c:pt idx="5">
                  <c:v>0</c:v>
                </c:pt>
                <c:pt idx="6">
                  <c:v>0</c:v>
                </c:pt>
                <c:pt idx="7">
                  <c:v>0</c:v>
                </c:pt>
                <c:pt idx="8">
                  <c:v>0</c:v>
                </c:pt>
                <c:pt idx="9">
                  <c:v>0</c:v>
                </c:pt>
                <c:pt idx="10">
                  <c:v>0</c:v>
                </c:pt>
                <c:pt idx="11">
                  <c:v>100</c:v>
                </c:pt>
                <c:pt idx="12">
                  <c:v>0</c:v>
                </c:pt>
                <c:pt idx="13">
                  <c:v>0</c:v>
                </c:pt>
                <c:pt idx="14">
                  <c:v>0</c:v>
                </c:pt>
                <c:pt idx="15">
                  <c:v>0</c:v>
                </c:pt>
              </c:numCache>
            </c:numRef>
          </c:val>
          <c:extLst>
            <c:ext xmlns:c16="http://schemas.microsoft.com/office/drawing/2014/chart" uri="{C3380CC4-5D6E-409C-BE32-E72D297353CC}">
              <c16:uniqueId val="{00000009-CB71-4471-B7E4-3DB7790F65F6}"/>
            </c:ext>
          </c:extLst>
        </c:ser>
        <c:ser>
          <c:idx val="12"/>
          <c:order val="10"/>
          <c:tx>
            <c:strRef>
              <c:f>Acinetob!$BE$4</c:f>
              <c:strCache>
                <c:ptCount val="1"/>
                <c:pt idx="0">
                  <c:v>Colistin</c:v>
                </c:pt>
              </c:strCache>
            </c:strRef>
          </c:tx>
          <c:spPr>
            <a:solidFill>
              <a:srgbClr val="00CC00"/>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Acinetob!$BE$5:$BE$20</c:f>
              <c:numCache>
                <c:formatCode>0.00</c:formatCode>
                <c:ptCount val="16"/>
                <c:pt idx="0">
                  <c:v>0</c:v>
                </c:pt>
                <c:pt idx="1">
                  <c:v>0</c:v>
                </c:pt>
                <c:pt idx="2">
                  <c:v>0</c:v>
                </c:pt>
                <c:pt idx="3">
                  <c:v>0</c:v>
                </c:pt>
                <c:pt idx="4">
                  <c:v>50</c:v>
                </c:pt>
                <c:pt idx="5">
                  <c:v>50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A-CB71-4471-B7E4-3DB7790F65F6}"/>
            </c:ext>
          </c:extLst>
        </c:ser>
        <c:ser>
          <c:idx val="13"/>
          <c:order val="11"/>
          <c:tx>
            <c:strRef>
              <c:f>Acinetob!$BF$4</c:f>
              <c:strCache>
                <c:ptCount val="1"/>
                <c:pt idx="0">
                  <c:v>Amikacin</c:v>
                </c:pt>
              </c:strCache>
            </c:strRef>
          </c:tx>
          <c:spPr>
            <a:solidFill>
              <a:schemeClr val="accent6">
                <a:lumMod val="50000"/>
              </a:schemeClr>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Acinetob!$BF$5:$BF$20</c:f>
              <c:numCache>
                <c:formatCode>0.00</c:formatCode>
                <c:ptCount val="16"/>
                <c:pt idx="0">
                  <c:v>0</c:v>
                </c:pt>
                <c:pt idx="1">
                  <c:v>0</c:v>
                </c:pt>
                <c:pt idx="2">
                  <c:v>0</c:v>
                </c:pt>
                <c:pt idx="3">
                  <c:v>0</c:v>
                </c:pt>
                <c:pt idx="4">
                  <c:v>0</c:v>
                </c:pt>
                <c:pt idx="5">
                  <c:v>0</c:v>
                </c:pt>
                <c:pt idx="6">
                  <c:v>100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B-CB71-4471-B7E4-3DB7790F65F6}"/>
            </c:ext>
          </c:extLst>
        </c:ser>
        <c:ser>
          <c:idx val="14"/>
          <c:order val="12"/>
          <c:tx>
            <c:strRef>
              <c:f>Acinetob!$BG$4</c:f>
              <c:strCache>
                <c:ptCount val="1"/>
                <c:pt idx="0">
                  <c:v>Gentamicin</c:v>
                </c:pt>
              </c:strCache>
            </c:strRef>
          </c:tx>
          <c:spPr>
            <a:solidFill>
              <a:schemeClr val="accent6">
                <a:lumMod val="75000"/>
              </a:schemeClr>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Acinetob!$BG$5:$BG$20</c:f>
              <c:numCache>
                <c:formatCode>0.00</c:formatCode>
                <c:ptCount val="16"/>
                <c:pt idx="0">
                  <c:v>0</c:v>
                </c:pt>
                <c:pt idx="1">
                  <c:v>0</c:v>
                </c:pt>
                <c:pt idx="2">
                  <c:v>0</c:v>
                </c:pt>
                <c:pt idx="3">
                  <c:v>0</c:v>
                </c:pt>
                <c:pt idx="4">
                  <c:v>0</c:v>
                </c:pt>
                <c:pt idx="5">
                  <c:v>0</c:v>
                </c:pt>
                <c:pt idx="6">
                  <c:v>0</c:v>
                </c:pt>
                <c:pt idx="7">
                  <c:v>50</c:v>
                </c:pt>
                <c:pt idx="8">
                  <c:v>50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C-CB71-4471-B7E4-3DB7790F65F6}"/>
            </c:ext>
          </c:extLst>
        </c:ser>
        <c:ser>
          <c:idx val="15"/>
          <c:order val="13"/>
          <c:tx>
            <c:strRef>
              <c:f>Acinetob!$BH$4</c:f>
              <c:strCache>
                <c:ptCount val="1"/>
                <c:pt idx="0">
                  <c:v>Tobramycin</c:v>
                </c:pt>
              </c:strCache>
            </c:strRef>
          </c:tx>
          <c:spPr>
            <a:solidFill>
              <a:schemeClr val="accent6">
                <a:lumMod val="20000"/>
                <a:lumOff val="80000"/>
              </a:schemeClr>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Acinetob!$BH$5:$BH$20</c:f>
              <c:numCache>
                <c:formatCode>0.00</c:formatCode>
                <c:ptCount val="16"/>
                <c:pt idx="0">
                  <c:v>0</c:v>
                </c:pt>
                <c:pt idx="1">
                  <c:v>0</c:v>
                </c:pt>
                <c:pt idx="2">
                  <c:v>0</c:v>
                </c:pt>
                <c:pt idx="3">
                  <c:v>0</c:v>
                </c:pt>
                <c:pt idx="4">
                  <c:v>100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D-CB71-4471-B7E4-3DB7790F65F6}"/>
            </c:ext>
          </c:extLst>
        </c:ser>
        <c:ser>
          <c:idx val="16"/>
          <c:order val="14"/>
          <c:tx>
            <c:strRef>
              <c:f>Acinetob!$BI$4</c:f>
              <c:strCache>
                <c:ptCount val="1"/>
                <c:pt idx="0">
                  <c:v>Fosfomycin</c:v>
                </c:pt>
              </c:strCache>
            </c:strRef>
          </c:tx>
          <c:spPr>
            <a:solidFill>
              <a:schemeClr val="bg2">
                <a:lumMod val="50000"/>
              </a:schemeClr>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Acinetob!$BI$5:$BI$20</c:f>
              <c:numCache>
                <c:formatCode>0.00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100</c:v>
                </c:pt>
                <c:pt idx="14">
                  <c:v>0</c:v>
                </c:pt>
                <c:pt idx="15">
                  <c:v>0</c:v>
                </c:pt>
              </c:numCache>
            </c:numRef>
          </c:val>
          <c:extLst>
            <c:ext xmlns:c16="http://schemas.microsoft.com/office/drawing/2014/chart" uri="{C3380CC4-5D6E-409C-BE32-E72D297353CC}">
              <c16:uniqueId val="{0000000E-CB71-4471-B7E4-3DB7790F65F6}"/>
            </c:ext>
          </c:extLst>
        </c:ser>
        <c:ser>
          <c:idx val="17"/>
          <c:order val="15"/>
          <c:tx>
            <c:strRef>
              <c:f>Acinetob!$BJ$4</c:f>
              <c:strCache>
                <c:ptCount val="1"/>
                <c:pt idx="0">
                  <c:v>Cotrimoxazol</c:v>
                </c:pt>
              </c:strCache>
            </c:strRef>
          </c:tx>
          <c:spPr>
            <a:solidFill>
              <a:schemeClr val="accent4">
                <a:lumMod val="75000"/>
              </a:schemeClr>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Acinetob!$BJ$5:$BJ$20</c:f>
              <c:numCache>
                <c:formatCode>0.00</c:formatCode>
                <c:ptCount val="16"/>
                <c:pt idx="0">
                  <c:v>0</c:v>
                </c:pt>
                <c:pt idx="1">
                  <c:v>0</c:v>
                </c:pt>
                <c:pt idx="2">
                  <c:v>100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F-CB71-4471-B7E4-3DB7790F65F6}"/>
            </c:ext>
          </c:extLst>
        </c:ser>
        <c:ser>
          <c:idx val="18"/>
          <c:order val="16"/>
          <c:tx>
            <c:strRef>
              <c:f>Acinetob!$BK$4</c:f>
              <c:strCache>
                <c:ptCount val="1"/>
                <c:pt idx="0">
                  <c:v>Ciprofloxacin</c:v>
                </c:pt>
              </c:strCache>
            </c:strRef>
          </c:tx>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Acinetob!$BK$5:$BK$20</c:f>
              <c:numCache>
                <c:formatCode>0.00</c:formatCode>
                <c:ptCount val="16"/>
                <c:pt idx="0">
                  <c:v>0</c:v>
                </c:pt>
                <c:pt idx="1">
                  <c:v>0</c:v>
                </c:pt>
                <c:pt idx="2">
                  <c:v>0</c:v>
                </c:pt>
                <c:pt idx="3">
                  <c:v>0</c:v>
                </c:pt>
                <c:pt idx="4">
                  <c:v>0</c:v>
                </c:pt>
                <c:pt idx="5">
                  <c:v>0</c:v>
                </c:pt>
                <c:pt idx="6">
                  <c:v>0</c:v>
                </c:pt>
                <c:pt idx="7">
                  <c:v>0</c:v>
                </c:pt>
                <c:pt idx="8">
                  <c:v>0</c:v>
                </c:pt>
                <c:pt idx="9">
                  <c:v>100</c:v>
                </c:pt>
                <c:pt idx="10">
                  <c:v>0</c:v>
                </c:pt>
                <c:pt idx="11">
                  <c:v>0</c:v>
                </c:pt>
                <c:pt idx="12">
                  <c:v>0</c:v>
                </c:pt>
                <c:pt idx="13">
                  <c:v>0</c:v>
                </c:pt>
                <c:pt idx="14">
                  <c:v>0</c:v>
                </c:pt>
                <c:pt idx="15">
                  <c:v>0</c:v>
                </c:pt>
              </c:numCache>
            </c:numRef>
          </c:val>
          <c:extLst>
            <c:ext xmlns:c16="http://schemas.microsoft.com/office/drawing/2014/chart" uri="{C3380CC4-5D6E-409C-BE32-E72D297353CC}">
              <c16:uniqueId val="{00000010-CB71-4471-B7E4-3DB7790F65F6}"/>
            </c:ext>
          </c:extLst>
        </c:ser>
        <c:ser>
          <c:idx val="19"/>
          <c:order val="17"/>
          <c:tx>
            <c:strRef>
              <c:f>Acinetob!$BL$4</c:f>
              <c:strCache>
                <c:ptCount val="1"/>
                <c:pt idx="0">
                  <c:v>Levofloxacin</c:v>
                </c:pt>
              </c:strCache>
            </c:strRef>
          </c:tx>
          <c:spPr>
            <a:solidFill>
              <a:schemeClr val="accent4">
                <a:lumMod val="60000"/>
                <a:lumOff val="40000"/>
              </a:schemeClr>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Acinetob!$BL$5:$BL$20</c:f>
              <c:numCache>
                <c:formatCode>0.00</c:formatCode>
                <c:ptCount val="16"/>
                <c:pt idx="0">
                  <c:v>0</c:v>
                </c:pt>
                <c:pt idx="1">
                  <c:v>0</c:v>
                </c:pt>
                <c:pt idx="2">
                  <c:v>0</c:v>
                </c:pt>
                <c:pt idx="3">
                  <c:v>0</c:v>
                </c:pt>
                <c:pt idx="4">
                  <c:v>0</c:v>
                </c:pt>
                <c:pt idx="5">
                  <c:v>0</c:v>
                </c:pt>
                <c:pt idx="6">
                  <c:v>0</c:v>
                </c:pt>
                <c:pt idx="7">
                  <c:v>0</c:v>
                </c:pt>
                <c:pt idx="8">
                  <c:v>50</c:v>
                </c:pt>
                <c:pt idx="9">
                  <c:v>50</c:v>
                </c:pt>
                <c:pt idx="10">
                  <c:v>0</c:v>
                </c:pt>
                <c:pt idx="11">
                  <c:v>0</c:v>
                </c:pt>
                <c:pt idx="12">
                  <c:v>0</c:v>
                </c:pt>
                <c:pt idx="13">
                  <c:v>0</c:v>
                </c:pt>
                <c:pt idx="14">
                  <c:v>0</c:v>
                </c:pt>
                <c:pt idx="15">
                  <c:v>0</c:v>
                </c:pt>
              </c:numCache>
            </c:numRef>
          </c:val>
          <c:extLst>
            <c:ext xmlns:c16="http://schemas.microsoft.com/office/drawing/2014/chart" uri="{C3380CC4-5D6E-409C-BE32-E72D297353CC}">
              <c16:uniqueId val="{00000011-CB71-4471-B7E4-3DB7790F65F6}"/>
            </c:ext>
          </c:extLst>
        </c:ser>
        <c:ser>
          <c:idx val="20"/>
          <c:order val="18"/>
          <c:tx>
            <c:strRef>
              <c:f>Acinetob!$BM$4</c:f>
              <c:strCache>
                <c:ptCount val="1"/>
                <c:pt idx="0">
                  <c:v>Moxifloxacin</c:v>
                </c:pt>
              </c:strCache>
            </c:strRef>
          </c:tx>
          <c:spPr>
            <a:solidFill>
              <a:schemeClr val="accent4">
                <a:lumMod val="20000"/>
                <a:lumOff val="80000"/>
              </a:schemeClr>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Acinetob!$BM$5:$BM$20</c:f>
              <c:numCache>
                <c:formatCode>0.00</c:formatCode>
                <c:ptCount val="16"/>
                <c:pt idx="0">
                  <c:v>0</c:v>
                </c:pt>
                <c:pt idx="1">
                  <c:v>0</c:v>
                </c:pt>
                <c:pt idx="2">
                  <c:v>0</c:v>
                </c:pt>
                <c:pt idx="3">
                  <c:v>0</c:v>
                </c:pt>
                <c:pt idx="4">
                  <c:v>0</c:v>
                </c:pt>
                <c:pt idx="5">
                  <c:v>0</c:v>
                </c:pt>
                <c:pt idx="6">
                  <c:v>0</c:v>
                </c:pt>
                <c:pt idx="7">
                  <c:v>0</c:v>
                </c:pt>
                <c:pt idx="8">
                  <c:v>0</c:v>
                </c:pt>
                <c:pt idx="9">
                  <c:v>100</c:v>
                </c:pt>
                <c:pt idx="10">
                  <c:v>0</c:v>
                </c:pt>
                <c:pt idx="11">
                  <c:v>0</c:v>
                </c:pt>
                <c:pt idx="12">
                  <c:v>0</c:v>
                </c:pt>
                <c:pt idx="13">
                  <c:v>0</c:v>
                </c:pt>
                <c:pt idx="14">
                  <c:v>0</c:v>
                </c:pt>
                <c:pt idx="15">
                  <c:v>0</c:v>
                </c:pt>
              </c:numCache>
            </c:numRef>
          </c:val>
          <c:extLst>
            <c:ext xmlns:c16="http://schemas.microsoft.com/office/drawing/2014/chart" uri="{C3380CC4-5D6E-409C-BE32-E72D297353CC}">
              <c16:uniqueId val="{00000012-CB71-4471-B7E4-3DB7790F65F6}"/>
            </c:ext>
          </c:extLst>
        </c:ser>
        <c:ser>
          <c:idx val="21"/>
          <c:order val="19"/>
          <c:tx>
            <c:strRef>
              <c:f>Acinetob!$BN$4</c:f>
              <c:strCache>
                <c:ptCount val="1"/>
                <c:pt idx="0">
                  <c:v>Doxycyclin</c:v>
                </c:pt>
              </c:strCache>
            </c:strRef>
          </c:tx>
          <c:spPr>
            <a:solidFill>
              <a:schemeClr val="tx1">
                <a:lumMod val="50000"/>
                <a:lumOff val="50000"/>
              </a:schemeClr>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Acinetob!$BN$5:$BN$20</c:f>
              <c:numCache>
                <c:formatCode>0.00</c:formatCode>
                <c:ptCount val="16"/>
                <c:pt idx="0">
                  <c:v>0</c:v>
                </c:pt>
                <c:pt idx="1">
                  <c:v>0</c:v>
                </c:pt>
                <c:pt idx="2">
                  <c:v>0</c:v>
                </c:pt>
                <c:pt idx="3">
                  <c:v>0</c:v>
                </c:pt>
                <c:pt idx="4">
                  <c:v>100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3-CB71-4471-B7E4-3DB7790F65F6}"/>
            </c:ext>
          </c:extLst>
        </c:ser>
        <c:ser>
          <c:idx val="22"/>
          <c:order val="20"/>
          <c:tx>
            <c:strRef>
              <c:f>Acinetob!$BO$4</c:f>
              <c:strCache>
                <c:ptCount val="1"/>
                <c:pt idx="0">
                  <c:v>Tigecyclin</c:v>
                </c:pt>
              </c:strCache>
            </c:strRef>
          </c:tx>
          <c:spPr>
            <a:solidFill>
              <a:srgbClr val="CCFF66"/>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Acinetob!$BO$5:$BO$20</c:f>
              <c:numCache>
                <c:formatCode>0.00</c:formatCode>
                <c:ptCount val="16"/>
                <c:pt idx="0">
                  <c:v>0</c:v>
                </c:pt>
                <c:pt idx="1">
                  <c:v>0</c:v>
                </c:pt>
                <c:pt idx="2">
                  <c:v>0</c:v>
                </c:pt>
                <c:pt idx="3">
                  <c:v>0</c:v>
                </c:pt>
                <c:pt idx="4">
                  <c:v>50</c:v>
                </c:pt>
                <c:pt idx="5">
                  <c:v>50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CB71-4471-B7E4-3DB7790F65F6}"/>
            </c:ext>
          </c:extLst>
        </c:ser>
        <c:dLbls>
          <c:showLegendKey val="0"/>
          <c:showVal val="0"/>
          <c:showCatName val="0"/>
          <c:showSerName val="0"/>
          <c:showPercent val="0"/>
          <c:showBubbleSize val="0"/>
        </c:dLbls>
        <c:gapWidth val="150"/>
        <c:shape val="box"/>
        <c:axId val="98524544"/>
        <c:axId val="98530816"/>
        <c:axId val="98503296"/>
      </c:bar3DChart>
      <c:catAx>
        <c:axId val="98524544"/>
        <c:scaling>
          <c:orientation val="minMax"/>
        </c:scaling>
        <c:delete val="0"/>
        <c:axPos val="b"/>
        <c:title>
          <c:tx>
            <c:rich>
              <a:bodyPr/>
              <a:lstStyle/>
              <a:p>
                <a:pPr>
                  <a:defRPr sz="1400"/>
                </a:pPr>
                <a:r>
                  <a:rPr lang="de-DE" sz="1400"/>
                  <a:t>mg/L</a:t>
                </a:r>
              </a:p>
            </c:rich>
          </c:tx>
          <c:layout>
            <c:manualLayout>
              <c:xMode val="edge"/>
              <c:yMode val="edge"/>
              <c:x val="0.30544831993900373"/>
              <c:y val="0.87906864820504882"/>
            </c:manualLayout>
          </c:layout>
          <c:overlay val="0"/>
        </c:title>
        <c:numFmt formatCode="General" sourceLinked="1"/>
        <c:majorTickMark val="out"/>
        <c:minorTickMark val="none"/>
        <c:tickLblPos val="nextTo"/>
        <c:txPr>
          <a:bodyPr rot="-5400000" vert="horz"/>
          <a:lstStyle/>
          <a:p>
            <a:pPr>
              <a:defRPr/>
            </a:pPr>
            <a:endParaRPr lang="de-DE"/>
          </a:p>
        </c:txPr>
        <c:crossAx val="98530816"/>
        <c:crosses val="autoZero"/>
        <c:auto val="1"/>
        <c:lblAlgn val="ctr"/>
        <c:lblOffset val="100"/>
        <c:tickLblSkip val="1"/>
        <c:noMultiLvlLbl val="0"/>
      </c:catAx>
      <c:valAx>
        <c:axId val="98530816"/>
        <c:scaling>
          <c:orientation val="minMax"/>
        </c:scaling>
        <c:delete val="0"/>
        <c:axPos val="l"/>
        <c:majorGridlines/>
        <c:title>
          <c:tx>
            <c:rich>
              <a:bodyPr rot="0" vert="horz"/>
              <a:lstStyle/>
              <a:p>
                <a:pPr>
                  <a:defRPr sz="1600"/>
                </a:pPr>
                <a:r>
                  <a:rPr lang="de-DE" sz="1600"/>
                  <a:t>%</a:t>
                </a:r>
              </a:p>
            </c:rich>
          </c:tx>
          <c:layout>
            <c:manualLayout>
              <c:xMode val="edge"/>
              <c:yMode val="edge"/>
              <c:x val="5.1459393210048554E-2"/>
              <c:y val="0.56096090914972663"/>
            </c:manualLayout>
          </c:layout>
          <c:overlay val="0"/>
        </c:title>
        <c:numFmt formatCode="0.00" sourceLinked="1"/>
        <c:majorTickMark val="out"/>
        <c:minorTickMark val="none"/>
        <c:tickLblPos val="nextTo"/>
        <c:crossAx val="98524544"/>
        <c:crosses val="autoZero"/>
        <c:crossBetween val="between"/>
      </c:valAx>
      <c:serAx>
        <c:axId val="98503296"/>
        <c:scaling>
          <c:orientation val="minMax"/>
        </c:scaling>
        <c:delete val="0"/>
        <c:axPos val="b"/>
        <c:majorTickMark val="out"/>
        <c:minorTickMark val="none"/>
        <c:tickLblPos val="nextTo"/>
        <c:txPr>
          <a:bodyPr rot="1500000" vert="horz" anchor="ctr" anchorCtr="0"/>
          <a:lstStyle/>
          <a:p>
            <a:pPr>
              <a:defRPr sz="1200"/>
            </a:pPr>
            <a:endParaRPr lang="de-DE"/>
          </a:p>
        </c:txPr>
        <c:crossAx val="98530816"/>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4.809831841885906E-2"/>
          <c:y val="3.1737064223888542E-2"/>
          <c:w val="0.89129113030217166"/>
          <c:h val="0.76520656593191927"/>
        </c:manualLayout>
      </c:layout>
      <c:bar3DChart>
        <c:barDir val="col"/>
        <c:grouping val="standard"/>
        <c:varyColors val="0"/>
        <c:ser>
          <c:idx val="0"/>
          <c:order val="0"/>
          <c:tx>
            <c:strRef>
              <c:f>S.aureus!$AW$4</c:f>
              <c:strCache>
                <c:ptCount val="1"/>
                <c:pt idx="0">
                  <c:v>Penicillin G</c:v>
                </c:pt>
              </c:strCache>
            </c:strRef>
          </c:tx>
          <c:spPr>
            <a:solidFill>
              <a:srgbClr val="C000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S.aureus!$AW$5:$AW$20</c:f>
              <c:numCache>
                <c:formatCode>0.00</c:formatCode>
                <c:ptCount val="16"/>
                <c:pt idx="0">
                  <c:v>0</c:v>
                </c:pt>
                <c:pt idx="1">
                  <c:v>32.888888888888886</c:v>
                </c:pt>
                <c:pt idx="2">
                  <c:v>9.7777777777777786</c:v>
                </c:pt>
                <c:pt idx="3">
                  <c:v>3.5555555555555554</c:v>
                </c:pt>
                <c:pt idx="4">
                  <c:v>4.4444444444444446</c:v>
                </c:pt>
                <c:pt idx="5">
                  <c:v>7.5555555555555554</c:v>
                </c:pt>
                <c:pt idx="6">
                  <c:v>10.666666666666666</c:v>
                </c:pt>
                <c:pt idx="7">
                  <c:v>2.2222222222222223</c:v>
                </c:pt>
                <c:pt idx="8">
                  <c:v>5.333333333333333</c:v>
                </c:pt>
                <c:pt idx="9">
                  <c:v>23.555555555555557</c:v>
                </c:pt>
                <c:pt idx="10">
                  <c:v>0</c:v>
                </c:pt>
                <c:pt idx="11">
                  <c:v>0</c:v>
                </c:pt>
                <c:pt idx="12">
                  <c:v>0</c:v>
                </c:pt>
                <c:pt idx="13">
                  <c:v>0</c:v>
                </c:pt>
                <c:pt idx="14">
                  <c:v>0</c:v>
                </c:pt>
                <c:pt idx="15">
                  <c:v>0</c:v>
                </c:pt>
              </c:numCache>
            </c:numRef>
          </c:val>
          <c:extLst>
            <c:ext xmlns:c16="http://schemas.microsoft.com/office/drawing/2014/chart" uri="{C3380CC4-5D6E-409C-BE32-E72D297353CC}">
              <c16:uniqueId val="{00000000-4FC5-43C2-BBBC-E202DD653122}"/>
            </c:ext>
          </c:extLst>
        </c:ser>
        <c:ser>
          <c:idx val="1"/>
          <c:order val="1"/>
          <c:tx>
            <c:strRef>
              <c:f>S.aureus!$AX$4</c:f>
              <c:strCache>
                <c:ptCount val="1"/>
                <c:pt idx="0">
                  <c:v>Oxacillin</c:v>
                </c:pt>
              </c:strCache>
            </c:strRef>
          </c:tx>
          <c:spPr>
            <a:solidFill>
              <a:srgbClr val="FF00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S.aureus!$AX$5:$AX$20</c:f>
              <c:numCache>
                <c:formatCode>0.00</c:formatCode>
                <c:ptCount val="16"/>
                <c:pt idx="0">
                  <c:v>0</c:v>
                </c:pt>
                <c:pt idx="1">
                  <c:v>0</c:v>
                </c:pt>
                <c:pt idx="2">
                  <c:v>30.666666666666668</c:v>
                </c:pt>
                <c:pt idx="3">
                  <c:v>0.44444444444444442</c:v>
                </c:pt>
                <c:pt idx="4">
                  <c:v>40</c:v>
                </c:pt>
                <c:pt idx="5">
                  <c:v>18.666666666666668</c:v>
                </c:pt>
                <c:pt idx="6">
                  <c:v>3.1111111111111112</c:v>
                </c:pt>
                <c:pt idx="7">
                  <c:v>0</c:v>
                </c:pt>
                <c:pt idx="8">
                  <c:v>0.88888888888888884</c:v>
                </c:pt>
                <c:pt idx="9">
                  <c:v>0.88888888888888884</c:v>
                </c:pt>
                <c:pt idx="10">
                  <c:v>5.333333333333333</c:v>
                </c:pt>
                <c:pt idx="11">
                  <c:v>0</c:v>
                </c:pt>
                <c:pt idx="12">
                  <c:v>0</c:v>
                </c:pt>
                <c:pt idx="13">
                  <c:v>0</c:v>
                </c:pt>
                <c:pt idx="14">
                  <c:v>0</c:v>
                </c:pt>
                <c:pt idx="15">
                  <c:v>0</c:v>
                </c:pt>
              </c:numCache>
            </c:numRef>
          </c:val>
          <c:extLst>
            <c:ext xmlns:c16="http://schemas.microsoft.com/office/drawing/2014/chart" uri="{C3380CC4-5D6E-409C-BE32-E72D297353CC}">
              <c16:uniqueId val="{00000001-4FC5-43C2-BBBC-E202DD653122}"/>
            </c:ext>
          </c:extLst>
        </c:ser>
        <c:ser>
          <c:idx val="2"/>
          <c:order val="2"/>
          <c:tx>
            <c:strRef>
              <c:f>S.aureus!$AY$4</c:f>
              <c:strCache>
                <c:ptCount val="1"/>
                <c:pt idx="0">
                  <c:v>Ampicillin/ Sulbactam</c:v>
                </c:pt>
              </c:strCache>
            </c:strRef>
          </c:tx>
          <c:spPr>
            <a:solidFill>
              <a:srgbClr val="FF99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S.aureus!$AY$5:$AY$20</c:f>
              <c:numCache>
                <c:formatCode>0.00</c:formatCode>
                <c:ptCount val="16"/>
                <c:pt idx="0">
                  <c:v>0</c:v>
                </c:pt>
                <c:pt idx="1">
                  <c:v>0</c:v>
                </c:pt>
                <c:pt idx="2">
                  <c:v>0</c:v>
                </c:pt>
                <c:pt idx="3">
                  <c:v>67.555555555555557</c:v>
                </c:pt>
                <c:pt idx="4">
                  <c:v>0</c:v>
                </c:pt>
                <c:pt idx="5">
                  <c:v>16.444444444444443</c:v>
                </c:pt>
                <c:pt idx="6">
                  <c:v>8</c:v>
                </c:pt>
                <c:pt idx="7">
                  <c:v>3.1111111111111112</c:v>
                </c:pt>
                <c:pt idx="8">
                  <c:v>0.44444444444444442</c:v>
                </c:pt>
                <c:pt idx="9">
                  <c:v>0.88888888888888884</c:v>
                </c:pt>
                <c:pt idx="10">
                  <c:v>3.1111111111111112</c:v>
                </c:pt>
                <c:pt idx="11">
                  <c:v>0.44444444444444442</c:v>
                </c:pt>
                <c:pt idx="12">
                  <c:v>0</c:v>
                </c:pt>
                <c:pt idx="13">
                  <c:v>0</c:v>
                </c:pt>
                <c:pt idx="14">
                  <c:v>0</c:v>
                </c:pt>
                <c:pt idx="15">
                  <c:v>0</c:v>
                </c:pt>
              </c:numCache>
            </c:numRef>
          </c:val>
          <c:extLst>
            <c:ext xmlns:c16="http://schemas.microsoft.com/office/drawing/2014/chart" uri="{C3380CC4-5D6E-409C-BE32-E72D297353CC}">
              <c16:uniqueId val="{00000002-4FC5-43C2-BBBC-E202DD653122}"/>
            </c:ext>
          </c:extLst>
        </c:ser>
        <c:ser>
          <c:idx val="3"/>
          <c:order val="3"/>
          <c:tx>
            <c:strRef>
              <c:f>S.aureus!$AZ$4</c:f>
              <c:strCache>
                <c:ptCount val="1"/>
                <c:pt idx="0">
                  <c:v>Piperacillin/ Tazobactam</c:v>
                </c:pt>
              </c:strCache>
            </c:strRef>
          </c:tx>
          <c:spPr>
            <a:solidFill>
              <a:srgbClr val="CC99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S.aureus!$AZ$5:$AZ$20</c:f>
              <c:numCache>
                <c:formatCode>0.00</c:formatCode>
                <c:ptCount val="16"/>
                <c:pt idx="0">
                  <c:v>0</c:v>
                </c:pt>
                <c:pt idx="1">
                  <c:v>0</c:v>
                </c:pt>
                <c:pt idx="2">
                  <c:v>0</c:v>
                </c:pt>
                <c:pt idx="3">
                  <c:v>0</c:v>
                </c:pt>
                <c:pt idx="4">
                  <c:v>67.111111111111114</c:v>
                </c:pt>
                <c:pt idx="5">
                  <c:v>0</c:v>
                </c:pt>
                <c:pt idx="6">
                  <c:v>20.888888888888889</c:v>
                </c:pt>
                <c:pt idx="7">
                  <c:v>4.8888888888888893</c:v>
                </c:pt>
                <c:pt idx="8">
                  <c:v>2.6666666666666665</c:v>
                </c:pt>
                <c:pt idx="9">
                  <c:v>0</c:v>
                </c:pt>
                <c:pt idx="10">
                  <c:v>0.88888888888888884</c:v>
                </c:pt>
                <c:pt idx="11">
                  <c:v>0.88888888888888884</c:v>
                </c:pt>
                <c:pt idx="12">
                  <c:v>1.7777777777777777</c:v>
                </c:pt>
                <c:pt idx="13">
                  <c:v>0.88888888888888884</c:v>
                </c:pt>
                <c:pt idx="14">
                  <c:v>0</c:v>
                </c:pt>
                <c:pt idx="15">
                  <c:v>0</c:v>
                </c:pt>
              </c:numCache>
            </c:numRef>
          </c:val>
          <c:extLst>
            <c:ext xmlns:c16="http://schemas.microsoft.com/office/drawing/2014/chart" uri="{C3380CC4-5D6E-409C-BE32-E72D297353CC}">
              <c16:uniqueId val="{00000003-4FC5-43C2-BBBC-E202DD653122}"/>
            </c:ext>
          </c:extLst>
        </c:ser>
        <c:ser>
          <c:idx val="4"/>
          <c:order val="4"/>
          <c:tx>
            <c:strRef>
              <c:f>S.aureus!$BA$4</c:f>
              <c:strCache>
                <c:ptCount val="1"/>
                <c:pt idx="0">
                  <c:v>Cefotaxim</c:v>
                </c:pt>
              </c:strCache>
            </c:strRef>
          </c:tx>
          <c:spPr>
            <a:solidFill>
              <a:srgbClr val="660066"/>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S.aureus!$BA$5:$BA$20</c:f>
              <c:numCache>
                <c:formatCode>0.00</c:formatCode>
                <c:ptCount val="16"/>
                <c:pt idx="0">
                  <c:v>0</c:v>
                </c:pt>
                <c:pt idx="1">
                  <c:v>0.44444444444444442</c:v>
                </c:pt>
                <c:pt idx="2">
                  <c:v>0</c:v>
                </c:pt>
                <c:pt idx="3">
                  <c:v>0.44444444444444442</c:v>
                </c:pt>
                <c:pt idx="4">
                  <c:v>3.1111111111111112</c:v>
                </c:pt>
                <c:pt idx="5">
                  <c:v>3.1111111111111112</c:v>
                </c:pt>
                <c:pt idx="6">
                  <c:v>28</c:v>
                </c:pt>
                <c:pt idx="7">
                  <c:v>56.888888888888886</c:v>
                </c:pt>
                <c:pt idx="8">
                  <c:v>1.7777777777777777</c:v>
                </c:pt>
                <c:pt idx="9">
                  <c:v>1.7777777777777777</c:v>
                </c:pt>
                <c:pt idx="10">
                  <c:v>4.4444444444444446</c:v>
                </c:pt>
                <c:pt idx="11">
                  <c:v>0</c:v>
                </c:pt>
                <c:pt idx="12">
                  <c:v>0</c:v>
                </c:pt>
                <c:pt idx="13">
                  <c:v>0</c:v>
                </c:pt>
                <c:pt idx="14">
                  <c:v>0</c:v>
                </c:pt>
                <c:pt idx="15">
                  <c:v>0</c:v>
                </c:pt>
              </c:numCache>
            </c:numRef>
          </c:val>
          <c:extLst>
            <c:ext xmlns:c16="http://schemas.microsoft.com/office/drawing/2014/chart" uri="{C3380CC4-5D6E-409C-BE32-E72D297353CC}">
              <c16:uniqueId val="{00000004-4FC5-43C2-BBBC-E202DD653122}"/>
            </c:ext>
          </c:extLst>
        </c:ser>
        <c:ser>
          <c:idx val="6"/>
          <c:order val="5"/>
          <c:tx>
            <c:strRef>
              <c:f>S.aureus!$BB$4</c:f>
              <c:strCache>
                <c:ptCount val="1"/>
                <c:pt idx="0">
                  <c:v>Cefuroxim</c:v>
                </c:pt>
              </c:strCache>
            </c:strRef>
          </c:tx>
          <c:spPr>
            <a:solidFill>
              <a:srgbClr val="80008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S.aureus!$BB$5:$BB$20</c:f>
              <c:numCache>
                <c:formatCode>0.00</c:formatCode>
                <c:ptCount val="16"/>
                <c:pt idx="0">
                  <c:v>0</c:v>
                </c:pt>
                <c:pt idx="1">
                  <c:v>0</c:v>
                </c:pt>
                <c:pt idx="2">
                  <c:v>0</c:v>
                </c:pt>
                <c:pt idx="3">
                  <c:v>1.7777777777777777</c:v>
                </c:pt>
                <c:pt idx="4">
                  <c:v>0</c:v>
                </c:pt>
                <c:pt idx="5">
                  <c:v>10.666666666666666</c:v>
                </c:pt>
                <c:pt idx="6">
                  <c:v>62.222222222222221</c:v>
                </c:pt>
                <c:pt idx="7">
                  <c:v>18.222222222222221</c:v>
                </c:pt>
                <c:pt idx="8">
                  <c:v>1.7777777777777777</c:v>
                </c:pt>
                <c:pt idx="9">
                  <c:v>1.3333333333333333</c:v>
                </c:pt>
                <c:pt idx="10">
                  <c:v>0</c:v>
                </c:pt>
                <c:pt idx="11">
                  <c:v>0.44444444444444442</c:v>
                </c:pt>
                <c:pt idx="12">
                  <c:v>3.5555555555555554</c:v>
                </c:pt>
                <c:pt idx="13">
                  <c:v>0</c:v>
                </c:pt>
                <c:pt idx="14">
                  <c:v>0</c:v>
                </c:pt>
                <c:pt idx="15">
                  <c:v>0</c:v>
                </c:pt>
              </c:numCache>
            </c:numRef>
          </c:val>
          <c:extLst>
            <c:ext xmlns:c16="http://schemas.microsoft.com/office/drawing/2014/chart" uri="{C3380CC4-5D6E-409C-BE32-E72D297353CC}">
              <c16:uniqueId val="{00000005-4FC5-43C2-BBBC-E202DD653122}"/>
            </c:ext>
          </c:extLst>
        </c:ser>
        <c:ser>
          <c:idx val="5"/>
          <c:order val="6"/>
          <c:tx>
            <c:strRef>
              <c:f>S.aureus!$BC$4</c:f>
              <c:strCache>
                <c:ptCount val="1"/>
                <c:pt idx="0">
                  <c:v>Imipenem</c:v>
                </c:pt>
              </c:strCache>
            </c:strRef>
          </c:tx>
          <c:spPr>
            <a:solidFill>
              <a:srgbClr val="000099"/>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S.aureus!$BC$5:$BC$20</c:f>
              <c:numCache>
                <c:formatCode>0.00</c:formatCode>
                <c:ptCount val="16"/>
                <c:pt idx="0">
                  <c:v>0</c:v>
                </c:pt>
                <c:pt idx="1">
                  <c:v>0</c:v>
                </c:pt>
                <c:pt idx="2">
                  <c:v>94.222222222222229</c:v>
                </c:pt>
                <c:pt idx="3">
                  <c:v>0</c:v>
                </c:pt>
                <c:pt idx="4">
                  <c:v>1.7777777777777777</c:v>
                </c:pt>
                <c:pt idx="5">
                  <c:v>1.3333333333333333</c:v>
                </c:pt>
                <c:pt idx="6">
                  <c:v>0.44444444444444442</c:v>
                </c:pt>
                <c:pt idx="7">
                  <c:v>0.88888888888888884</c:v>
                </c:pt>
                <c:pt idx="8">
                  <c:v>0.88888888888888884</c:v>
                </c:pt>
                <c:pt idx="9">
                  <c:v>0.44444444444444442</c:v>
                </c:pt>
                <c:pt idx="10">
                  <c:v>0</c:v>
                </c:pt>
                <c:pt idx="11">
                  <c:v>0</c:v>
                </c:pt>
                <c:pt idx="12">
                  <c:v>0</c:v>
                </c:pt>
                <c:pt idx="13">
                  <c:v>0</c:v>
                </c:pt>
                <c:pt idx="14">
                  <c:v>0</c:v>
                </c:pt>
                <c:pt idx="15">
                  <c:v>0</c:v>
                </c:pt>
              </c:numCache>
            </c:numRef>
          </c:val>
          <c:extLst>
            <c:ext xmlns:c16="http://schemas.microsoft.com/office/drawing/2014/chart" uri="{C3380CC4-5D6E-409C-BE32-E72D297353CC}">
              <c16:uniqueId val="{00000006-4FC5-43C2-BBBC-E202DD653122}"/>
            </c:ext>
          </c:extLst>
        </c:ser>
        <c:ser>
          <c:idx val="7"/>
          <c:order val="7"/>
          <c:tx>
            <c:strRef>
              <c:f>S.aureus!$BD$4</c:f>
              <c:strCache>
                <c:ptCount val="1"/>
                <c:pt idx="0">
                  <c:v>Meropenem</c:v>
                </c:pt>
              </c:strCache>
            </c:strRef>
          </c:tx>
          <c:spPr>
            <a:solidFill>
              <a:srgbClr val="3333FF"/>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S.aureus!$BD$5:$BD$20</c:f>
              <c:numCache>
                <c:formatCode>0.00</c:formatCode>
                <c:ptCount val="16"/>
                <c:pt idx="0">
                  <c:v>0</c:v>
                </c:pt>
                <c:pt idx="1">
                  <c:v>0</c:v>
                </c:pt>
                <c:pt idx="2">
                  <c:v>88.444444444444443</c:v>
                </c:pt>
                <c:pt idx="3">
                  <c:v>0.44444444444444442</c:v>
                </c:pt>
                <c:pt idx="4">
                  <c:v>3.1111111111111112</c:v>
                </c:pt>
                <c:pt idx="5">
                  <c:v>1.3333333333333333</c:v>
                </c:pt>
                <c:pt idx="6">
                  <c:v>2.6666666666666665</c:v>
                </c:pt>
                <c:pt idx="7">
                  <c:v>0.44444444444444442</c:v>
                </c:pt>
                <c:pt idx="8">
                  <c:v>0.44444444444444442</c:v>
                </c:pt>
                <c:pt idx="9">
                  <c:v>2.2222222222222223</c:v>
                </c:pt>
                <c:pt idx="10">
                  <c:v>0.88888888888888884</c:v>
                </c:pt>
                <c:pt idx="11">
                  <c:v>0</c:v>
                </c:pt>
                <c:pt idx="12">
                  <c:v>0</c:v>
                </c:pt>
                <c:pt idx="13">
                  <c:v>0</c:v>
                </c:pt>
                <c:pt idx="14">
                  <c:v>0</c:v>
                </c:pt>
                <c:pt idx="15">
                  <c:v>0</c:v>
                </c:pt>
              </c:numCache>
            </c:numRef>
          </c:val>
          <c:extLst>
            <c:ext xmlns:c16="http://schemas.microsoft.com/office/drawing/2014/chart" uri="{C3380CC4-5D6E-409C-BE32-E72D297353CC}">
              <c16:uniqueId val="{00000007-4FC5-43C2-BBBC-E202DD653122}"/>
            </c:ext>
          </c:extLst>
        </c:ser>
        <c:ser>
          <c:idx val="8"/>
          <c:order val="8"/>
          <c:tx>
            <c:strRef>
              <c:f>S.aureus!$BE$4</c:f>
              <c:strCache>
                <c:ptCount val="1"/>
                <c:pt idx="0">
                  <c:v>Amikacin</c:v>
                </c:pt>
              </c:strCache>
            </c:strRef>
          </c:tx>
          <c:spPr>
            <a:solidFill>
              <a:srgbClr val="990099"/>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S.aureus!$BE$5:$BE$20</c:f>
              <c:numCache>
                <c:formatCode>0.00</c:formatCode>
                <c:ptCount val="16"/>
                <c:pt idx="0">
                  <c:v>0</c:v>
                </c:pt>
                <c:pt idx="1">
                  <c:v>0</c:v>
                </c:pt>
                <c:pt idx="2">
                  <c:v>0</c:v>
                </c:pt>
                <c:pt idx="3">
                  <c:v>0</c:v>
                </c:pt>
                <c:pt idx="4">
                  <c:v>31.111111111111111</c:v>
                </c:pt>
                <c:pt idx="5">
                  <c:v>0</c:v>
                </c:pt>
                <c:pt idx="6">
                  <c:v>57.777777777777779</c:v>
                </c:pt>
                <c:pt idx="7">
                  <c:v>9.3333333333333339</c:v>
                </c:pt>
                <c:pt idx="8">
                  <c:v>1.3333333333333333</c:v>
                </c:pt>
                <c:pt idx="9">
                  <c:v>0.44444444444444442</c:v>
                </c:pt>
                <c:pt idx="10">
                  <c:v>0</c:v>
                </c:pt>
                <c:pt idx="11">
                  <c:v>0</c:v>
                </c:pt>
                <c:pt idx="12">
                  <c:v>0</c:v>
                </c:pt>
                <c:pt idx="13">
                  <c:v>0</c:v>
                </c:pt>
                <c:pt idx="14">
                  <c:v>0</c:v>
                </c:pt>
                <c:pt idx="15">
                  <c:v>0</c:v>
                </c:pt>
              </c:numCache>
            </c:numRef>
          </c:val>
          <c:extLst>
            <c:ext xmlns:c16="http://schemas.microsoft.com/office/drawing/2014/chart" uri="{C3380CC4-5D6E-409C-BE32-E72D297353CC}">
              <c16:uniqueId val="{00000008-4FC5-43C2-BBBC-E202DD653122}"/>
            </c:ext>
          </c:extLst>
        </c:ser>
        <c:ser>
          <c:idx val="9"/>
          <c:order val="9"/>
          <c:tx>
            <c:strRef>
              <c:f>S.aureus!$BF$4</c:f>
              <c:strCache>
                <c:ptCount val="1"/>
                <c:pt idx="0">
                  <c:v>Gentamicin</c:v>
                </c:pt>
              </c:strCache>
            </c:strRef>
          </c:tx>
          <c:spPr>
            <a:solidFill>
              <a:srgbClr val="000066"/>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S.aureus!$BF$5:$BF$20</c:f>
              <c:numCache>
                <c:formatCode>0.00</c:formatCode>
                <c:ptCount val="16"/>
                <c:pt idx="0">
                  <c:v>0</c:v>
                </c:pt>
                <c:pt idx="1">
                  <c:v>0</c:v>
                </c:pt>
                <c:pt idx="2">
                  <c:v>23.555555555555557</c:v>
                </c:pt>
                <c:pt idx="3">
                  <c:v>0</c:v>
                </c:pt>
                <c:pt idx="4">
                  <c:v>68.444444444444443</c:v>
                </c:pt>
                <c:pt idx="5">
                  <c:v>5.7777777777777777</c:v>
                </c:pt>
                <c:pt idx="6">
                  <c:v>0</c:v>
                </c:pt>
                <c:pt idx="7">
                  <c:v>0</c:v>
                </c:pt>
                <c:pt idx="8">
                  <c:v>0</c:v>
                </c:pt>
                <c:pt idx="9">
                  <c:v>0.44444444444444442</c:v>
                </c:pt>
                <c:pt idx="10">
                  <c:v>1.7777777777777777</c:v>
                </c:pt>
                <c:pt idx="11">
                  <c:v>0</c:v>
                </c:pt>
                <c:pt idx="12">
                  <c:v>0</c:v>
                </c:pt>
                <c:pt idx="13">
                  <c:v>0</c:v>
                </c:pt>
                <c:pt idx="14">
                  <c:v>0</c:v>
                </c:pt>
                <c:pt idx="15">
                  <c:v>0</c:v>
                </c:pt>
              </c:numCache>
            </c:numRef>
          </c:val>
          <c:extLst>
            <c:ext xmlns:c16="http://schemas.microsoft.com/office/drawing/2014/chart" uri="{C3380CC4-5D6E-409C-BE32-E72D297353CC}">
              <c16:uniqueId val="{00000009-4FC5-43C2-BBBC-E202DD653122}"/>
            </c:ext>
          </c:extLst>
        </c:ser>
        <c:ser>
          <c:idx val="10"/>
          <c:order val="10"/>
          <c:tx>
            <c:strRef>
              <c:f>S.aureus!$BG$4</c:f>
              <c:strCache>
                <c:ptCount val="1"/>
                <c:pt idx="0">
                  <c:v>Fosfomycin</c:v>
                </c:pt>
              </c:strCache>
            </c:strRef>
          </c:tx>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S.aureus!$BG$5:$BG$20</c:f>
              <c:numCache>
                <c:formatCode>0.00</c:formatCode>
                <c:ptCount val="16"/>
                <c:pt idx="0">
                  <c:v>0</c:v>
                </c:pt>
                <c:pt idx="1">
                  <c:v>0</c:v>
                </c:pt>
                <c:pt idx="2">
                  <c:v>0</c:v>
                </c:pt>
                <c:pt idx="3">
                  <c:v>0</c:v>
                </c:pt>
                <c:pt idx="4">
                  <c:v>0</c:v>
                </c:pt>
                <c:pt idx="5">
                  <c:v>74.222222222222229</c:v>
                </c:pt>
                <c:pt idx="6">
                  <c:v>0</c:v>
                </c:pt>
                <c:pt idx="7">
                  <c:v>17.777777777777779</c:v>
                </c:pt>
                <c:pt idx="8">
                  <c:v>4.8888888888888893</c:v>
                </c:pt>
                <c:pt idx="9">
                  <c:v>1.3333333333333333</c:v>
                </c:pt>
                <c:pt idx="10">
                  <c:v>0.44444444444444442</c:v>
                </c:pt>
                <c:pt idx="11">
                  <c:v>0.44444444444444442</c:v>
                </c:pt>
                <c:pt idx="12">
                  <c:v>0.88888888888888884</c:v>
                </c:pt>
                <c:pt idx="13">
                  <c:v>0</c:v>
                </c:pt>
                <c:pt idx="14">
                  <c:v>0</c:v>
                </c:pt>
                <c:pt idx="15">
                  <c:v>0</c:v>
                </c:pt>
              </c:numCache>
            </c:numRef>
          </c:val>
          <c:extLst>
            <c:ext xmlns:c16="http://schemas.microsoft.com/office/drawing/2014/chart" uri="{C3380CC4-5D6E-409C-BE32-E72D297353CC}">
              <c16:uniqueId val="{0000000A-4FC5-43C2-BBBC-E202DD653122}"/>
            </c:ext>
          </c:extLst>
        </c:ser>
        <c:ser>
          <c:idx val="11"/>
          <c:order val="11"/>
          <c:tx>
            <c:strRef>
              <c:f>S.aureus!$BH$4</c:f>
              <c:strCache>
                <c:ptCount val="1"/>
                <c:pt idx="0">
                  <c:v>Cotrimoxazol</c:v>
                </c:pt>
              </c:strCache>
            </c:strRef>
          </c:tx>
          <c:spPr>
            <a:solidFill>
              <a:srgbClr val="000099"/>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S.aureus!$BH$5:$BH$20</c:f>
              <c:numCache>
                <c:formatCode>0.00</c:formatCode>
                <c:ptCount val="16"/>
                <c:pt idx="0">
                  <c:v>0</c:v>
                </c:pt>
                <c:pt idx="1">
                  <c:v>0</c:v>
                </c:pt>
                <c:pt idx="2">
                  <c:v>83.555555555555557</c:v>
                </c:pt>
                <c:pt idx="3">
                  <c:v>0</c:v>
                </c:pt>
                <c:pt idx="4">
                  <c:v>6.2222222222222223</c:v>
                </c:pt>
                <c:pt idx="5">
                  <c:v>1.3333333333333333</c:v>
                </c:pt>
                <c:pt idx="6">
                  <c:v>0.88888888888888884</c:v>
                </c:pt>
                <c:pt idx="7">
                  <c:v>1.3333333333333333</c:v>
                </c:pt>
                <c:pt idx="8">
                  <c:v>1.3333333333333333</c:v>
                </c:pt>
                <c:pt idx="9">
                  <c:v>1.3333333333333333</c:v>
                </c:pt>
                <c:pt idx="10">
                  <c:v>2.6666666666666665</c:v>
                </c:pt>
                <c:pt idx="11">
                  <c:v>1.3333333333333333</c:v>
                </c:pt>
                <c:pt idx="12">
                  <c:v>0</c:v>
                </c:pt>
                <c:pt idx="13">
                  <c:v>0</c:v>
                </c:pt>
                <c:pt idx="14">
                  <c:v>0</c:v>
                </c:pt>
                <c:pt idx="15">
                  <c:v>0</c:v>
                </c:pt>
              </c:numCache>
            </c:numRef>
          </c:val>
          <c:extLst>
            <c:ext xmlns:c16="http://schemas.microsoft.com/office/drawing/2014/chart" uri="{C3380CC4-5D6E-409C-BE32-E72D297353CC}">
              <c16:uniqueId val="{0000000B-4FC5-43C2-BBBC-E202DD653122}"/>
            </c:ext>
          </c:extLst>
        </c:ser>
        <c:ser>
          <c:idx val="12"/>
          <c:order val="12"/>
          <c:tx>
            <c:strRef>
              <c:f>S.aureus!$BI$4</c:f>
              <c:strCache>
                <c:ptCount val="1"/>
                <c:pt idx="0">
                  <c:v>Ciprofloxacin</c:v>
                </c:pt>
              </c:strCache>
            </c:strRef>
          </c:tx>
          <c:spPr>
            <a:solidFill>
              <a:srgbClr val="003300"/>
            </a:solidFill>
            <a:ln>
              <a:noFill/>
            </a:ln>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S.aureus!$BI$5:$BI$20</c:f>
              <c:numCache>
                <c:formatCode>0.00</c:formatCode>
                <c:ptCount val="16"/>
                <c:pt idx="0">
                  <c:v>0</c:v>
                </c:pt>
                <c:pt idx="1">
                  <c:v>0.88888888888888884</c:v>
                </c:pt>
                <c:pt idx="2">
                  <c:v>0.44444444444444442</c:v>
                </c:pt>
                <c:pt idx="3">
                  <c:v>6.666666666666667</c:v>
                </c:pt>
                <c:pt idx="4">
                  <c:v>46.666666666666664</c:v>
                </c:pt>
                <c:pt idx="5">
                  <c:v>28.444444444444443</c:v>
                </c:pt>
                <c:pt idx="6">
                  <c:v>4.8888888888888893</c:v>
                </c:pt>
                <c:pt idx="7">
                  <c:v>1.3333333333333333</c:v>
                </c:pt>
                <c:pt idx="8">
                  <c:v>1.3333333333333333</c:v>
                </c:pt>
                <c:pt idx="9">
                  <c:v>9.3333333333333339</c:v>
                </c:pt>
                <c:pt idx="10">
                  <c:v>0</c:v>
                </c:pt>
                <c:pt idx="11">
                  <c:v>0</c:v>
                </c:pt>
                <c:pt idx="12">
                  <c:v>0</c:v>
                </c:pt>
                <c:pt idx="13">
                  <c:v>0</c:v>
                </c:pt>
                <c:pt idx="14">
                  <c:v>0</c:v>
                </c:pt>
                <c:pt idx="15">
                  <c:v>0</c:v>
                </c:pt>
              </c:numCache>
            </c:numRef>
          </c:val>
          <c:extLst>
            <c:ext xmlns:c16="http://schemas.microsoft.com/office/drawing/2014/chart" uri="{C3380CC4-5D6E-409C-BE32-E72D297353CC}">
              <c16:uniqueId val="{0000000C-4FC5-43C2-BBBC-E202DD653122}"/>
            </c:ext>
          </c:extLst>
        </c:ser>
        <c:ser>
          <c:idx val="13"/>
          <c:order val="13"/>
          <c:tx>
            <c:strRef>
              <c:f>S.aureus!$BJ$4</c:f>
              <c:strCache>
                <c:ptCount val="1"/>
                <c:pt idx="0">
                  <c:v>Levofloxacin</c:v>
                </c:pt>
              </c:strCache>
            </c:strRef>
          </c:tx>
          <c:spPr>
            <a:solidFill>
              <a:srgbClr val="3366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S.aureus!$BJ$5:$BJ$20</c:f>
              <c:numCache>
                <c:formatCode>0.00</c:formatCode>
                <c:ptCount val="16"/>
                <c:pt idx="0">
                  <c:v>0</c:v>
                </c:pt>
                <c:pt idx="1">
                  <c:v>6.2222222222222223</c:v>
                </c:pt>
                <c:pt idx="2">
                  <c:v>0</c:v>
                </c:pt>
                <c:pt idx="3">
                  <c:v>40.444444444444443</c:v>
                </c:pt>
                <c:pt idx="4">
                  <c:v>38.222222222222221</c:v>
                </c:pt>
                <c:pt idx="5">
                  <c:v>3.5555555555555554</c:v>
                </c:pt>
                <c:pt idx="6">
                  <c:v>0.88888888888888884</c:v>
                </c:pt>
                <c:pt idx="7">
                  <c:v>0.88888888888888884</c:v>
                </c:pt>
                <c:pt idx="8">
                  <c:v>2.2222222222222223</c:v>
                </c:pt>
                <c:pt idx="9">
                  <c:v>0.88888888888888884</c:v>
                </c:pt>
                <c:pt idx="10">
                  <c:v>6.666666666666667</c:v>
                </c:pt>
                <c:pt idx="11">
                  <c:v>0</c:v>
                </c:pt>
                <c:pt idx="12">
                  <c:v>0</c:v>
                </c:pt>
                <c:pt idx="13">
                  <c:v>0</c:v>
                </c:pt>
                <c:pt idx="14">
                  <c:v>0</c:v>
                </c:pt>
                <c:pt idx="15">
                  <c:v>0</c:v>
                </c:pt>
              </c:numCache>
            </c:numRef>
          </c:val>
          <c:extLst>
            <c:ext xmlns:c16="http://schemas.microsoft.com/office/drawing/2014/chart" uri="{C3380CC4-5D6E-409C-BE32-E72D297353CC}">
              <c16:uniqueId val="{0000000D-4FC5-43C2-BBBC-E202DD653122}"/>
            </c:ext>
          </c:extLst>
        </c:ser>
        <c:ser>
          <c:idx val="14"/>
          <c:order val="14"/>
          <c:tx>
            <c:strRef>
              <c:f>S.aureus!$BK$4</c:f>
              <c:strCache>
                <c:ptCount val="1"/>
                <c:pt idx="0">
                  <c:v>Moxifloxacin</c:v>
                </c:pt>
              </c:strCache>
            </c:strRef>
          </c:tx>
          <c:spPr>
            <a:solidFill>
              <a:srgbClr val="33CC33"/>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S.aureus!$BK$5:$BK$20</c:f>
              <c:numCache>
                <c:formatCode>0.00</c:formatCode>
                <c:ptCount val="16"/>
                <c:pt idx="0">
                  <c:v>0</c:v>
                </c:pt>
                <c:pt idx="1">
                  <c:v>8</c:v>
                </c:pt>
                <c:pt idx="2">
                  <c:v>44.888888888888886</c:v>
                </c:pt>
                <c:pt idx="3">
                  <c:v>34.222222222222221</c:v>
                </c:pt>
                <c:pt idx="4">
                  <c:v>1.7777777777777777</c:v>
                </c:pt>
                <c:pt idx="5">
                  <c:v>1.3333333333333333</c:v>
                </c:pt>
                <c:pt idx="6">
                  <c:v>0</c:v>
                </c:pt>
                <c:pt idx="7">
                  <c:v>3.5555555555555554</c:v>
                </c:pt>
                <c:pt idx="8">
                  <c:v>2.6666666666666665</c:v>
                </c:pt>
                <c:pt idx="9">
                  <c:v>3.5555555555555554</c:v>
                </c:pt>
                <c:pt idx="10">
                  <c:v>0</c:v>
                </c:pt>
                <c:pt idx="11">
                  <c:v>0</c:v>
                </c:pt>
                <c:pt idx="12">
                  <c:v>0</c:v>
                </c:pt>
                <c:pt idx="13">
                  <c:v>0</c:v>
                </c:pt>
                <c:pt idx="14">
                  <c:v>0</c:v>
                </c:pt>
                <c:pt idx="15">
                  <c:v>0</c:v>
                </c:pt>
              </c:numCache>
            </c:numRef>
          </c:val>
          <c:extLst>
            <c:ext xmlns:c16="http://schemas.microsoft.com/office/drawing/2014/chart" uri="{C3380CC4-5D6E-409C-BE32-E72D297353CC}">
              <c16:uniqueId val="{0000000E-4FC5-43C2-BBBC-E202DD653122}"/>
            </c:ext>
          </c:extLst>
        </c:ser>
        <c:ser>
          <c:idx val="15"/>
          <c:order val="15"/>
          <c:tx>
            <c:strRef>
              <c:f>S.aureus!$BL$4</c:f>
              <c:strCache>
                <c:ptCount val="1"/>
                <c:pt idx="0">
                  <c:v>Doxycyclin</c:v>
                </c:pt>
              </c:strCache>
            </c:strRef>
          </c:tx>
          <c:spPr>
            <a:solidFill>
              <a:srgbClr val="0066FF"/>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S.aureus!$BL$5:$BL$20</c:f>
              <c:numCache>
                <c:formatCode>0.00</c:formatCode>
                <c:ptCount val="16"/>
                <c:pt idx="0">
                  <c:v>0</c:v>
                </c:pt>
                <c:pt idx="1">
                  <c:v>0</c:v>
                </c:pt>
                <c:pt idx="2">
                  <c:v>69.333333333333329</c:v>
                </c:pt>
                <c:pt idx="3">
                  <c:v>0</c:v>
                </c:pt>
                <c:pt idx="4">
                  <c:v>24.444444444444443</c:v>
                </c:pt>
                <c:pt idx="5">
                  <c:v>1.7777777777777777</c:v>
                </c:pt>
                <c:pt idx="6">
                  <c:v>0.44444444444444442</c:v>
                </c:pt>
                <c:pt idx="7">
                  <c:v>1.7777777777777777</c:v>
                </c:pt>
                <c:pt idx="8">
                  <c:v>0.88888888888888884</c:v>
                </c:pt>
                <c:pt idx="9">
                  <c:v>1.3333333333333333</c:v>
                </c:pt>
                <c:pt idx="10">
                  <c:v>0</c:v>
                </c:pt>
                <c:pt idx="11">
                  <c:v>0</c:v>
                </c:pt>
                <c:pt idx="12">
                  <c:v>0</c:v>
                </c:pt>
                <c:pt idx="13">
                  <c:v>0</c:v>
                </c:pt>
                <c:pt idx="14">
                  <c:v>0</c:v>
                </c:pt>
                <c:pt idx="15">
                  <c:v>0</c:v>
                </c:pt>
              </c:numCache>
            </c:numRef>
          </c:val>
          <c:extLst>
            <c:ext xmlns:c16="http://schemas.microsoft.com/office/drawing/2014/chart" uri="{C3380CC4-5D6E-409C-BE32-E72D297353CC}">
              <c16:uniqueId val="{0000000F-4FC5-43C2-BBBC-E202DD653122}"/>
            </c:ext>
          </c:extLst>
        </c:ser>
        <c:ser>
          <c:idx val="16"/>
          <c:order val="16"/>
          <c:tx>
            <c:strRef>
              <c:f>S.aureus!$BM$4</c:f>
              <c:strCache>
                <c:ptCount val="1"/>
                <c:pt idx="0">
                  <c:v>Rifampicin</c:v>
                </c:pt>
              </c:strCache>
            </c:strRef>
          </c:tx>
          <c:spPr>
            <a:solidFill>
              <a:srgbClr val="FF6699"/>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S.aureus!$BM$5:$BM$20</c:f>
              <c:numCache>
                <c:formatCode>0.00</c:formatCode>
                <c:ptCount val="16"/>
                <c:pt idx="0">
                  <c:v>0</c:v>
                </c:pt>
                <c:pt idx="1">
                  <c:v>91.111111111111114</c:v>
                </c:pt>
                <c:pt idx="2">
                  <c:v>8</c:v>
                </c:pt>
                <c:pt idx="3">
                  <c:v>0.44444444444444442</c:v>
                </c:pt>
                <c:pt idx="4">
                  <c:v>0</c:v>
                </c:pt>
                <c:pt idx="5">
                  <c:v>0</c:v>
                </c:pt>
                <c:pt idx="6">
                  <c:v>0</c:v>
                </c:pt>
                <c:pt idx="7">
                  <c:v>0.44444444444444442</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0-4FC5-43C2-BBBC-E202DD653122}"/>
            </c:ext>
          </c:extLst>
        </c:ser>
        <c:ser>
          <c:idx val="17"/>
          <c:order val="17"/>
          <c:tx>
            <c:strRef>
              <c:f>S.aureus!$BN$4</c:f>
              <c:strCache>
                <c:ptCount val="1"/>
                <c:pt idx="0">
                  <c:v>Daptomycin</c:v>
                </c:pt>
              </c:strCache>
            </c:strRef>
          </c:tx>
          <c:spPr>
            <a:solidFill>
              <a:srgbClr val="CC0099"/>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S.aureus!$BN$5:$BN$20</c:f>
              <c:numCache>
                <c:formatCode>0.00</c:formatCode>
                <c:ptCount val="16"/>
                <c:pt idx="0">
                  <c:v>0</c:v>
                </c:pt>
                <c:pt idx="1">
                  <c:v>0.44444444444444442</c:v>
                </c:pt>
                <c:pt idx="2">
                  <c:v>0.88888888888888884</c:v>
                </c:pt>
                <c:pt idx="3">
                  <c:v>2.2222222222222223</c:v>
                </c:pt>
                <c:pt idx="4">
                  <c:v>20.888888888888889</c:v>
                </c:pt>
                <c:pt idx="5">
                  <c:v>67.111111111111114</c:v>
                </c:pt>
                <c:pt idx="6">
                  <c:v>8.4444444444444446</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1-4FC5-43C2-BBBC-E202DD653122}"/>
            </c:ext>
          </c:extLst>
        </c:ser>
        <c:ser>
          <c:idx val="18"/>
          <c:order val="18"/>
          <c:tx>
            <c:strRef>
              <c:f>S.aureus!$BO$4</c:f>
              <c:strCache>
                <c:ptCount val="1"/>
                <c:pt idx="0">
                  <c:v>Roxythromycin</c:v>
                </c:pt>
              </c:strCache>
            </c:strRef>
          </c:tx>
          <c:spPr>
            <a:solidFill>
              <a:srgbClr val="0033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S.aureus!$BO$5:$BO$20</c:f>
              <c:numCache>
                <c:formatCode>0.00</c:formatCode>
                <c:ptCount val="16"/>
                <c:pt idx="0">
                  <c:v>0</c:v>
                </c:pt>
                <c:pt idx="1">
                  <c:v>0</c:v>
                </c:pt>
                <c:pt idx="2">
                  <c:v>7.1111111111111107</c:v>
                </c:pt>
                <c:pt idx="3">
                  <c:v>0</c:v>
                </c:pt>
                <c:pt idx="4">
                  <c:v>32</c:v>
                </c:pt>
                <c:pt idx="5">
                  <c:v>39.555555555555557</c:v>
                </c:pt>
                <c:pt idx="6">
                  <c:v>4.8888888888888893</c:v>
                </c:pt>
                <c:pt idx="7">
                  <c:v>0.88888888888888884</c:v>
                </c:pt>
                <c:pt idx="8">
                  <c:v>0.44444444444444442</c:v>
                </c:pt>
                <c:pt idx="9">
                  <c:v>1.3333333333333333</c:v>
                </c:pt>
                <c:pt idx="10">
                  <c:v>3.5555555555555554</c:v>
                </c:pt>
                <c:pt idx="11">
                  <c:v>10.222222222222221</c:v>
                </c:pt>
                <c:pt idx="12">
                  <c:v>0</c:v>
                </c:pt>
                <c:pt idx="13">
                  <c:v>0</c:v>
                </c:pt>
                <c:pt idx="14">
                  <c:v>0</c:v>
                </c:pt>
                <c:pt idx="15">
                  <c:v>0</c:v>
                </c:pt>
              </c:numCache>
            </c:numRef>
          </c:val>
          <c:extLst>
            <c:ext xmlns:c16="http://schemas.microsoft.com/office/drawing/2014/chart" uri="{C3380CC4-5D6E-409C-BE32-E72D297353CC}">
              <c16:uniqueId val="{00000012-4FC5-43C2-BBBC-E202DD653122}"/>
            </c:ext>
          </c:extLst>
        </c:ser>
        <c:ser>
          <c:idx val="19"/>
          <c:order val="19"/>
          <c:tx>
            <c:strRef>
              <c:f>S.aureus!$BP$4</c:f>
              <c:strCache>
                <c:ptCount val="1"/>
                <c:pt idx="0">
                  <c:v>Clindamycin</c:v>
                </c:pt>
              </c:strCache>
            </c:strRef>
          </c:tx>
          <c:spPr>
            <a:solidFill>
              <a:srgbClr val="0066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S.aureus!$BP$5:$BP$20</c:f>
              <c:numCache>
                <c:formatCode>0.00</c:formatCode>
                <c:ptCount val="16"/>
                <c:pt idx="0">
                  <c:v>0</c:v>
                </c:pt>
                <c:pt idx="1">
                  <c:v>22.222222222222221</c:v>
                </c:pt>
                <c:pt idx="2">
                  <c:v>28.888888888888889</c:v>
                </c:pt>
                <c:pt idx="3">
                  <c:v>33.333333333333336</c:v>
                </c:pt>
                <c:pt idx="4">
                  <c:v>10.222222222222221</c:v>
                </c:pt>
                <c:pt idx="5">
                  <c:v>0.44444444444444442</c:v>
                </c:pt>
                <c:pt idx="6">
                  <c:v>0</c:v>
                </c:pt>
                <c:pt idx="7">
                  <c:v>0</c:v>
                </c:pt>
                <c:pt idx="8">
                  <c:v>4</c:v>
                </c:pt>
                <c:pt idx="9">
                  <c:v>0.88888888888888884</c:v>
                </c:pt>
                <c:pt idx="10">
                  <c:v>0</c:v>
                </c:pt>
                <c:pt idx="11">
                  <c:v>0</c:v>
                </c:pt>
                <c:pt idx="12">
                  <c:v>0</c:v>
                </c:pt>
                <c:pt idx="13">
                  <c:v>0</c:v>
                </c:pt>
                <c:pt idx="14">
                  <c:v>0</c:v>
                </c:pt>
                <c:pt idx="15">
                  <c:v>0</c:v>
                </c:pt>
              </c:numCache>
            </c:numRef>
          </c:val>
          <c:extLst>
            <c:ext xmlns:c16="http://schemas.microsoft.com/office/drawing/2014/chart" uri="{C3380CC4-5D6E-409C-BE32-E72D297353CC}">
              <c16:uniqueId val="{00000013-4FC5-43C2-BBBC-E202DD653122}"/>
            </c:ext>
          </c:extLst>
        </c:ser>
        <c:ser>
          <c:idx val="20"/>
          <c:order val="20"/>
          <c:tx>
            <c:strRef>
              <c:f>S.aureus!$BQ$4</c:f>
              <c:strCache>
                <c:ptCount val="1"/>
                <c:pt idx="0">
                  <c:v>Linezolid</c:v>
                </c:pt>
              </c:strCache>
            </c:strRef>
          </c:tx>
          <c:spPr>
            <a:solidFill>
              <a:srgbClr val="FF0066"/>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S.aureus!$BQ$5:$BQ$20</c:f>
              <c:numCache>
                <c:formatCode>0.00</c:formatCode>
                <c:ptCount val="16"/>
                <c:pt idx="0">
                  <c:v>0</c:v>
                </c:pt>
                <c:pt idx="1">
                  <c:v>0</c:v>
                </c:pt>
                <c:pt idx="2">
                  <c:v>0.88888888888888884</c:v>
                </c:pt>
                <c:pt idx="3">
                  <c:v>0</c:v>
                </c:pt>
                <c:pt idx="4">
                  <c:v>19.111111111111111</c:v>
                </c:pt>
                <c:pt idx="5">
                  <c:v>32</c:v>
                </c:pt>
                <c:pt idx="6">
                  <c:v>18.222222222222221</c:v>
                </c:pt>
                <c:pt idx="7">
                  <c:v>28</c:v>
                </c:pt>
                <c:pt idx="8">
                  <c:v>1.7777777777777777</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4FC5-43C2-BBBC-E202DD653122}"/>
            </c:ext>
          </c:extLst>
        </c:ser>
        <c:ser>
          <c:idx val="21"/>
          <c:order val="21"/>
          <c:tx>
            <c:strRef>
              <c:f>S.aureus!$BR$4</c:f>
              <c:strCache>
                <c:ptCount val="1"/>
                <c:pt idx="0">
                  <c:v>Vancomycin</c:v>
                </c:pt>
              </c:strCache>
            </c:strRef>
          </c:tx>
          <c:spPr>
            <a:solidFill>
              <a:srgbClr val="CCCC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S.aureus!$BR$5:$BR$20</c:f>
              <c:numCache>
                <c:formatCode>0.00</c:formatCode>
                <c:ptCount val="16"/>
                <c:pt idx="0">
                  <c:v>0</c:v>
                </c:pt>
                <c:pt idx="1">
                  <c:v>0</c:v>
                </c:pt>
                <c:pt idx="2">
                  <c:v>0.44444444444444442</c:v>
                </c:pt>
                <c:pt idx="3">
                  <c:v>0</c:v>
                </c:pt>
                <c:pt idx="4">
                  <c:v>4</c:v>
                </c:pt>
                <c:pt idx="5">
                  <c:v>55.555555555555557</c:v>
                </c:pt>
                <c:pt idx="6">
                  <c:v>38.666666666666664</c:v>
                </c:pt>
                <c:pt idx="7">
                  <c:v>1.3333333333333333</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5-4FC5-43C2-BBBC-E202DD653122}"/>
            </c:ext>
          </c:extLst>
        </c:ser>
        <c:ser>
          <c:idx val="23"/>
          <c:order val="22"/>
          <c:tx>
            <c:strRef>
              <c:f>S.aureus!$BS$4</c:f>
              <c:strCache>
                <c:ptCount val="1"/>
                <c:pt idx="0">
                  <c:v>Teicoplanin</c:v>
                </c:pt>
              </c:strCache>
            </c:strRef>
          </c:tx>
          <c:spPr>
            <a:solidFill>
              <a:srgbClr val="336699"/>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S.aureus!$BS$5:$BS$20</c:f>
              <c:numCache>
                <c:formatCode>0.00</c:formatCode>
                <c:ptCount val="16"/>
                <c:pt idx="0">
                  <c:v>0</c:v>
                </c:pt>
                <c:pt idx="1">
                  <c:v>0</c:v>
                </c:pt>
                <c:pt idx="2">
                  <c:v>0</c:v>
                </c:pt>
                <c:pt idx="3">
                  <c:v>83.555555555555557</c:v>
                </c:pt>
                <c:pt idx="4">
                  <c:v>0</c:v>
                </c:pt>
                <c:pt idx="5">
                  <c:v>14.666666666666666</c:v>
                </c:pt>
                <c:pt idx="6">
                  <c:v>1.3333333333333333</c:v>
                </c:pt>
                <c:pt idx="7">
                  <c:v>0.44444444444444442</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6-4FC5-43C2-BBBC-E202DD653122}"/>
            </c:ext>
          </c:extLst>
        </c:ser>
        <c:ser>
          <c:idx val="22"/>
          <c:order val="23"/>
          <c:tx>
            <c:strRef>
              <c:f>S.aureus!$BT$4</c:f>
              <c:strCache>
                <c:ptCount val="1"/>
                <c:pt idx="0">
                  <c:v>Tigecyclin</c:v>
                </c:pt>
              </c:strCache>
            </c:strRef>
          </c:tx>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S.aureus!$BT$5:$BT$20</c:f>
              <c:numCache>
                <c:formatCode>0.00</c:formatCode>
                <c:ptCount val="16"/>
                <c:pt idx="0">
                  <c:v>0</c:v>
                </c:pt>
                <c:pt idx="1">
                  <c:v>49.327354260089685</c:v>
                </c:pt>
                <c:pt idx="2">
                  <c:v>0</c:v>
                </c:pt>
                <c:pt idx="3">
                  <c:v>27.3542600896861</c:v>
                </c:pt>
                <c:pt idx="4">
                  <c:v>15.695067264573991</c:v>
                </c:pt>
                <c:pt idx="5">
                  <c:v>7.623318385650224</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7-4FC5-43C2-BBBC-E202DD653122}"/>
            </c:ext>
          </c:extLst>
        </c:ser>
        <c:dLbls>
          <c:showLegendKey val="0"/>
          <c:showVal val="0"/>
          <c:showCatName val="0"/>
          <c:showSerName val="0"/>
          <c:showPercent val="0"/>
          <c:showBubbleSize val="0"/>
        </c:dLbls>
        <c:gapWidth val="150"/>
        <c:shape val="box"/>
        <c:axId val="99745152"/>
        <c:axId val="99296768"/>
        <c:axId val="99734848"/>
      </c:bar3DChart>
      <c:catAx>
        <c:axId val="99745152"/>
        <c:scaling>
          <c:orientation val="minMax"/>
        </c:scaling>
        <c:delete val="0"/>
        <c:axPos val="b"/>
        <c:majorGridlines/>
        <c:title>
          <c:tx>
            <c:rich>
              <a:bodyPr/>
              <a:lstStyle/>
              <a:p>
                <a:pPr>
                  <a:defRPr sz="1400"/>
                </a:pPr>
                <a:r>
                  <a:rPr lang="en-US" sz="1400"/>
                  <a:t>mg/L</a:t>
                </a:r>
              </a:p>
            </c:rich>
          </c:tx>
          <c:layout>
            <c:manualLayout>
              <c:xMode val="edge"/>
              <c:yMode val="edge"/>
              <c:x val="0.28537790656912154"/>
              <c:y val="0.83972978846181945"/>
            </c:manualLayout>
          </c:layout>
          <c:overlay val="0"/>
        </c:title>
        <c:numFmt formatCode="General" sourceLinked="1"/>
        <c:majorTickMark val="out"/>
        <c:minorTickMark val="none"/>
        <c:tickLblPos val="nextTo"/>
        <c:txPr>
          <a:bodyPr rot="-5400000" vert="horz"/>
          <a:lstStyle/>
          <a:p>
            <a:pPr>
              <a:defRPr sz="800"/>
            </a:pPr>
            <a:endParaRPr lang="de-DE"/>
          </a:p>
        </c:txPr>
        <c:crossAx val="99296768"/>
        <c:crosses val="autoZero"/>
        <c:auto val="1"/>
        <c:lblAlgn val="ctr"/>
        <c:lblOffset val="100"/>
        <c:tickLblSkip val="1"/>
        <c:noMultiLvlLbl val="0"/>
      </c:catAx>
      <c:valAx>
        <c:axId val="99296768"/>
        <c:scaling>
          <c:orientation val="minMax"/>
        </c:scaling>
        <c:delete val="0"/>
        <c:axPos val="l"/>
        <c:majorGridlines/>
        <c:numFmt formatCode="0.00" sourceLinked="1"/>
        <c:majorTickMark val="out"/>
        <c:minorTickMark val="none"/>
        <c:tickLblPos val="nextTo"/>
        <c:crossAx val="99745152"/>
        <c:crossesAt val="1"/>
        <c:crossBetween val="between"/>
      </c:valAx>
      <c:serAx>
        <c:axId val="99734848"/>
        <c:scaling>
          <c:orientation val="minMax"/>
        </c:scaling>
        <c:delete val="0"/>
        <c:axPos val="b"/>
        <c:title>
          <c:tx>
            <c:rich>
              <a:bodyPr rot="0" vert="horz"/>
              <a:lstStyle/>
              <a:p>
                <a:pPr>
                  <a:defRPr sz="1400"/>
                </a:pPr>
                <a:r>
                  <a:rPr lang="en-US" sz="1400"/>
                  <a:t>%</a:t>
                </a:r>
              </a:p>
            </c:rich>
          </c:tx>
          <c:layout>
            <c:manualLayout>
              <c:xMode val="edge"/>
              <c:yMode val="edge"/>
              <c:x val="6.9386424328146706E-2"/>
              <c:y val="0.62966643109669695"/>
            </c:manualLayout>
          </c:layout>
          <c:overlay val="0"/>
        </c:title>
        <c:majorTickMark val="out"/>
        <c:minorTickMark val="none"/>
        <c:tickLblPos val="nextTo"/>
        <c:txPr>
          <a:bodyPr rot="1500000" vert="horz"/>
          <a:lstStyle/>
          <a:p>
            <a:pPr>
              <a:defRPr sz="1200"/>
            </a:pPr>
            <a:endParaRPr lang="de-DE"/>
          </a:p>
        </c:txPr>
        <c:crossAx val="99296768"/>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4.809831841885906E-2"/>
          <c:y val="2.2445554061839842E-2"/>
          <c:w val="0.91693120865291411"/>
          <c:h val="0.85151616413801923"/>
        </c:manualLayout>
      </c:layout>
      <c:bar3DChart>
        <c:barDir val="col"/>
        <c:grouping val="standard"/>
        <c:varyColors val="0"/>
        <c:ser>
          <c:idx val="0"/>
          <c:order val="0"/>
          <c:tx>
            <c:strRef>
              <c:f>CNS!$AW$33</c:f>
              <c:strCache>
                <c:ptCount val="1"/>
                <c:pt idx="0">
                  <c:v>Penicillin G</c:v>
                </c:pt>
              </c:strCache>
            </c:strRef>
          </c:tx>
          <c:spPr>
            <a:solidFill>
              <a:srgbClr val="C00000"/>
            </a:solidFill>
          </c:spPr>
          <c:invertIfNegative val="0"/>
          <c:cat>
            <c:numRef>
              <c:f>CNS!$AV$34:$AV$49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CNS!$AW$34:$AW$49</c:f>
              <c:numCache>
                <c:formatCode>0.00</c:formatCode>
                <c:ptCount val="16"/>
                <c:pt idx="0">
                  <c:v>0</c:v>
                </c:pt>
                <c:pt idx="1">
                  <c:v>9.7938144329896915</c:v>
                </c:pt>
                <c:pt idx="2">
                  <c:v>3.6082474226804124</c:v>
                </c:pt>
                <c:pt idx="3">
                  <c:v>5.1546391752577323</c:v>
                </c:pt>
                <c:pt idx="4">
                  <c:v>5.1546391752577323</c:v>
                </c:pt>
                <c:pt idx="5">
                  <c:v>7.731958762886598</c:v>
                </c:pt>
                <c:pt idx="6">
                  <c:v>7.731958762886598</c:v>
                </c:pt>
                <c:pt idx="7">
                  <c:v>7.731958762886598</c:v>
                </c:pt>
                <c:pt idx="8">
                  <c:v>10.824742268041238</c:v>
                </c:pt>
                <c:pt idx="9">
                  <c:v>42.268041237113401</c:v>
                </c:pt>
                <c:pt idx="10">
                  <c:v>0</c:v>
                </c:pt>
                <c:pt idx="11">
                  <c:v>0</c:v>
                </c:pt>
                <c:pt idx="12">
                  <c:v>0</c:v>
                </c:pt>
                <c:pt idx="13">
                  <c:v>0</c:v>
                </c:pt>
                <c:pt idx="14">
                  <c:v>0</c:v>
                </c:pt>
                <c:pt idx="15">
                  <c:v>0</c:v>
                </c:pt>
              </c:numCache>
            </c:numRef>
          </c:val>
          <c:extLst>
            <c:ext xmlns:c16="http://schemas.microsoft.com/office/drawing/2014/chart" uri="{C3380CC4-5D6E-409C-BE32-E72D297353CC}">
              <c16:uniqueId val="{00000000-CD8C-43E9-95DE-774EB1EF301E}"/>
            </c:ext>
          </c:extLst>
        </c:ser>
        <c:ser>
          <c:idx val="1"/>
          <c:order val="1"/>
          <c:tx>
            <c:strRef>
              <c:f>CNS!$AX$33</c:f>
              <c:strCache>
                <c:ptCount val="1"/>
                <c:pt idx="0">
                  <c:v>Oxacillin</c:v>
                </c:pt>
              </c:strCache>
            </c:strRef>
          </c:tx>
          <c:spPr>
            <a:solidFill>
              <a:srgbClr val="FF0000"/>
            </a:solidFill>
          </c:spPr>
          <c:invertIfNegative val="0"/>
          <c:cat>
            <c:numRef>
              <c:f>CNS!$AV$34:$AV$49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CNS!$AX$34:$AX$49</c:f>
              <c:numCache>
                <c:formatCode>0.00</c:formatCode>
                <c:ptCount val="16"/>
                <c:pt idx="0">
                  <c:v>0</c:v>
                </c:pt>
                <c:pt idx="1">
                  <c:v>0</c:v>
                </c:pt>
                <c:pt idx="2">
                  <c:v>24.615384615384617</c:v>
                </c:pt>
                <c:pt idx="3">
                  <c:v>0.51282051282051277</c:v>
                </c:pt>
                <c:pt idx="4">
                  <c:v>2.5641025641025643</c:v>
                </c:pt>
                <c:pt idx="5">
                  <c:v>2.0512820512820511</c:v>
                </c:pt>
                <c:pt idx="6">
                  <c:v>7.6923076923076925</c:v>
                </c:pt>
                <c:pt idx="7">
                  <c:v>4.1025641025641022</c:v>
                </c:pt>
                <c:pt idx="8">
                  <c:v>8.2051282051282044</c:v>
                </c:pt>
                <c:pt idx="9">
                  <c:v>7.1794871794871797</c:v>
                </c:pt>
                <c:pt idx="10">
                  <c:v>43.07692307692308</c:v>
                </c:pt>
                <c:pt idx="11">
                  <c:v>0</c:v>
                </c:pt>
                <c:pt idx="12">
                  <c:v>0</c:v>
                </c:pt>
                <c:pt idx="13">
                  <c:v>0</c:v>
                </c:pt>
                <c:pt idx="14">
                  <c:v>0</c:v>
                </c:pt>
                <c:pt idx="15">
                  <c:v>0</c:v>
                </c:pt>
              </c:numCache>
            </c:numRef>
          </c:val>
          <c:extLst>
            <c:ext xmlns:c16="http://schemas.microsoft.com/office/drawing/2014/chart" uri="{C3380CC4-5D6E-409C-BE32-E72D297353CC}">
              <c16:uniqueId val="{00000001-CD8C-43E9-95DE-774EB1EF301E}"/>
            </c:ext>
          </c:extLst>
        </c:ser>
        <c:ser>
          <c:idx val="2"/>
          <c:order val="2"/>
          <c:tx>
            <c:strRef>
              <c:f>CNS!$AY$33</c:f>
              <c:strCache>
                <c:ptCount val="1"/>
                <c:pt idx="0">
                  <c:v>Ampicillin/ Sulbactam</c:v>
                </c:pt>
              </c:strCache>
            </c:strRef>
          </c:tx>
          <c:spPr>
            <a:solidFill>
              <a:srgbClr val="FF9900"/>
            </a:solidFill>
          </c:spPr>
          <c:invertIfNegative val="0"/>
          <c:cat>
            <c:numRef>
              <c:f>CNS!$AV$34:$AV$49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CNS!$AY$34:$AY$49</c:f>
              <c:numCache>
                <c:formatCode>0.00</c:formatCode>
                <c:ptCount val="16"/>
                <c:pt idx="0">
                  <c:v>0</c:v>
                </c:pt>
                <c:pt idx="1">
                  <c:v>0</c:v>
                </c:pt>
                <c:pt idx="2">
                  <c:v>0</c:v>
                </c:pt>
                <c:pt idx="3">
                  <c:v>32.124352331606218</c:v>
                </c:pt>
                <c:pt idx="4">
                  <c:v>0</c:v>
                </c:pt>
                <c:pt idx="5">
                  <c:v>11.398963730569948</c:v>
                </c:pt>
                <c:pt idx="6">
                  <c:v>14.507772020725389</c:v>
                </c:pt>
                <c:pt idx="7">
                  <c:v>13.989637305699482</c:v>
                </c:pt>
                <c:pt idx="8">
                  <c:v>6.2176165803108807</c:v>
                </c:pt>
                <c:pt idx="9">
                  <c:v>5.1813471502590671</c:v>
                </c:pt>
                <c:pt idx="10">
                  <c:v>9.8445595854922274</c:v>
                </c:pt>
                <c:pt idx="11">
                  <c:v>5.6994818652849739</c:v>
                </c:pt>
                <c:pt idx="12">
                  <c:v>1.0362694300518134</c:v>
                </c:pt>
                <c:pt idx="13">
                  <c:v>0</c:v>
                </c:pt>
                <c:pt idx="14">
                  <c:v>0</c:v>
                </c:pt>
                <c:pt idx="15">
                  <c:v>0</c:v>
                </c:pt>
              </c:numCache>
            </c:numRef>
          </c:val>
          <c:extLst>
            <c:ext xmlns:c16="http://schemas.microsoft.com/office/drawing/2014/chart" uri="{C3380CC4-5D6E-409C-BE32-E72D297353CC}">
              <c16:uniqueId val="{00000002-CD8C-43E9-95DE-774EB1EF301E}"/>
            </c:ext>
          </c:extLst>
        </c:ser>
        <c:ser>
          <c:idx val="3"/>
          <c:order val="3"/>
          <c:tx>
            <c:strRef>
              <c:f>CNS!$AZ$33</c:f>
              <c:strCache>
                <c:ptCount val="1"/>
                <c:pt idx="0">
                  <c:v>Piperacillin/ Tazobactam</c:v>
                </c:pt>
              </c:strCache>
            </c:strRef>
          </c:tx>
          <c:spPr>
            <a:solidFill>
              <a:srgbClr val="CC9900"/>
            </a:solidFill>
          </c:spPr>
          <c:invertIfNegative val="0"/>
          <c:cat>
            <c:numRef>
              <c:f>CNS!$AV$34:$AV$49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CNS!$AZ$34:$AZ$49</c:f>
              <c:numCache>
                <c:formatCode>0.00</c:formatCode>
                <c:ptCount val="16"/>
                <c:pt idx="0">
                  <c:v>0</c:v>
                </c:pt>
                <c:pt idx="1">
                  <c:v>0</c:v>
                </c:pt>
                <c:pt idx="2">
                  <c:v>0</c:v>
                </c:pt>
                <c:pt idx="3">
                  <c:v>0</c:v>
                </c:pt>
                <c:pt idx="4">
                  <c:v>41.237113402061858</c:v>
                </c:pt>
                <c:pt idx="5">
                  <c:v>0</c:v>
                </c:pt>
                <c:pt idx="6">
                  <c:v>19.587628865979383</c:v>
                </c:pt>
                <c:pt idx="7">
                  <c:v>14.948453608247423</c:v>
                </c:pt>
                <c:pt idx="8">
                  <c:v>2.5773195876288661</c:v>
                </c:pt>
                <c:pt idx="9">
                  <c:v>1.5463917525773196</c:v>
                </c:pt>
                <c:pt idx="10">
                  <c:v>2.5773195876288661</c:v>
                </c:pt>
                <c:pt idx="11">
                  <c:v>2.0618556701030926</c:v>
                </c:pt>
                <c:pt idx="12">
                  <c:v>7.2164948453608249</c:v>
                </c:pt>
                <c:pt idx="13">
                  <c:v>8.2474226804123703</c:v>
                </c:pt>
                <c:pt idx="14">
                  <c:v>0</c:v>
                </c:pt>
                <c:pt idx="15">
                  <c:v>0</c:v>
                </c:pt>
              </c:numCache>
            </c:numRef>
          </c:val>
          <c:extLst>
            <c:ext xmlns:c16="http://schemas.microsoft.com/office/drawing/2014/chart" uri="{C3380CC4-5D6E-409C-BE32-E72D297353CC}">
              <c16:uniqueId val="{00000003-CD8C-43E9-95DE-774EB1EF301E}"/>
            </c:ext>
          </c:extLst>
        </c:ser>
        <c:ser>
          <c:idx val="4"/>
          <c:order val="4"/>
          <c:tx>
            <c:strRef>
              <c:f>CNS!$BA$33</c:f>
              <c:strCache>
                <c:ptCount val="1"/>
                <c:pt idx="0">
                  <c:v>Cefotaxim</c:v>
                </c:pt>
              </c:strCache>
            </c:strRef>
          </c:tx>
          <c:spPr>
            <a:solidFill>
              <a:srgbClr val="660066"/>
            </a:solidFill>
          </c:spPr>
          <c:invertIfNegative val="0"/>
          <c:cat>
            <c:numRef>
              <c:f>CNS!$AV$34:$AV$49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CNS!$BA$34:$BA$49</c:f>
              <c:numCache>
                <c:formatCode>0.00</c:formatCode>
                <c:ptCount val="16"/>
                <c:pt idx="0">
                  <c:v>0</c:v>
                </c:pt>
                <c:pt idx="1">
                  <c:v>0</c:v>
                </c:pt>
                <c:pt idx="2">
                  <c:v>0</c:v>
                </c:pt>
                <c:pt idx="3">
                  <c:v>0.51813471502590669</c:v>
                </c:pt>
                <c:pt idx="4">
                  <c:v>3.1088082901554404</c:v>
                </c:pt>
                <c:pt idx="5">
                  <c:v>12.435233160621761</c:v>
                </c:pt>
                <c:pt idx="6">
                  <c:v>9.3264248704663206</c:v>
                </c:pt>
                <c:pt idx="7">
                  <c:v>6.7357512953367875</c:v>
                </c:pt>
                <c:pt idx="8">
                  <c:v>11.917098445595855</c:v>
                </c:pt>
                <c:pt idx="9">
                  <c:v>23.834196891191709</c:v>
                </c:pt>
                <c:pt idx="10">
                  <c:v>32.124352331606218</c:v>
                </c:pt>
                <c:pt idx="11">
                  <c:v>0</c:v>
                </c:pt>
                <c:pt idx="12">
                  <c:v>0</c:v>
                </c:pt>
                <c:pt idx="13">
                  <c:v>0</c:v>
                </c:pt>
                <c:pt idx="14">
                  <c:v>0</c:v>
                </c:pt>
                <c:pt idx="15">
                  <c:v>0</c:v>
                </c:pt>
              </c:numCache>
            </c:numRef>
          </c:val>
          <c:extLst>
            <c:ext xmlns:c16="http://schemas.microsoft.com/office/drawing/2014/chart" uri="{C3380CC4-5D6E-409C-BE32-E72D297353CC}">
              <c16:uniqueId val="{00000004-CD8C-43E9-95DE-774EB1EF301E}"/>
            </c:ext>
          </c:extLst>
        </c:ser>
        <c:ser>
          <c:idx val="6"/>
          <c:order val="5"/>
          <c:tx>
            <c:strRef>
              <c:f>CNS!$BB$33</c:f>
              <c:strCache>
                <c:ptCount val="1"/>
                <c:pt idx="0">
                  <c:v>Cefuroxim</c:v>
                </c:pt>
              </c:strCache>
            </c:strRef>
          </c:tx>
          <c:spPr>
            <a:solidFill>
              <a:srgbClr val="800080"/>
            </a:solidFill>
          </c:spPr>
          <c:invertIfNegative val="0"/>
          <c:cat>
            <c:numRef>
              <c:f>CNS!$AV$34:$AV$49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CNS!$BB$34:$BB$49</c:f>
              <c:numCache>
                <c:formatCode>0.00</c:formatCode>
                <c:ptCount val="16"/>
                <c:pt idx="0">
                  <c:v>0</c:v>
                </c:pt>
                <c:pt idx="1">
                  <c:v>0</c:v>
                </c:pt>
                <c:pt idx="2">
                  <c:v>0</c:v>
                </c:pt>
                <c:pt idx="3">
                  <c:v>20</c:v>
                </c:pt>
                <c:pt idx="4">
                  <c:v>1.0256410256410255</c:v>
                </c:pt>
                <c:pt idx="5">
                  <c:v>9.7435897435897427</c:v>
                </c:pt>
                <c:pt idx="6">
                  <c:v>4.1025641025641022</c:v>
                </c:pt>
                <c:pt idx="7">
                  <c:v>6.1538461538461542</c:v>
                </c:pt>
                <c:pt idx="8">
                  <c:v>7.1794871794871797</c:v>
                </c:pt>
                <c:pt idx="9">
                  <c:v>22.051282051282051</c:v>
                </c:pt>
                <c:pt idx="10">
                  <c:v>6.1538461538461542</c:v>
                </c:pt>
                <c:pt idx="11">
                  <c:v>2.0512820512820511</c:v>
                </c:pt>
                <c:pt idx="12">
                  <c:v>21.53846153846154</c:v>
                </c:pt>
                <c:pt idx="13">
                  <c:v>0</c:v>
                </c:pt>
                <c:pt idx="14">
                  <c:v>0</c:v>
                </c:pt>
                <c:pt idx="15">
                  <c:v>0</c:v>
                </c:pt>
              </c:numCache>
            </c:numRef>
          </c:val>
          <c:extLst>
            <c:ext xmlns:c16="http://schemas.microsoft.com/office/drawing/2014/chart" uri="{C3380CC4-5D6E-409C-BE32-E72D297353CC}">
              <c16:uniqueId val="{00000005-CD8C-43E9-95DE-774EB1EF301E}"/>
            </c:ext>
          </c:extLst>
        </c:ser>
        <c:ser>
          <c:idx val="5"/>
          <c:order val="6"/>
          <c:tx>
            <c:strRef>
              <c:f>CNS!$BC$33</c:f>
              <c:strCache>
                <c:ptCount val="1"/>
                <c:pt idx="0">
                  <c:v>Imipenem</c:v>
                </c:pt>
              </c:strCache>
            </c:strRef>
          </c:tx>
          <c:spPr>
            <a:solidFill>
              <a:srgbClr val="000099"/>
            </a:solidFill>
          </c:spPr>
          <c:invertIfNegative val="0"/>
          <c:cat>
            <c:numRef>
              <c:f>CNS!$AV$34:$AV$49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CNS!$BC$34:$BC$49</c:f>
              <c:numCache>
                <c:formatCode>0.00</c:formatCode>
                <c:ptCount val="16"/>
                <c:pt idx="0">
                  <c:v>0</c:v>
                </c:pt>
                <c:pt idx="1">
                  <c:v>0</c:v>
                </c:pt>
                <c:pt idx="2">
                  <c:v>41.025641025641029</c:v>
                </c:pt>
                <c:pt idx="3">
                  <c:v>0</c:v>
                </c:pt>
                <c:pt idx="4">
                  <c:v>9.7435897435897427</c:v>
                </c:pt>
                <c:pt idx="5">
                  <c:v>11.794871794871796</c:v>
                </c:pt>
                <c:pt idx="6">
                  <c:v>8.7179487179487172</c:v>
                </c:pt>
                <c:pt idx="7">
                  <c:v>4.615384615384615</c:v>
                </c:pt>
                <c:pt idx="8">
                  <c:v>5.1282051282051286</c:v>
                </c:pt>
                <c:pt idx="9">
                  <c:v>6.1538461538461542</c:v>
                </c:pt>
                <c:pt idx="10">
                  <c:v>7.6923076923076925</c:v>
                </c:pt>
                <c:pt idx="11">
                  <c:v>5.1282051282051286</c:v>
                </c:pt>
                <c:pt idx="12">
                  <c:v>0</c:v>
                </c:pt>
                <c:pt idx="13">
                  <c:v>0</c:v>
                </c:pt>
                <c:pt idx="14">
                  <c:v>0</c:v>
                </c:pt>
                <c:pt idx="15">
                  <c:v>0</c:v>
                </c:pt>
              </c:numCache>
            </c:numRef>
          </c:val>
          <c:extLst>
            <c:ext xmlns:c16="http://schemas.microsoft.com/office/drawing/2014/chart" uri="{C3380CC4-5D6E-409C-BE32-E72D297353CC}">
              <c16:uniqueId val="{00000006-CD8C-43E9-95DE-774EB1EF301E}"/>
            </c:ext>
          </c:extLst>
        </c:ser>
        <c:ser>
          <c:idx val="7"/>
          <c:order val="7"/>
          <c:tx>
            <c:strRef>
              <c:f>CNS!$BD$33</c:f>
              <c:strCache>
                <c:ptCount val="1"/>
                <c:pt idx="0">
                  <c:v>Meropenem</c:v>
                </c:pt>
              </c:strCache>
            </c:strRef>
          </c:tx>
          <c:spPr>
            <a:solidFill>
              <a:srgbClr val="3333FF"/>
            </a:solidFill>
          </c:spPr>
          <c:invertIfNegative val="0"/>
          <c:cat>
            <c:numRef>
              <c:f>CNS!$AV$34:$AV$49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CNS!$BD$34:$BD$49</c:f>
              <c:numCache>
                <c:formatCode>0.00</c:formatCode>
                <c:ptCount val="16"/>
                <c:pt idx="0">
                  <c:v>0</c:v>
                </c:pt>
                <c:pt idx="1">
                  <c:v>0</c:v>
                </c:pt>
                <c:pt idx="2">
                  <c:v>25.388601036269431</c:v>
                </c:pt>
                <c:pt idx="3">
                  <c:v>0</c:v>
                </c:pt>
                <c:pt idx="4">
                  <c:v>2.5906735751295336</c:v>
                </c:pt>
                <c:pt idx="5">
                  <c:v>9.3264248704663206</c:v>
                </c:pt>
                <c:pt idx="6">
                  <c:v>6.2176165803108807</c:v>
                </c:pt>
                <c:pt idx="7">
                  <c:v>8.8082901554404138</c:v>
                </c:pt>
                <c:pt idx="8">
                  <c:v>20.207253886010363</c:v>
                </c:pt>
                <c:pt idx="9">
                  <c:v>11.917098445595855</c:v>
                </c:pt>
                <c:pt idx="10">
                  <c:v>10.880829015544041</c:v>
                </c:pt>
                <c:pt idx="11">
                  <c:v>4.6632124352331603</c:v>
                </c:pt>
                <c:pt idx="12">
                  <c:v>0</c:v>
                </c:pt>
                <c:pt idx="13">
                  <c:v>0</c:v>
                </c:pt>
                <c:pt idx="14">
                  <c:v>0</c:v>
                </c:pt>
                <c:pt idx="15">
                  <c:v>0</c:v>
                </c:pt>
              </c:numCache>
            </c:numRef>
          </c:val>
          <c:extLst>
            <c:ext xmlns:c16="http://schemas.microsoft.com/office/drawing/2014/chart" uri="{C3380CC4-5D6E-409C-BE32-E72D297353CC}">
              <c16:uniqueId val="{00000007-CD8C-43E9-95DE-774EB1EF301E}"/>
            </c:ext>
          </c:extLst>
        </c:ser>
        <c:ser>
          <c:idx val="8"/>
          <c:order val="8"/>
          <c:tx>
            <c:strRef>
              <c:f>CNS!$BE$33</c:f>
              <c:strCache>
                <c:ptCount val="1"/>
                <c:pt idx="0">
                  <c:v>Amikacin</c:v>
                </c:pt>
              </c:strCache>
            </c:strRef>
          </c:tx>
          <c:spPr>
            <a:solidFill>
              <a:srgbClr val="990099"/>
            </a:solidFill>
          </c:spPr>
          <c:invertIfNegative val="0"/>
          <c:cat>
            <c:numRef>
              <c:f>CNS!$AV$34:$AV$49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CNS!$BE$34:$BE$49</c:f>
              <c:numCache>
                <c:formatCode>0.00</c:formatCode>
                <c:ptCount val="16"/>
                <c:pt idx="0">
                  <c:v>0</c:v>
                </c:pt>
                <c:pt idx="1">
                  <c:v>0</c:v>
                </c:pt>
                <c:pt idx="2">
                  <c:v>0</c:v>
                </c:pt>
                <c:pt idx="3">
                  <c:v>0</c:v>
                </c:pt>
                <c:pt idx="4">
                  <c:v>55.958549222797927</c:v>
                </c:pt>
                <c:pt idx="5">
                  <c:v>0</c:v>
                </c:pt>
                <c:pt idx="6">
                  <c:v>19.17098445595855</c:v>
                </c:pt>
                <c:pt idx="7">
                  <c:v>7.2538860103626943</c:v>
                </c:pt>
                <c:pt idx="8">
                  <c:v>2.0725388601036268</c:v>
                </c:pt>
                <c:pt idx="9">
                  <c:v>0.51813471502590669</c:v>
                </c:pt>
                <c:pt idx="10">
                  <c:v>8.290155440414507</c:v>
                </c:pt>
                <c:pt idx="11">
                  <c:v>6.7357512953367875</c:v>
                </c:pt>
                <c:pt idx="12">
                  <c:v>0</c:v>
                </c:pt>
                <c:pt idx="13">
                  <c:v>0</c:v>
                </c:pt>
                <c:pt idx="14">
                  <c:v>0</c:v>
                </c:pt>
                <c:pt idx="15">
                  <c:v>0</c:v>
                </c:pt>
              </c:numCache>
            </c:numRef>
          </c:val>
          <c:extLst>
            <c:ext xmlns:c16="http://schemas.microsoft.com/office/drawing/2014/chart" uri="{C3380CC4-5D6E-409C-BE32-E72D297353CC}">
              <c16:uniqueId val="{00000008-CD8C-43E9-95DE-774EB1EF301E}"/>
            </c:ext>
          </c:extLst>
        </c:ser>
        <c:ser>
          <c:idx val="9"/>
          <c:order val="9"/>
          <c:tx>
            <c:strRef>
              <c:f>CNS!$BF$33</c:f>
              <c:strCache>
                <c:ptCount val="1"/>
                <c:pt idx="0">
                  <c:v>Gentamicin</c:v>
                </c:pt>
              </c:strCache>
            </c:strRef>
          </c:tx>
          <c:spPr>
            <a:solidFill>
              <a:srgbClr val="000066"/>
            </a:solidFill>
          </c:spPr>
          <c:invertIfNegative val="0"/>
          <c:cat>
            <c:numRef>
              <c:f>CNS!$AV$34:$AV$49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CNS!$BF$34:$BF$49</c:f>
              <c:numCache>
                <c:formatCode>0.00</c:formatCode>
                <c:ptCount val="16"/>
                <c:pt idx="0">
                  <c:v>0</c:v>
                </c:pt>
                <c:pt idx="1">
                  <c:v>0</c:v>
                </c:pt>
                <c:pt idx="2">
                  <c:v>48.704663212435236</c:v>
                </c:pt>
                <c:pt idx="3">
                  <c:v>0</c:v>
                </c:pt>
                <c:pt idx="4">
                  <c:v>3.6269430051813472</c:v>
                </c:pt>
                <c:pt idx="5">
                  <c:v>0</c:v>
                </c:pt>
                <c:pt idx="6">
                  <c:v>1.0362694300518134</c:v>
                </c:pt>
                <c:pt idx="7">
                  <c:v>2.5906735751295336</c:v>
                </c:pt>
                <c:pt idx="8">
                  <c:v>6.2176165803108807</c:v>
                </c:pt>
                <c:pt idx="9">
                  <c:v>11.917098445595855</c:v>
                </c:pt>
                <c:pt idx="10">
                  <c:v>25.906735751295336</c:v>
                </c:pt>
                <c:pt idx="11">
                  <c:v>0</c:v>
                </c:pt>
                <c:pt idx="12">
                  <c:v>0</c:v>
                </c:pt>
                <c:pt idx="13">
                  <c:v>0</c:v>
                </c:pt>
                <c:pt idx="14">
                  <c:v>0</c:v>
                </c:pt>
                <c:pt idx="15">
                  <c:v>0</c:v>
                </c:pt>
              </c:numCache>
            </c:numRef>
          </c:val>
          <c:extLst>
            <c:ext xmlns:c16="http://schemas.microsoft.com/office/drawing/2014/chart" uri="{C3380CC4-5D6E-409C-BE32-E72D297353CC}">
              <c16:uniqueId val="{00000009-CD8C-43E9-95DE-774EB1EF301E}"/>
            </c:ext>
          </c:extLst>
        </c:ser>
        <c:ser>
          <c:idx val="10"/>
          <c:order val="10"/>
          <c:tx>
            <c:strRef>
              <c:f>CNS!$BG$33</c:f>
              <c:strCache>
                <c:ptCount val="1"/>
                <c:pt idx="0">
                  <c:v>Fosfomycin</c:v>
                </c:pt>
              </c:strCache>
            </c:strRef>
          </c:tx>
          <c:invertIfNegative val="0"/>
          <c:cat>
            <c:numRef>
              <c:f>CNS!$AV$34:$AV$49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CNS!$BG$34:$BG$49</c:f>
              <c:numCache>
                <c:formatCode>0.00</c:formatCode>
                <c:ptCount val="16"/>
                <c:pt idx="0">
                  <c:v>0</c:v>
                </c:pt>
                <c:pt idx="1">
                  <c:v>0</c:v>
                </c:pt>
                <c:pt idx="2">
                  <c:v>0.51546391752577314</c:v>
                </c:pt>
                <c:pt idx="3">
                  <c:v>0.51546391752577314</c:v>
                </c:pt>
                <c:pt idx="4">
                  <c:v>0</c:v>
                </c:pt>
                <c:pt idx="5">
                  <c:v>39.175257731958766</c:v>
                </c:pt>
                <c:pt idx="6">
                  <c:v>0</c:v>
                </c:pt>
                <c:pt idx="7">
                  <c:v>13.402061855670103</c:v>
                </c:pt>
                <c:pt idx="8">
                  <c:v>14.948453608247423</c:v>
                </c:pt>
                <c:pt idx="9">
                  <c:v>3.0927835051546393</c:v>
                </c:pt>
                <c:pt idx="10">
                  <c:v>4.1237113402061851</c:v>
                </c:pt>
                <c:pt idx="11">
                  <c:v>4.6391752577319592</c:v>
                </c:pt>
                <c:pt idx="12">
                  <c:v>2.0618556701030926</c:v>
                </c:pt>
                <c:pt idx="13">
                  <c:v>2.5773195876288661</c:v>
                </c:pt>
                <c:pt idx="14">
                  <c:v>14.948453608247423</c:v>
                </c:pt>
                <c:pt idx="15">
                  <c:v>0</c:v>
                </c:pt>
              </c:numCache>
            </c:numRef>
          </c:val>
          <c:extLst>
            <c:ext xmlns:c16="http://schemas.microsoft.com/office/drawing/2014/chart" uri="{C3380CC4-5D6E-409C-BE32-E72D297353CC}">
              <c16:uniqueId val="{0000000A-CD8C-43E9-95DE-774EB1EF301E}"/>
            </c:ext>
          </c:extLst>
        </c:ser>
        <c:ser>
          <c:idx val="11"/>
          <c:order val="11"/>
          <c:tx>
            <c:strRef>
              <c:f>CNS!$BH$33</c:f>
              <c:strCache>
                <c:ptCount val="1"/>
                <c:pt idx="0">
                  <c:v>Cotrimoxazol</c:v>
                </c:pt>
              </c:strCache>
            </c:strRef>
          </c:tx>
          <c:spPr>
            <a:solidFill>
              <a:srgbClr val="000099"/>
            </a:solidFill>
          </c:spPr>
          <c:invertIfNegative val="0"/>
          <c:cat>
            <c:numRef>
              <c:f>CNS!$AV$34:$AV$49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CNS!$BH$34:$BH$49</c:f>
              <c:numCache>
                <c:formatCode>0.00</c:formatCode>
                <c:ptCount val="16"/>
                <c:pt idx="0">
                  <c:v>0</c:v>
                </c:pt>
                <c:pt idx="1">
                  <c:v>0</c:v>
                </c:pt>
                <c:pt idx="2">
                  <c:v>39.0625</c:v>
                </c:pt>
                <c:pt idx="3">
                  <c:v>0</c:v>
                </c:pt>
                <c:pt idx="4">
                  <c:v>7.8125</c:v>
                </c:pt>
                <c:pt idx="5">
                  <c:v>4.6875</c:v>
                </c:pt>
                <c:pt idx="6">
                  <c:v>5.208333333333333</c:v>
                </c:pt>
                <c:pt idx="7">
                  <c:v>4.6875</c:v>
                </c:pt>
                <c:pt idx="8">
                  <c:v>10.9375</c:v>
                </c:pt>
                <c:pt idx="9">
                  <c:v>6.770833333333333</c:v>
                </c:pt>
                <c:pt idx="10">
                  <c:v>9.8958333333333339</c:v>
                </c:pt>
                <c:pt idx="11">
                  <c:v>10.9375</c:v>
                </c:pt>
                <c:pt idx="12">
                  <c:v>0</c:v>
                </c:pt>
                <c:pt idx="13">
                  <c:v>0</c:v>
                </c:pt>
                <c:pt idx="14">
                  <c:v>0</c:v>
                </c:pt>
                <c:pt idx="15">
                  <c:v>0</c:v>
                </c:pt>
              </c:numCache>
            </c:numRef>
          </c:val>
          <c:extLst>
            <c:ext xmlns:c16="http://schemas.microsoft.com/office/drawing/2014/chart" uri="{C3380CC4-5D6E-409C-BE32-E72D297353CC}">
              <c16:uniqueId val="{0000000B-CD8C-43E9-95DE-774EB1EF301E}"/>
            </c:ext>
          </c:extLst>
        </c:ser>
        <c:ser>
          <c:idx val="12"/>
          <c:order val="12"/>
          <c:tx>
            <c:strRef>
              <c:f>CNS!$BI$33</c:f>
              <c:strCache>
                <c:ptCount val="1"/>
                <c:pt idx="0">
                  <c:v>Ciprofloxacin</c:v>
                </c:pt>
              </c:strCache>
            </c:strRef>
          </c:tx>
          <c:spPr>
            <a:solidFill>
              <a:srgbClr val="003300"/>
            </a:solidFill>
            <a:ln>
              <a:solidFill>
                <a:srgbClr val="00FF00"/>
              </a:solidFill>
            </a:ln>
          </c:spPr>
          <c:invertIfNegative val="0"/>
          <c:cat>
            <c:numRef>
              <c:f>CNS!$AV$34:$AV$49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CNS!$BI$34:$BI$49</c:f>
              <c:numCache>
                <c:formatCode>0.00</c:formatCode>
                <c:ptCount val="16"/>
                <c:pt idx="0">
                  <c:v>0</c:v>
                </c:pt>
                <c:pt idx="1">
                  <c:v>0.51813471502590669</c:v>
                </c:pt>
                <c:pt idx="2">
                  <c:v>1.5544041450777202</c:v>
                </c:pt>
                <c:pt idx="3">
                  <c:v>19.689119170984455</c:v>
                </c:pt>
                <c:pt idx="4">
                  <c:v>13.471502590673575</c:v>
                </c:pt>
                <c:pt idx="5">
                  <c:v>3.6269430051813472</c:v>
                </c:pt>
                <c:pt idx="6">
                  <c:v>0.51813471502590669</c:v>
                </c:pt>
                <c:pt idx="7">
                  <c:v>11.398963730569948</c:v>
                </c:pt>
                <c:pt idx="8">
                  <c:v>18.652849740932641</c:v>
                </c:pt>
                <c:pt idx="9">
                  <c:v>30.569948186528496</c:v>
                </c:pt>
                <c:pt idx="10">
                  <c:v>0</c:v>
                </c:pt>
                <c:pt idx="11">
                  <c:v>0</c:v>
                </c:pt>
                <c:pt idx="12">
                  <c:v>0</c:v>
                </c:pt>
                <c:pt idx="13">
                  <c:v>0</c:v>
                </c:pt>
                <c:pt idx="14">
                  <c:v>0</c:v>
                </c:pt>
                <c:pt idx="15">
                  <c:v>0</c:v>
                </c:pt>
              </c:numCache>
            </c:numRef>
          </c:val>
          <c:extLst>
            <c:ext xmlns:c16="http://schemas.microsoft.com/office/drawing/2014/chart" uri="{C3380CC4-5D6E-409C-BE32-E72D297353CC}">
              <c16:uniqueId val="{0000000C-CD8C-43E9-95DE-774EB1EF301E}"/>
            </c:ext>
          </c:extLst>
        </c:ser>
        <c:ser>
          <c:idx val="13"/>
          <c:order val="13"/>
          <c:tx>
            <c:strRef>
              <c:f>CNS!$BJ$33</c:f>
              <c:strCache>
                <c:ptCount val="1"/>
                <c:pt idx="0">
                  <c:v>Levofloxacin</c:v>
                </c:pt>
              </c:strCache>
            </c:strRef>
          </c:tx>
          <c:spPr>
            <a:solidFill>
              <a:srgbClr val="336600"/>
            </a:solidFill>
          </c:spPr>
          <c:invertIfNegative val="0"/>
          <c:cat>
            <c:numRef>
              <c:f>CNS!$AV$34:$AV$49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CNS!$BJ$34:$BJ$49</c:f>
              <c:numCache>
                <c:formatCode>0.00</c:formatCode>
                <c:ptCount val="16"/>
                <c:pt idx="0">
                  <c:v>0</c:v>
                </c:pt>
                <c:pt idx="1">
                  <c:v>6.1538461538461542</c:v>
                </c:pt>
                <c:pt idx="2">
                  <c:v>0.51282051282051277</c:v>
                </c:pt>
                <c:pt idx="3">
                  <c:v>20</c:v>
                </c:pt>
                <c:pt idx="4">
                  <c:v>12.820512820512821</c:v>
                </c:pt>
                <c:pt idx="5">
                  <c:v>0</c:v>
                </c:pt>
                <c:pt idx="6">
                  <c:v>0.51282051282051277</c:v>
                </c:pt>
                <c:pt idx="7">
                  <c:v>17.435897435897434</c:v>
                </c:pt>
                <c:pt idx="8">
                  <c:v>15.897435897435898</c:v>
                </c:pt>
                <c:pt idx="9">
                  <c:v>22.051282051282051</c:v>
                </c:pt>
                <c:pt idx="10">
                  <c:v>4.615384615384615</c:v>
                </c:pt>
                <c:pt idx="11">
                  <c:v>0</c:v>
                </c:pt>
                <c:pt idx="12">
                  <c:v>0</c:v>
                </c:pt>
                <c:pt idx="13">
                  <c:v>0</c:v>
                </c:pt>
                <c:pt idx="14">
                  <c:v>0</c:v>
                </c:pt>
                <c:pt idx="15">
                  <c:v>0</c:v>
                </c:pt>
              </c:numCache>
            </c:numRef>
          </c:val>
          <c:extLst>
            <c:ext xmlns:c16="http://schemas.microsoft.com/office/drawing/2014/chart" uri="{C3380CC4-5D6E-409C-BE32-E72D297353CC}">
              <c16:uniqueId val="{0000000D-CD8C-43E9-95DE-774EB1EF301E}"/>
            </c:ext>
          </c:extLst>
        </c:ser>
        <c:ser>
          <c:idx val="14"/>
          <c:order val="14"/>
          <c:tx>
            <c:strRef>
              <c:f>CNS!$BK$33</c:f>
              <c:strCache>
                <c:ptCount val="1"/>
                <c:pt idx="0">
                  <c:v>Moxifloxacin</c:v>
                </c:pt>
              </c:strCache>
            </c:strRef>
          </c:tx>
          <c:spPr>
            <a:solidFill>
              <a:srgbClr val="33CC33"/>
            </a:solidFill>
          </c:spPr>
          <c:invertIfNegative val="0"/>
          <c:cat>
            <c:numRef>
              <c:f>CNS!$AV$34:$AV$49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CNS!$BK$34:$BK$49</c:f>
              <c:numCache>
                <c:formatCode>0.00</c:formatCode>
                <c:ptCount val="16"/>
                <c:pt idx="0">
                  <c:v>0</c:v>
                </c:pt>
                <c:pt idx="1">
                  <c:v>3.6458333333333335</c:v>
                </c:pt>
                <c:pt idx="2">
                  <c:v>15.625</c:v>
                </c:pt>
                <c:pt idx="3">
                  <c:v>19.270833333333332</c:v>
                </c:pt>
                <c:pt idx="4">
                  <c:v>0.52083333333333337</c:v>
                </c:pt>
                <c:pt idx="5">
                  <c:v>11.458333333333334</c:v>
                </c:pt>
                <c:pt idx="6">
                  <c:v>21.354166666666668</c:v>
                </c:pt>
                <c:pt idx="7">
                  <c:v>22.916666666666668</c:v>
                </c:pt>
                <c:pt idx="8">
                  <c:v>1.0416666666666667</c:v>
                </c:pt>
                <c:pt idx="9">
                  <c:v>4.166666666666667</c:v>
                </c:pt>
                <c:pt idx="10">
                  <c:v>0</c:v>
                </c:pt>
                <c:pt idx="11">
                  <c:v>0</c:v>
                </c:pt>
                <c:pt idx="12">
                  <c:v>0</c:v>
                </c:pt>
                <c:pt idx="13">
                  <c:v>0</c:v>
                </c:pt>
                <c:pt idx="14">
                  <c:v>0</c:v>
                </c:pt>
                <c:pt idx="15">
                  <c:v>0</c:v>
                </c:pt>
              </c:numCache>
            </c:numRef>
          </c:val>
          <c:extLst>
            <c:ext xmlns:c16="http://schemas.microsoft.com/office/drawing/2014/chart" uri="{C3380CC4-5D6E-409C-BE32-E72D297353CC}">
              <c16:uniqueId val="{0000000E-CD8C-43E9-95DE-774EB1EF301E}"/>
            </c:ext>
          </c:extLst>
        </c:ser>
        <c:ser>
          <c:idx val="15"/>
          <c:order val="15"/>
          <c:tx>
            <c:strRef>
              <c:f>CNS!$BL$33</c:f>
              <c:strCache>
                <c:ptCount val="1"/>
                <c:pt idx="0">
                  <c:v>Doxycyclin</c:v>
                </c:pt>
              </c:strCache>
            </c:strRef>
          </c:tx>
          <c:spPr>
            <a:solidFill>
              <a:srgbClr val="0066FF"/>
            </a:solidFill>
          </c:spPr>
          <c:invertIfNegative val="0"/>
          <c:cat>
            <c:numRef>
              <c:f>CNS!$AV$34:$AV$49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CNS!$BL$34:$BL$49</c:f>
              <c:numCache>
                <c:formatCode>0.00</c:formatCode>
                <c:ptCount val="16"/>
                <c:pt idx="0">
                  <c:v>0</c:v>
                </c:pt>
                <c:pt idx="1">
                  <c:v>0</c:v>
                </c:pt>
                <c:pt idx="2">
                  <c:v>52.84974093264249</c:v>
                </c:pt>
                <c:pt idx="3">
                  <c:v>0</c:v>
                </c:pt>
                <c:pt idx="4">
                  <c:v>18.652849740932641</c:v>
                </c:pt>
                <c:pt idx="5">
                  <c:v>18.134715025906736</c:v>
                </c:pt>
                <c:pt idx="6">
                  <c:v>2.5906735751295336</c:v>
                </c:pt>
                <c:pt idx="7">
                  <c:v>2.5906735751295336</c:v>
                </c:pt>
                <c:pt idx="8">
                  <c:v>4.1450777202072535</c:v>
                </c:pt>
                <c:pt idx="9">
                  <c:v>1.0362694300518134</c:v>
                </c:pt>
                <c:pt idx="10">
                  <c:v>0</c:v>
                </c:pt>
                <c:pt idx="11">
                  <c:v>0</c:v>
                </c:pt>
                <c:pt idx="12">
                  <c:v>0</c:v>
                </c:pt>
                <c:pt idx="13">
                  <c:v>0</c:v>
                </c:pt>
                <c:pt idx="14">
                  <c:v>0</c:v>
                </c:pt>
                <c:pt idx="15">
                  <c:v>0</c:v>
                </c:pt>
              </c:numCache>
            </c:numRef>
          </c:val>
          <c:extLst>
            <c:ext xmlns:c16="http://schemas.microsoft.com/office/drawing/2014/chart" uri="{C3380CC4-5D6E-409C-BE32-E72D297353CC}">
              <c16:uniqueId val="{0000000F-CD8C-43E9-95DE-774EB1EF301E}"/>
            </c:ext>
          </c:extLst>
        </c:ser>
        <c:ser>
          <c:idx val="16"/>
          <c:order val="16"/>
          <c:tx>
            <c:strRef>
              <c:f>CNS!$BM$33</c:f>
              <c:strCache>
                <c:ptCount val="1"/>
                <c:pt idx="0">
                  <c:v>Rifampicin</c:v>
                </c:pt>
              </c:strCache>
            </c:strRef>
          </c:tx>
          <c:spPr>
            <a:solidFill>
              <a:srgbClr val="FF6699"/>
            </a:solidFill>
          </c:spPr>
          <c:invertIfNegative val="0"/>
          <c:cat>
            <c:numRef>
              <c:f>CNS!$AV$34:$AV$49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CNS!$BM$34:$BM$49</c:f>
              <c:numCache>
                <c:formatCode>0.00</c:formatCode>
                <c:ptCount val="16"/>
                <c:pt idx="0">
                  <c:v>0</c:v>
                </c:pt>
                <c:pt idx="1">
                  <c:v>85.641025641025635</c:v>
                </c:pt>
                <c:pt idx="2">
                  <c:v>2.0512820512820511</c:v>
                </c:pt>
                <c:pt idx="3">
                  <c:v>0</c:v>
                </c:pt>
                <c:pt idx="4">
                  <c:v>0.51282051282051277</c:v>
                </c:pt>
                <c:pt idx="5">
                  <c:v>0</c:v>
                </c:pt>
                <c:pt idx="6">
                  <c:v>0.51282051282051277</c:v>
                </c:pt>
                <c:pt idx="7">
                  <c:v>0</c:v>
                </c:pt>
                <c:pt idx="8">
                  <c:v>0</c:v>
                </c:pt>
                <c:pt idx="9">
                  <c:v>11.282051282051283</c:v>
                </c:pt>
                <c:pt idx="10">
                  <c:v>0</c:v>
                </c:pt>
                <c:pt idx="11">
                  <c:v>0</c:v>
                </c:pt>
                <c:pt idx="12">
                  <c:v>0</c:v>
                </c:pt>
                <c:pt idx="13">
                  <c:v>0</c:v>
                </c:pt>
                <c:pt idx="14">
                  <c:v>0</c:v>
                </c:pt>
                <c:pt idx="15">
                  <c:v>0</c:v>
                </c:pt>
              </c:numCache>
            </c:numRef>
          </c:val>
          <c:extLst>
            <c:ext xmlns:c16="http://schemas.microsoft.com/office/drawing/2014/chart" uri="{C3380CC4-5D6E-409C-BE32-E72D297353CC}">
              <c16:uniqueId val="{00000010-CD8C-43E9-95DE-774EB1EF301E}"/>
            </c:ext>
          </c:extLst>
        </c:ser>
        <c:ser>
          <c:idx val="17"/>
          <c:order val="17"/>
          <c:tx>
            <c:strRef>
              <c:f>CNS!$BN$33</c:f>
              <c:strCache>
                <c:ptCount val="1"/>
                <c:pt idx="0">
                  <c:v>Daptomycin</c:v>
                </c:pt>
              </c:strCache>
            </c:strRef>
          </c:tx>
          <c:spPr>
            <a:solidFill>
              <a:srgbClr val="CC0099"/>
            </a:solidFill>
          </c:spPr>
          <c:invertIfNegative val="0"/>
          <c:cat>
            <c:numRef>
              <c:f>CNS!$AV$34:$AV$49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CNS!$BN$34:$BN$49</c:f>
              <c:numCache>
                <c:formatCode>0.00</c:formatCode>
                <c:ptCount val="16"/>
                <c:pt idx="0">
                  <c:v>0</c:v>
                </c:pt>
                <c:pt idx="1">
                  <c:v>0</c:v>
                </c:pt>
                <c:pt idx="2">
                  <c:v>0</c:v>
                </c:pt>
                <c:pt idx="3">
                  <c:v>2.0618556701030926</c:v>
                </c:pt>
                <c:pt idx="4">
                  <c:v>20.103092783505154</c:v>
                </c:pt>
                <c:pt idx="5">
                  <c:v>59.27835051546392</c:v>
                </c:pt>
                <c:pt idx="6">
                  <c:v>18.041237113402062</c:v>
                </c:pt>
                <c:pt idx="7">
                  <c:v>0.51546391752577314</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1-CD8C-43E9-95DE-774EB1EF301E}"/>
            </c:ext>
          </c:extLst>
        </c:ser>
        <c:ser>
          <c:idx val="18"/>
          <c:order val="18"/>
          <c:tx>
            <c:strRef>
              <c:f>CNS!$BO$33</c:f>
              <c:strCache>
                <c:ptCount val="1"/>
                <c:pt idx="0">
                  <c:v>Roxythromycin</c:v>
                </c:pt>
              </c:strCache>
            </c:strRef>
          </c:tx>
          <c:spPr>
            <a:solidFill>
              <a:srgbClr val="003300"/>
            </a:solidFill>
          </c:spPr>
          <c:invertIfNegative val="0"/>
          <c:cat>
            <c:numRef>
              <c:f>CNS!$AV$34:$AV$49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CNS!$BO$34:$BO$49</c:f>
              <c:numCache>
                <c:formatCode>0.00</c:formatCode>
                <c:ptCount val="16"/>
                <c:pt idx="0">
                  <c:v>0</c:v>
                </c:pt>
                <c:pt idx="1">
                  <c:v>0</c:v>
                </c:pt>
                <c:pt idx="2">
                  <c:v>12.88659793814433</c:v>
                </c:pt>
                <c:pt idx="3">
                  <c:v>0</c:v>
                </c:pt>
                <c:pt idx="4">
                  <c:v>8.7628865979381452</c:v>
                </c:pt>
                <c:pt idx="5">
                  <c:v>2.0618556701030926</c:v>
                </c:pt>
                <c:pt idx="6">
                  <c:v>0.51546391752577314</c:v>
                </c:pt>
                <c:pt idx="7">
                  <c:v>0.51546391752577314</c:v>
                </c:pt>
                <c:pt idx="8">
                  <c:v>0.51546391752577314</c:v>
                </c:pt>
                <c:pt idx="9">
                  <c:v>2.0618556701030926</c:v>
                </c:pt>
                <c:pt idx="10">
                  <c:v>7.2164948453608249</c:v>
                </c:pt>
                <c:pt idx="11">
                  <c:v>65.463917525773198</c:v>
                </c:pt>
                <c:pt idx="12">
                  <c:v>0</c:v>
                </c:pt>
                <c:pt idx="13">
                  <c:v>0</c:v>
                </c:pt>
                <c:pt idx="14">
                  <c:v>0</c:v>
                </c:pt>
                <c:pt idx="15">
                  <c:v>0</c:v>
                </c:pt>
              </c:numCache>
            </c:numRef>
          </c:val>
          <c:extLst>
            <c:ext xmlns:c16="http://schemas.microsoft.com/office/drawing/2014/chart" uri="{C3380CC4-5D6E-409C-BE32-E72D297353CC}">
              <c16:uniqueId val="{00000012-CD8C-43E9-95DE-774EB1EF301E}"/>
            </c:ext>
          </c:extLst>
        </c:ser>
        <c:ser>
          <c:idx val="19"/>
          <c:order val="19"/>
          <c:tx>
            <c:strRef>
              <c:f>CNS!$BP$33</c:f>
              <c:strCache>
                <c:ptCount val="1"/>
                <c:pt idx="0">
                  <c:v>Clindamycin</c:v>
                </c:pt>
              </c:strCache>
            </c:strRef>
          </c:tx>
          <c:spPr>
            <a:solidFill>
              <a:srgbClr val="006600"/>
            </a:solidFill>
          </c:spPr>
          <c:invertIfNegative val="0"/>
          <c:cat>
            <c:numRef>
              <c:f>CNS!$AV$34:$AV$49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CNS!$BP$34:$BP$49</c:f>
              <c:numCache>
                <c:formatCode>0.00</c:formatCode>
                <c:ptCount val="16"/>
                <c:pt idx="0">
                  <c:v>0</c:v>
                </c:pt>
                <c:pt idx="1">
                  <c:v>14.948453608247423</c:v>
                </c:pt>
                <c:pt idx="2">
                  <c:v>13.402061855670103</c:v>
                </c:pt>
                <c:pt idx="3">
                  <c:v>15.463917525773196</c:v>
                </c:pt>
                <c:pt idx="4">
                  <c:v>1.5463917525773196</c:v>
                </c:pt>
                <c:pt idx="5">
                  <c:v>1.0309278350515463</c:v>
                </c:pt>
                <c:pt idx="6">
                  <c:v>1.0309278350515463</c:v>
                </c:pt>
                <c:pt idx="7">
                  <c:v>4.1237113402061851</c:v>
                </c:pt>
                <c:pt idx="8">
                  <c:v>6.1855670103092786</c:v>
                </c:pt>
                <c:pt idx="9">
                  <c:v>42.268041237113401</c:v>
                </c:pt>
                <c:pt idx="10">
                  <c:v>0</c:v>
                </c:pt>
                <c:pt idx="11">
                  <c:v>0</c:v>
                </c:pt>
                <c:pt idx="12">
                  <c:v>0</c:v>
                </c:pt>
                <c:pt idx="13">
                  <c:v>0</c:v>
                </c:pt>
                <c:pt idx="14">
                  <c:v>0</c:v>
                </c:pt>
                <c:pt idx="15">
                  <c:v>0</c:v>
                </c:pt>
              </c:numCache>
            </c:numRef>
          </c:val>
          <c:extLst>
            <c:ext xmlns:c16="http://schemas.microsoft.com/office/drawing/2014/chart" uri="{C3380CC4-5D6E-409C-BE32-E72D297353CC}">
              <c16:uniqueId val="{00000013-CD8C-43E9-95DE-774EB1EF301E}"/>
            </c:ext>
          </c:extLst>
        </c:ser>
        <c:ser>
          <c:idx val="20"/>
          <c:order val="20"/>
          <c:tx>
            <c:strRef>
              <c:f>CNS!$BQ$33</c:f>
              <c:strCache>
                <c:ptCount val="1"/>
                <c:pt idx="0">
                  <c:v>Linezolid</c:v>
                </c:pt>
              </c:strCache>
            </c:strRef>
          </c:tx>
          <c:spPr>
            <a:solidFill>
              <a:srgbClr val="FF0066"/>
            </a:solidFill>
          </c:spPr>
          <c:invertIfNegative val="0"/>
          <c:cat>
            <c:numRef>
              <c:f>CNS!$AV$34:$AV$49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CNS!$BQ$34:$BQ$49</c:f>
              <c:numCache>
                <c:formatCode>0.00</c:formatCode>
                <c:ptCount val="16"/>
                <c:pt idx="0">
                  <c:v>0</c:v>
                </c:pt>
                <c:pt idx="1">
                  <c:v>0</c:v>
                </c:pt>
                <c:pt idx="2">
                  <c:v>5.6410256410256414</c:v>
                </c:pt>
                <c:pt idx="3">
                  <c:v>0</c:v>
                </c:pt>
                <c:pt idx="4">
                  <c:v>37.435897435897438</c:v>
                </c:pt>
                <c:pt idx="5">
                  <c:v>37.948717948717949</c:v>
                </c:pt>
                <c:pt idx="6">
                  <c:v>16.923076923076923</c:v>
                </c:pt>
                <c:pt idx="7">
                  <c:v>2.0512820512820511</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CD8C-43E9-95DE-774EB1EF301E}"/>
            </c:ext>
          </c:extLst>
        </c:ser>
        <c:ser>
          <c:idx val="21"/>
          <c:order val="21"/>
          <c:tx>
            <c:strRef>
              <c:f>CNS!$BR$33</c:f>
              <c:strCache>
                <c:ptCount val="1"/>
                <c:pt idx="0">
                  <c:v>Vancomycin</c:v>
                </c:pt>
              </c:strCache>
            </c:strRef>
          </c:tx>
          <c:spPr>
            <a:solidFill>
              <a:srgbClr val="CCCC00"/>
            </a:solidFill>
          </c:spPr>
          <c:invertIfNegative val="0"/>
          <c:cat>
            <c:numRef>
              <c:f>CNS!$AV$34:$AV$49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CNS!$BR$34:$BR$49</c:f>
              <c:numCache>
                <c:formatCode>0.00</c:formatCode>
                <c:ptCount val="16"/>
                <c:pt idx="0">
                  <c:v>0</c:v>
                </c:pt>
                <c:pt idx="1">
                  <c:v>0</c:v>
                </c:pt>
                <c:pt idx="2">
                  <c:v>0.51282051282051277</c:v>
                </c:pt>
                <c:pt idx="3">
                  <c:v>0</c:v>
                </c:pt>
                <c:pt idx="4">
                  <c:v>0.51282051282051277</c:v>
                </c:pt>
                <c:pt idx="5">
                  <c:v>6.666666666666667</c:v>
                </c:pt>
                <c:pt idx="6">
                  <c:v>54.358974358974358</c:v>
                </c:pt>
                <c:pt idx="7">
                  <c:v>36.92307692307692</c:v>
                </c:pt>
                <c:pt idx="8">
                  <c:v>1.0256410256410255</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5-CD8C-43E9-95DE-774EB1EF301E}"/>
            </c:ext>
          </c:extLst>
        </c:ser>
        <c:ser>
          <c:idx val="23"/>
          <c:order val="22"/>
          <c:tx>
            <c:strRef>
              <c:f>CNS!$BS$33</c:f>
              <c:strCache>
                <c:ptCount val="1"/>
                <c:pt idx="0">
                  <c:v>Teicoplanin</c:v>
                </c:pt>
              </c:strCache>
            </c:strRef>
          </c:tx>
          <c:spPr>
            <a:solidFill>
              <a:srgbClr val="336699"/>
            </a:solidFill>
          </c:spPr>
          <c:invertIfNegative val="0"/>
          <c:cat>
            <c:numRef>
              <c:f>CNS!$AV$34:$AV$49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CNS!$BS$34:$BS$49</c:f>
              <c:numCache>
                <c:formatCode>0.00</c:formatCode>
                <c:ptCount val="16"/>
                <c:pt idx="0">
                  <c:v>0</c:v>
                </c:pt>
                <c:pt idx="1">
                  <c:v>0</c:v>
                </c:pt>
                <c:pt idx="2">
                  <c:v>0</c:v>
                </c:pt>
                <c:pt idx="3">
                  <c:v>19.587628865979383</c:v>
                </c:pt>
                <c:pt idx="4">
                  <c:v>0</c:v>
                </c:pt>
                <c:pt idx="5">
                  <c:v>22.164948453608247</c:v>
                </c:pt>
                <c:pt idx="6">
                  <c:v>25.773195876288661</c:v>
                </c:pt>
                <c:pt idx="7">
                  <c:v>24.226804123711339</c:v>
                </c:pt>
                <c:pt idx="8">
                  <c:v>8.2474226804123703</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6-CD8C-43E9-95DE-774EB1EF301E}"/>
            </c:ext>
          </c:extLst>
        </c:ser>
        <c:ser>
          <c:idx val="22"/>
          <c:order val="23"/>
          <c:tx>
            <c:strRef>
              <c:f>CNS!$BT$33</c:f>
              <c:strCache>
                <c:ptCount val="1"/>
                <c:pt idx="0">
                  <c:v>Tigecyclin</c:v>
                </c:pt>
              </c:strCache>
            </c:strRef>
          </c:tx>
          <c:invertIfNegative val="0"/>
          <c:cat>
            <c:numRef>
              <c:f>CNS!$AV$34:$AV$49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CNS!$BT$34:$BT$49</c:f>
              <c:numCache>
                <c:formatCode>0.00</c:formatCode>
                <c:ptCount val="16"/>
                <c:pt idx="0">
                  <c:v>0</c:v>
                </c:pt>
                <c:pt idx="1">
                  <c:v>47.395833333333336</c:v>
                </c:pt>
                <c:pt idx="2">
                  <c:v>0</c:v>
                </c:pt>
                <c:pt idx="3">
                  <c:v>22.916666666666668</c:v>
                </c:pt>
                <c:pt idx="4">
                  <c:v>22.916666666666668</c:v>
                </c:pt>
                <c:pt idx="5">
                  <c:v>6.770833333333333</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7-CD8C-43E9-95DE-774EB1EF301E}"/>
            </c:ext>
          </c:extLst>
        </c:ser>
        <c:dLbls>
          <c:showLegendKey val="0"/>
          <c:showVal val="0"/>
          <c:showCatName val="0"/>
          <c:showSerName val="0"/>
          <c:showPercent val="0"/>
          <c:showBubbleSize val="0"/>
        </c:dLbls>
        <c:gapWidth val="150"/>
        <c:shape val="box"/>
        <c:axId val="83778560"/>
        <c:axId val="83788928"/>
        <c:axId val="83780032"/>
      </c:bar3DChart>
      <c:catAx>
        <c:axId val="83778560"/>
        <c:scaling>
          <c:orientation val="minMax"/>
        </c:scaling>
        <c:delete val="0"/>
        <c:axPos val="b"/>
        <c:majorGridlines/>
        <c:title>
          <c:tx>
            <c:rich>
              <a:bodyPr/>
              <a:lstStyle/>
              <a:p>
                <a:pPr>
                  <a:defRPr sz="1400"/>
                </a:pPr>
                <a:r>
                  <a:rPr lang="en-US" sz="1400"/>
                  <a:t>mg/L</a:t>
                </a:r>
              </a:p>
            </c:rich>
          </c:tx>
          <c:layout>
            <c:manualLayout>
              <c:xMode val="edge"/>
              <c:yMode val="edge"/>
              <c:x val="0.27627548420983611"/>
              <c:y val="0.85222767787200016"/>
            </c:manualLayout>
          </c:layout>
          <c:overlay val="0"/>
        </c:title>
        <c:numFmt formatCode="General" sourceLinked="1"/>
        <c:majorTickMark val="out"/>
        <c:minorTickMark val="none"/>
        <c:tickLblPos val="nextTo"/>
        <c:txPr>
          <a:bodyPr rot="-5400000" vert="horz"/>
          <a:lstStyle/>
          <a:p>
            <a:pPr>
              <a:defRPr sz="1000"/>
            </a:pPr>
            <a:endParaRPr lang="de-DE"/>
          </a:p>
        </c:txPr>
        <c:crossAx val="83788928"/>
        <c:crosses val="autoZero"/>
        <c:auto val="1"/>
        <c:lblAlgn val="ctr"/>
        <c:lblOffset val="100"/>
        <c:tickLblSkip val="1"/>
        <c:noMultiLvlLbl val="0"/>
      </c:catAx>
      <c:valAx>
        <c:axId val="83788928"/>
        <c:scaling>
          <c:orientation val="minMax"/>
        </c:scaling>
        <c:delete val="0"/>
        <c:axPos val="l"/>
        <c:majorGridlines/>
        <c:numFmt formatCode="0.00" sourceLinked="1"/>
        <c:majorTickMark val="out"/>
        <c:minorTickMark val="none"/>
        <c:tickLblPos val="nextTo"/>
        <c:crossAx val="83778560"/>
        <c:crossesAt val="1"/>
        <c:crossBetween val="between"/>
      </c:valAx>
      <c:serAx>
        <c:axId val="83780032"/>
        <c:scaling>
          <c:orientation val="minMax"/>
        </c:scaling>
        <c:delete val="0"/>
        <c:axPos val="b"/>
        <c:title>
          <c:tx>
            <c:rich>
              <a:bodyPr rot="0" vert="horz"/>
              <a:lstStyle/>
              <a:p>
                <a:pPr>
                  <a:defRPr sz="1400"/>
                </a:pPr>
                <a:r>
                  <a:rPr lang="en-US" sz="1400"/>
                  <a:t>%</a:t>
                </a:r>
              </a:p>
            </c:rich>
          </c:tx>
          <c:layout>
            <c:manualLayout>
              <c:xMode val="edge"/>
              <c:yMode val="edge"/>
              <c:x val="5.9533213558209279E-2"/>
              <c:y val="0.61283221764991591"/>
            </c:manualLayout>
          </c:layout>
          <c:overlay val="0"/>
        </c:title>
        <c:majorTickMark val="out"/>
        <c:minorTickMark val="none"/>
        <c:tickLblPos val="nextTo"/>
        <c:txPr>
          <a:bodyPr rot="1500000" vert="horz"/>
          <a:lstStyle/>
          <a:p>
            <a:pPr>
              <a:defRPr sz="1200"/>
            </a:pPr>
            <a:endParaRPr lang="de-DE"/>
          </a:p>
        </c:txPr>
        <c:crossAx val="83788928"/>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4.809831841885906E-2"/>
          <c:y val="2.2445554061839842E-2"/>
          <c:w val="0.91693120865291411"/>
          <c:h val="0.85151616413801923"/>
        </c:manualLayout>
      </c:layout>
      <c:bar3DChart>
        <c:barDir val="col"/>
        <c:grouping val="standard"/>
        <c:varyColors val="0"/>
        <c:ser>
          <c:idx val="0"/>
          <c:order val="0"/>
          <c:tx>
            <c:strRef>
              <c:f>CNS!$AW$2</c:f>
              <c:strCache>
                <c:ptCount val="1"/>
                <c:pt idx="0">
                  <c:v>Penicillin G</c:v>
                </c:pt>
              </c:strCache>
            </c:strRef>
          </c:tx>
          <c:spPr>
            <a:solidFill>
              <a:srgbClr val="C000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CNS!$AW$3:$AW$18</c:f>
              <c:numCache>
                <c:formatCode>0.00</c:formatCode>
                <c:ptCount val="16"/>
                <c:pt idx="0">
                  <c:v>0</c:v>
                </c:pt>
                <c:pt idx="1">
                  <c:v>46.153846153846153</c:v>
                </c:pt>
                <c:pt idx="2">
                  <c:v>0</c:v>
                </c:pt>
                <c:pt idx="3">
                  <c:v>7.6923076923076925</c:v>
                </c:pt>
                <c:pt idx="4">
                  <c:v>15.384615384615385</c:v>
                </c:pt>
                <c:pt idx="5">
                  <c:v>0</c:v>
                </c:pt>
                <c:pt idx="6">
                  <c:v>0</c:v>
                </c:pt>
                <c:pt idx="7">
                  <c:v>7.6923076923076925</c:v>
                </c:pt>
                <c:pt idx="8">
                  <c:v>0</c:v>
                </c:pt>
                <c:pt idx="9">
                  <c:v>23.076923076923077</c:v>
                </c:pt>
                <c:pt idx="10">
                  <c:v>0</c:v>
                </c:pt>
                <c:pt idx="11">
                  <c:v>0</c:v>
                </c:pt>
                <c:pt idx="12">
                  <c:v>0</c:v>
                </c:pt>
                <c:pt idx="13">
                  <c:v>0</c:v>
                </c:pt>
                <c:pt idx="14">
                  <c:v>0</c:v>
                </c:pt>
                <c:pt idx="15">
                  <c:v>0</c:v>
                </c:pt>
              </c:numCache>
            </c:numRef>
          </c:val>
          <c:extLst>
            <c:ext xmlns:c16="http://schemas.microsoft.com/office/drawing/2014/chart" uri="{C3380CC4-5D6E-409C-BE32-E72D297353CC}">
              <c16:uniqueId val="{00000000-72CD-4A37-877E-CD62DCC2576E}"/>
            </c:ext>
          </c:extLst>
        </c:ser>
        <c:ser>
          <c:idx val="1"/>
          <c:order val="1"/>
          <c:tx>
            <c:strRef>
              <c:f>CNS!$AX$2</c:f>
              <c:strCache>
                <c:ptCount val="1"/>
                <c:pt idx="0">
                  <c:v>Oxacillin</c:v>
                </c:pt>
              </c:strCache>
            </c:strRef>
          </c:tx>
          <c:spPr>
            <a:solidFill>
              <a:srgbClr val="FF00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CNS!$AX$3:$AX$18</c:f>
              <c:numCache>
                <c:formatCode>0.00</c:formatCode>
                <c:ptCount val="16"/>
                <c:pt idx="0">
                  <c:v>0</c:v>
                </c:pt>
                <c:pt idx="1">
                  <c:v>0</c:v>
                </c:pt>
                <c:pt idx="2">
                  <c:v>69.230769230769226</c:v>
                </c:pt>
                <c:pt idx="3">
                  <c:v>0</c:v>
                </c:pt>
                <c:pt idx="4">
                  <c:v>0</c:v>
                </c:pt>
                <c:pt idx="5">
                  <c:v>0</c:v>
                </c:pt>
                <c:pt idx="6">
                  <c:v>7.6923076923076925</c:v>
                </c:pt>
                <c:pt idx="7">
                  <c:v>0</c:v>
                </c:pt>
                <c:pt idx="8">
                  <c:v>0</c:v>
                </c:pt>
                <c:pt idx="9">
                  <c:v>0</c:v>
                </c:pt>
                <c:pt idx="10">
                  <c:v>23.076923076923077</c:v>
                </c:pt>
                <c:pt idx="11">
                  <c:v>0</c:v>
                </c:pt>
                <c:pt idx="12">
                  <c:v>0</c:v>
                </c:pt>
                <c:pt idx="13">
                  <c:v>0</c:v>
                </c:pt>
                <c:pt idx="14">
                  <c:v>0</c:v>
                </c:pt>
                <c:pt idx="15">
                  <c:v>0</c:v>
                </c:pt>
              </c:numCache>
            </c:numRef>
          </c:val>
          <c:extLst>
            <c:ext xmlns:c16="http://schemas.microsoft.com/office/drawing/2014/chart" uri="{C3380CC4-5D6E-409C-BE32-E72D297353CC}">
              <c16:uniqueId val="{00000001-72CD-4A37-877E-CD62DCC2576E}"/>
            </c:ext>
          </c:extLst>
        </c:ser>
        <c:ser>
          <c:idx val="2"/>
          <c:order val="2"/>
          <c:tx>
            <c:strRef>
              <c:f>CNS!$AY$2</c:f>
              <c:strCache>
                <c:ptCount val="1"/>
                <c:pt idx="0">
                  <c:v>Ampicillin/ Sulbactam</c:v>
                </c:pt>
              </c:strCache>
            </c:strRef>
          </c:tx>
          <c:spPr>
            <a:solidFill>
              <a:srgbClr val="FF99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CNS!$AY$3:$AY$18</c:f>
              <c:numCache>
                <c:formatCode>0.00</c:formatCode>
                <c:ptCount val="16"/>
                <c:pt idx="0">
                  <c:v>0</c:v>
                </c:pt>
                <c:pt idx="1">
                  <c:v>0</c:v>
                </c:pt>
                <c:pt idx="2">
                  <c:v>0</c:v>
                </c:pt>
                <c:pt idx="3">
                  <c:v>78.571428571428569</c:v>
                </c:pt>
                <c:pt idx="4">
                  <c:v>0</c:v>
                </c:pt>
                <c:pt idx="5">
                  <c:v>0</c:v>
                </c:pt>
                <c:pt idx="6">
                  <c:v>0</c:v>
                </c:pt>
                <c:pt idx="7">
                  <c:v>0</c:v>
                </c:pt>
                <c:pt idx="8">
                  <c:v>7.1428571428571432</c:v>
                </c:pt>
                <c:pt idx="9">
                  <c:v>14.285714285714286</c:v>
                </c:pt>
                <c:pt idx="10">
                  <c:v>0</c:v>
                </c:pt>
                <c:pt idx="11">
                  <c:v>0</c:v>
                </c:pt>
                <c:pt idx="12">
                  <c:v>0</c:v>
                </c:pt>
                <c:pt idx="13">
                  <c:v>0</c:v>
                </c:pt>
                <c:pt idx="14">
                  <c:v>0</c:v>
                </c:pt>
                <c:pt idx="15">
                  <c:v>0</c:v>
                </c:pt>
              </c:numCache>
            </c:numRef>
          </c:val>
          <c:extLst>
            <c:ext xmlns:c16="http://schemas.microsoft.com/office/drawing/2014/chart" uri="{C3380CC4-5D6E-409C-BE32-E72D297353CC}">
              <c16:uniqueId val="{00000002-72CD-4A37-877E-CD62DCC2576E}"/>
            </c:ext>
          </c:extLst>
        </c:ser>
        <c:ser>
          <c:idx val="3"/>
          <c:order val="3"/>
          <c:tx>
            <c:strRef>
              <c:f>CNS!$AZ$2</c:f>
              <c:strCache>
                <c:ptCount val="1"/>
                <c:pt idx="0">
                  <c:v>Piperacillin/ Tazobactam</c:v>
                </c:pt>
              </c:strCache>
            </c:strRef>
          </c:tx>
          <c:spPr>
            <a:solidFill>
              <a:srgbClr val="CC99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CNS!$AZ$3:$AZ$18</c:f>
              <c:numCache>
                <c:formatCode>0.00</c:formatCode>
                <c:ptCount val="16"/>
                <c:pt idx="0">
                  <c:v>0</c:v>
                </c:pt>
                <c:pt idx="1">
                  <c:v>0</c:v>
                </c:pt>
                <c:pt idx="2">
                  <c:v>0</c:v>
                </c:pt>
                <c:pt idx="3">
                  <c:v>0</c:v>
                </c:pt>
                <c:pt idx="4">
                  <c:v>76.92307692307692</c:v>
                </c:pt>
                <c:pt idx="5">
                  <c:v>0</c:v>
                </c:pt>
                <c:pt idx="6">
                  <c:v>0</c:v>
                </c:pt>
                <c:pt idx="7">
                  <c:v>0</c:v>
                </c:pt>
                <c:pt idx="8">
                  <c:v>0</c:v>
                </c:pt>
                <c:pt idx="9">
                  <c:v>0</c:v>
                </c:pt>
                <c:pt idx="10">
                  <c:v>15.384615384615385</c:v>
                </c:pt>
                <c:pt idx="11">
                  <c:v>7.6923076923076925</c:v>
                </c:pt>
                <c:pt idx="12">
                  <c:v>0</c:v>
                </c:pt>
                <c:pt idx="13">
                  <c:v>0</c:v>
                </c:pt>
                <c:pt idx="14">
                  <c:v>0</c:v>
                </c:pt>
                <c:pt idx="15">
                  <c:v>0</c:v>
                </c:pt>
              </c:numCache>
            </c:numRef>
          </c:val>
          <c:extLst>
            <c:ext xmlns:c16="http://schemas.microsoft.com/office/drawing/2014/chart" uri="{C3380CC4-5D6E-409C-BE32-E72D297353CC}">
              <c16:uniqueId val="{00000003-72CD-4A37-877E-CD62DCC2576E}"/>
            </c:ext>
          </c:extLst>
        </c:ser>
        <c:ser>
          <c:idx val="4"/>
          <c:order val="4"/>
          <c:tx>
            <c:strRef>
              <c:f>CNS!$BA$2</c:f>
              <c:strCache>
                <c:ptCount val="1"/>
                <c:pt idx="0">
                  <c:v>Cefotaxim</c:v>
                </c:pt>
              </c:strCache>
            </c:strRef>
          </c:tx>
          <c:spPr>
            <a:solidFill>
              <a:srgbClr val="660066"/>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CNS!$BA$3:$BA$18</c:f>
              <c:numCache>
                <c:formatCode>0.00</c:formatCode>
                <c:ptCount val="16"/>
                <c:pt idx="0">
                  <c:v>0</c:v>
                </c:pt>
                <c:pt idx="1">
                  <c:v>0</c:v>
                </c:pt>
                <c:pt idx="2">
                  <c:v>0</c:v>
                </c:pt>
                <c:pt idx="3">
                  <c:v>7.6923076923076925</c:v>
                </c:pt>
                <c:pt idx="4">
                  <c:v>15.384615384615385</c:v>
                </c:pt>
                <c:pt idx="5">
                  <c:v>46.153846153846153</c:v>
                </c:pt>
                <c:pt idx="6">
                  <c:v>7.6923076923076925</c:v>
                </c:pt>
                <c:pt idx="7">
                  <c:v>0</c:v>
                </c:pt>
                <c:pt idx="8">
                  <c:v>0</c:v>
                </c:pt>
                <c:pt idx="9">
                  <c:v>7.6923076923076925</c:v>
                </c:pt>
                <c:pt idx="10">
                  <c:v>15.384615384615385</c:v>
                </c:pt>
                <c:pt idx="11">
                  <c:v>0</c:v>
                </c:pt>
                <c:pt idx="12">
                  <c:v>0</c:v>
                </c:pt>
                <c:pt idx="13">
                  <c:v>0</c:v>
                </c:pt>
                <c:pt idx="14">
                  <c:v>0</c:v>
                </c:pt>
                <c:pt idx="15">
                  <c:v>0</c:v>
                </c:pt>
              </c:numCache>
            </c:numRef>
          </c:val>
          <c:extLst>
            <c:ext xmlns:c16="http://schemas.microsoft.com/office/drawing/2014/chart" uri="{C3380CC4-5D6E-409C-BE32-E72D297353CC}">
              <c16:uniqueId val="{00000004-72CD-4A37-877E-CD62DCC2576E}"/>
            </c:ext>
          </c:extLst>
        </c:ser>
        <c:ser>
          <c:idx val="6"/>
          <c:order val="5"/>
          <c:tx>
            <c:strRef>
              <c:f>CNS!$BB$2</c:f>
              <c:strCache>
                <c:ptCount val="1"/>
                <c:pt idx="0">
                  <c:v>Cefuroxim</c:v>
                </c:pt>
              </c:strCache>
            </c:strRef>
          </c:tx>
          <c:spPr>
            <a:solidFill>
              <a:srgbClr val="80008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CNS!$BB$3:$BB$18</c:f>
              <c:numCache>
                <c:formatCode>0.00</c:formatCode>
                <c:ptCount val="16"/>
                <c:pt idx="0">
                  <c:v>0</c:v>
                </c:pt>
                <c:pt idx="1">
                  <c:v>0</c:v>
                </c:pt>
                <c:pt idx="2">
                  <c:v>0</c:v>
                </c:pt>
                <c:pt idx="3">
                  <c:v>61.53846153846154</c:v>
                </c:pt>
                <c:pt idx="4">
                  <c:v>0</c:v>
                </c:pt>
                <c:pt idx="5">
                  <c:v>7.6923076923076925</c:v>
                </c:pt>
                <c:pt idx="6">
                  <c:v>7.6923076923076925</c:v>
                </c:pt>
                <c:pt idx="7">
                  <c:v>0</c:v>
                </c:pt>
                <c:pt idx="8">
                  <c:v>0</c:v>
                </c:pt>
                <c:pt idx="9">
                  <c:v>0</c:v>
                </c:pt>
                <c:pt idx="10">
                  <c:v>7.6923076923076925</c:v>
                </c:pt>
                <c:pt idx="11">
                  <c:v>15.384615384615385</c:v>
                </c:pt>
                <c:pt idx="12">
                  <c:v>0</c:v>
                </c:pt>
                <c:pt idx="13">
                  <c:v>0</c:v>
                </c:pt>
                <c:pt idx="14">
                  <c:v>0</c:v>
                </c:pt>
                <c:pt idx="15">
                  <c:v>0</c:v>
                </c:pt>
              </c:numCache>
            </c:numRef>
          </c:val>
          <c:extLst>
            <c:ext xmlns:c16="http://schemas.microsoft.com/office/drawing/2014/chart" uri="{C3380CC4-5D6E-409C-BE32-E72D297353CC}">
              <c16:uniqueId val="{00000005-72CD-4A37-877E-CD62DCC2576E}"/>
            </c:ext>
          </c:extLst>
        </c:ser>
        <c:ser>
          <c:idx val="5"/>
          <c:order val="6"/>
          <c:tx>
            <c:strRef>
              <c:f>CNS!$BC$2</c:f>
              <c:strCache>
                <c:ptCount val="1"/>
                <c:pt idx="0">
                  <c:v>Imipenem</c:v>
                </c:pt>
              </c:strCache>
            </c:strRef>
          </c:tx>
          <c:spPr>
            <a:solidFill>
              <a:srgbClr val="000099"/>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CNS!$BC$3:$BC$18</c:f>
              <c:numCache>
                <c:formatCode>0.00</c:formatCode>
                <c:ptCount val="16"/>
                <c:pt idx="0">
                  <c:v>0</c:v>
                </c:pt>
                <c:pt idx="1">
                  <c:v>0</c:v>
                </c:pt>
                <c:pt idx="2">
                  <c:v>78.571428571428569</c:v>
                </c:pt>
                <c:pt idx="3">
                  <c:v>0</c:v>
                </c:pt>
                <c:pt idx="4">
                  <c:v>0</c:v>
                </c:pt>
                <c:pt idx="5">
                  <c:v>0</c:v>
                </c:pt>
                <c:pt idx="6">
                  <c:v>7.1428571428571432</c:v>
                </c:pt>
                <c:pt idx="7">
                  <c:v>7.1428571428571432</c:v>
                </c:pt>
                <c:pt idx="8">
                  <c:v>0</c:v>
                </c:pt>
                <c:pt idx="9">
                  <c:v>0</c:v>
                </c:pt>
                <c:pt idx="10">
                  <c:v>7.1428571428571432</c:v>
                </c:pt>
                <c:pt idx="11">
                  <c:v>0</c:v>
                </c:pt>
                <c:pt idx="12">
                  <c:v>0</c:v>
                </c:pt>
                <c:pt idx="13">
                  <c:v>0</c:v>
                </c:pt>
                <c:pt idx="14">
                  <c:v>0</c:v>
                </c:pt>
                <c:pt idx="15">
                  <c:v>0</c:v>
                </c:pt>
              </c:numCache>
            </c:numRef>
          </c:val>
          <c:extLst>
            <c:ext xmlns:c16="http://schemas.microsoft.com/office/drawing/2014/chart" uri="{C3380CC4-5D6E-409C-BE32-E72D297353CC}">
              <c16:uniqueId val="{00000006-72CD-4A37-877E-CD62DCC2576E}"/>
            </c:ext>
          </c:extLst>
        </c:ser>
        <c:ser>
          <c:idx val="7"/>
          <c:order val="7"/>
          <c:tx>
            <c:strRef>
              <c:f>CNS!$BD$2</c:f>
              <c:strCache>
                <c:ptCount val="1"/>
                <c:pt idx="0">
                  <c:v>Meropenem</c:v>
                </c:pt>
              </c:strCache>
            </c:strRef>
          </c:tx>
          <c:spPr>
            <a:solidFill>
              <a:srgbClr val="3333FF"/>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CNS!$BD$3:$BD$18</c:f>
              <c:numCache>
                <c:formatCode>0.00</c:formatCode>
                <c:ptCount val="16"/>
                <c:pt idx="0">
                  <c:v>0</c:v>
                </c:pt>
                <c:pt idx="1">
                  <c:v>0</c:v>
                </c:pt>
                <c:pt idx="2">
                  <c:v>69.230769230769226</c:v>
                </c:pt>
                <c:pt idx="3">
                  <c:v>0</c:v>
                </c:pt>
                <c:pt idx="4">
                  <c:v>7.6923076923076925</c:v>
                </c:pt>
                <c:pt idx="5">
                  <c:v>0</c:v>
                </c:pt>
                <c:pt idx="6">
                  <c:v>0</c:v>
                </c:pt>
                <c:pt idx="7">
                  <c:v>0</c:v>
                </c:pt>
                <c:pt idx="8">
                  <c:v>7.6923076923076925</c:v>
                </c:pt>
                <c:pt idx="9">
                  <c:v>15.384615384615385</c:v>
                </c:pt>
                <c:pt idx="10">
                  <c:v>0</c:v>
                </c:pt>
                <c:pt idx="11">
                  <c:v>0</c:v>
                </c:pt>
                <c:pt idx="12">
                  <c:v>0</c:v>
                </c:pt>
                <c:pt idx="13">
                  <c:v>0</c:v>
                </c:pt>
                <c:pt idx="14">
                  <c:v>0</c:v>
                </c:pt>
                <c:pt idx="15">
                  <c:v>0</c:v>
                </c:pt>
              </c:numCache>
            </c:numRef>
          </c:val>
          <c:extLst>
            <c:ext xmlns:c16="http://schemas.microsoft.com/office/drawing/2014/chart" uri="{C3380CC4-5D6E-409C-BE32-E72D297353CC}">
              <c16:uniqueId val="{00000007-72CD-4A37-877E-CD62DCC2576E}"/>
            </c:ext>
          </c:extLst>
        </c:ser>
        <c:ser>
          <c:idx val="8"/>
          <c:order val="8"/>
          <c:tx>
            <c:strRef>
              <c:f>CNS!$BE$2</c:f>
              <c:strCache>
                <c:ptCount val="1"/>
                <c:pt idx="0">
                  <c:v>Amikacin</c:v>
                </c:pt>
              </c:strCache>
            </c:strRef>
          </c:tx>
          <c:spPr>
            <a:solidFill>
              <a:srgbClr val="990099"/>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CNS!$BE$3:$BE$18</c:f>
              <c:numCache>
                <c:formatCode>0.00</c:formatCode>
                <c:ptCount val="16"/>
                <c:pt idx="0">
                  <c:v>0</c:v>
                </c:pt>
                <c:pt idx="1">
                  <c:v>0</c:v>
                </c:pt>
                <c:pt idx="2">
                  <c:v>0</c:v>
                </c:pt>
                <c:pt idx="3">
                  <c:v>0</c:v>
                </c:pt>
                <c:pt idx="4">
                  <c:v>100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8-72CD-4A37-877E-CD62DCC2576E}"/>
            </c:ext>
          </c:extLst>
        </c:ser>
        <c:ser>
          <c:idx val="9"/>
          <c:order val="9"/>
          <c:tx>
            <c:strRef>
              <c:f>CNS!$BF$2</c:f>
              <c:strCache>
                <c:ptCount val="1"/>
                <c:pt idx="0">
                  <c:v>Gentamicin</c:v>
                </c:pt>
              </c:strCache>
            </c:strRef>
          </c:tx>
          <c:spPr>
            <a:solidFill>
              <a:srgbClr val="000066"/>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CNS!$BF$3:$BF$18</c:f>
              <c:numCache>
                <c:formatCode>0.00</c:formatCode>
                <c:ptCount val="16"/>
                <c:pt idx="0">
                  <c:v>0</c:v>
                </c:pt>
                <c:pt idx="1">
                  <c:v>0</c:v>
                </c:pt>
                <c:pt idx="2">
                  <c:v>92.307692307692307</c:v>
                </c:pt>
                <c:pt idx="3">
                  <c:v>0</c:v>
                </c:pt>
                <c:pt idx="4">
                  <c:v>7.6923076923076925</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9-72CD-4A37-877E-CD62DCC2576E}"/>
            </c:ext>
          </c:extLst>
        </c:ser>
        <c:ser>
          <c:idx val="10"/>
          <c:order val="10"/>
          <c:tx>
            <c:strRef>
              <c:f>CNS!$BG$2</c:f>
              <c:strCache>
                <c:ptCount val="1"/>
                <c:pt idx="0">
                  <c:v>Fosfomycin</c:v>
                </c:pt>
              </c:strCache>
            </c:strRef>
          </c:tx>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CNS!$BG$3:$BG$18</c:f>
              <c:numCache>
                <c:formatCode>0.00</c:formatCode>
                <c:ptCount val="16"/>
                <c:pt idx="0">
                  <c:v>0</c:v>
                </c:pt>
                <c:pt idx="1">
                  <c:v>0</c:v>
                </c:pt>
                <c:pt idx="2">
                  <c:v>0</c:v>
                </c:pt>
                <c:pt idx="3">
                  <c:v>0</c:v>
                </c:pt>
                <c:pt idx="4">
                  <c:v>0</c:v>
                </c:pt>
                <c:pt idx="5">
                  <c:v>0</c:v>
                </c:pt>
                <c:pt idx="6">
                  <c:v>0</c:v>
                </c:pt>
                <c:pt idx="7">
                  <c:v>0</c:v>
                </c:pt>
                <c:pt idx="8">
                  <c:v>0</c:v>
                </c:pt>
                <c:pt idx="9">
                  <c:v>0</c:v>
                </c:pt>
                <c:pt idx="10">
                  <c:v>14.285714285714286</c:v>
                </c:pt>
                <c:pt idx="11">
                  <c:v>7.1428571428571432</c:v>
                </c:pt>
                <c:pt idx="12">
                  <c:v>21.428571428571427</c:v>
                </c:pt>
                <c:pt idx="13">
                  <c:v>21.428571428571427</c:v>
                </c:pt>
                <c:pt idx="14">
                  <c:v>28.571428571428573</c:v>
                </c:pt>
                <c:pt idx="15">
                  <c:v>7.1428571428571432</c:v>
                </c:pt>
              </c:numCache>
            </c:numRef>
          </c:val>
          <c:extLst>
            <c:ext xmlns:c16="http://schemas.microsoft.com/office/drawing/2014/chart" uri="{C3380CC4-5D6E-409C-BE32-E72D297353CC}">
              <c16:uniqueId val="{0000000A-72CD-4A37-877E-CD62DCC2576E}"/>
            </c:ext>
          </c:extLst>
        </c:ser>
        <c:ser>
          <c:idx val="11"/>
          <c:order val="11"/>
          <c:tx>
            <c:strRef>
              <c:f>CNS!$BH$2</c:f>
              <c:strCache>
                <c:ptCount val="1"/>
                <c:pt idx="0">
                  <c:v>Cotrimoxazol</c:v>
                </c:pt>
              </c:strCache>
            </c:strRef>
          </c:tx>
          <c:spPr>
            <a:solidFill>
              <a:srgbClr val="000099"/>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CNS!$BH$3:$BH$18</c:f>
              <c:numCache>
                <c:formatCode>0.00</c:formatCode>
                <c:ptCount val="16"/>
                <c:pt idx="0">
                  <c:v>0</c:v>
                </c:pt>
                <c:pt idx="1">
                  <c:v>0</c:v>
                </c:pt>
                <c:pt idx="2">
                  <c:v>69.230769230769226</c:v>
                </c:pt>
                <c:pt idx="3">
                  <c:v>0</c:v>
                </c:pt>
                <c:pt idx="4">
                  <c:v>7.6923076923076925</c:v>
                </c:pt>
                <c:pt idx="5">
                  <c:v>0</c:v>
                </c:pt>
                <c:pt idx="6">
                  <c:v>0</c:v>
                </c:pt>
                <c:pt idx="7">
                  <c:v>0</c:v>
                </c:pt>
                <c:pt idx="8">
                  <c:v>0</c:v>
                </c:pt>
                <c:pt idx="9">
                  <c:v>0</c:v>
                </c:pt>
                <c:pt idx="10">
                  <c:v>0</c:v>
                </c:pt>
                <c:pt idx="11">
                  <c:v>23.076923076923077</c:v>
                </c:pt>
                <c:pt idx="12">
                  <c:v>0</c:v>
                </c:pt>
                <c:pt idx="13">
                  <c:v>0</c:v>
                </c:pt>
                <c:pt idx="14">
                  <c:v>0</c:v>
                </c:pt>
                <c:pt idx="15">
                  <c:v>0</c:v>
                </c:pt>
              </c:numCache>
            </c:numRef>
          </c:val>
          <c:extLst>
            <c:ext xmlns:c16="http://schemas.microsoft.com/office/drawing/2014/chart" uri="{C3380CC4-5D6E-409C-BE32-E72D297353CC}">
              <c16:uniqueId val="{0000000B-72CD-4A37-877E-CD62DCC2576E}"/>
            </c:ext>
          </c:extLst>
        </c:ser>
        <c:ser>
          <c:idx val="12"/>
          <c:order val="12"/>
          <c:tx>
            <c:strRef>
              <c:f>CNS!$BI$2</c:f>
              <c:strCache>
                <c:ptCount val="1"/>
                <c:pt idx="0">
                  <c:v>Ciprofloxacin</c:v>
                </c:pt>
              </c:strCache>
            </c:strRef>
          </c:tx>
          <c:spPr>
            <a:solidFill>
              <a:srgbClr val="003300"/>
            </a:solidFill>
            <a:ln>
              <a:solidFill>
                <a:srgbClr val="00FF00"/>
              </a:solidFill>
            </a:ln>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CNS!$BI$3:$BI$18</c:f>
              <c:numCache>
                <c:formatCode>0.00</c:formatCode>
                <c:ptCount val="16"/>
                <c:pt idx="0">
                  <c:v>0</c:v>
                </c:pt>
                <c:pt idx="1">
                  <c:v>7.6923076923076925</c:v>
                </c:pt>
                <c:pt idx="2">
                  <c:v>0</c:v>
                </c:pt>
                <c:pt idx="3">
                  <c:v>53.846153846153847</c:v>
                </c:pt>
                <c:pt idx="4">
                  <c:v>30.76923076923077</c:v>
                </c:pt>
                <c:pt idx="5">
                  <c:v>7.6923076923076925</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C-72CD-4A37-877E-CD62DCC2576E}"/>
            </c:ext>
          </c:extLst>
        </c:ser>
        <c:ser>
          <c:idx val="13"/>
          <c:order val="13"/>
          <c:tx>
            <c:strRef>
              <c:f>CNS!$BJ$2</c:f>
              <c:strCache>
                <c:ptCount val="1"/>
                <c:pt idx="0">
                  <c:v>Levofloxacin</c:v>
                </c:pt>
              </c:strCache>
            </c:strRef>
          </c:tx>
          <c:spPr>
            <a:solidFill>
              <a:srgbClr val="3366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CNS!$BJ$3:$BJ$18</c:f>
              <c:numCache>
                <c:formatCode>0.00</c:formatCode>
                <c:ptCount val="16"/>
                <c:pt idx="0">
                  <c:v>0</c:v>
                </c:pt>
                <c:pt idx="1">
                  <c:v>7.6923076923076925</c:v>
                </c:pt>
                <c:pt idx="2">
                  <c:v>0</c:v>
                </c:pt>
                <c:pt idx="3">
                  <c:v>38.46153846153846</c:v>
                </c:pt>
                <c:pt idx="4">
                  <c:v>53.846153846153847</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D-72CD-4A37-877E-CD62DCC2576E}"/>
            </c:ext>
          </c:extLst>
        </c:ser>
        <c:ser>
          <c:idx val="14"/>
          <c:order val="14"/>
          <c:tx>
            <c:strRef>
              <c:f>CNS!$BK$2</c:f>
              <c:strCache>
                <c:ptCount val="1"/>
                <c:pt idx="0">
                  <c:v>Moxifloxacin</c:v>
                </c:pt>
              </c:strCache>
            </c:strRef>
          </c:tx>
          <c:spPr>
            <a:solidFill>
              <a:srgbClr val="33CC33"/>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CNS!$BK$3:$BK$18</c:f>
              <c:numCache>
                <c:formatCode>0.00</c:formatCode>
                <c:ptCount val="16"/>
                <c:pt idx="0">
                  <c:v>0</c:v>
                </c:pt>
                <c:pt idx="1">
                  <c:v>30.76923076923077</c:v>
                </c:pt>
                <c:pt idx="2">
                  <c:v>46.153846153846153</c:v>
                </c:pt>
                <c:pt idx="3">
                  <c:v>23.076923076923077</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E-72CD-4A37-877E-CD62DCC2576E}"/>
            </c:ext>
          </c:extLst>
        </c:ser>
        <c:ser>
          <c:idx val="15"/>
          <c:order val="15"/>
          <c:tx>
            <c:strRef>
              <c:f>CNS!$BL$2</c:f>
              <c:strCache>
                <c:ptCount val="1"/>
                <c:pt idx="0">
                  <c:v>Doxycyclin</c:v>
                </c:pt>
              </c:strCache>
            </c:strRef>
          </c:tx>
          <c:spPr>
            <a:solidFill>
              <a:srgbClr val="0066FF"/>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CNS!$BL$3:$BL$18</c:f>
              <c:numCache>
                <c:formatCode>0.00</c:formatCode>
                <c:ptCount val="16"/>
                <c:pt idx="0">
                  <c:v>0</c:v>
                </c:pt>
                <c:pt idx="1">
                  <c:v>0</c:v>
                </c:pt>
                <c:pt idx="2">
                  <c:v>92.307692307692307</c:v>
                </c:pt>
                <c:pt idx="3">
                  <c:v>0</c:v>
                </c:pt>
                <c:pt idx="4">
                  <c:v>7.6923076923076925</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F-72CD-4A37-877E-CD62DCC2576E}"/>
            </c:ext>
          </c:extLst>
        </c:ser>
        <c:ser>
          <c:idx val="16"/>
          <c:order val="16"/>
          <c:tx>
            <c:strRef>
              <c:f>CNS!$BM$2</c:f>
              <c:strCache>
                <c:ptCount val="1"/>
                <c:pt idx="0">
                  <c:v>Rifampicin</c:v>
                </c:pt>
              </c:strCache>
            </c:strRef>
          </c:tx>
          <c:spPr>
            <a:solidFill>
              <a:srgbClr val="FF6699"/>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CNS!$BM$3:$BM$18</c:f>
              <c:numCache>
                <c:formatCode>0.00</c:formatCode>
                <c:ptCount val="16"/>
                <c:pt idx="0">
                  <c:v>0</c:v>
                </c:pt>
                <c:pt idx="1">
                  <c:v>78.571428571428569</c:v>
                </c:pt>
                <c:pt idx="2">
                  <c:v>21.428571428571427</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0-72CD-4A37-877E-CD62DCC2576E}"/>
            </c:ext>
          </c:extLst>
        </c:ser>
        <c:ser>
          <c:idx val="17"/>
          <c:order val="17"/>
          <c:tx>
            <c:strRef>
              <c:f>CNS!$BN$2</c:f>
              <c:strCache>
                <c:ptCount val="1"/>
                <c:pt idx="0">
                  <c:v>Daptomycin</c:v>
                </c:pt>
              </c:strCache>
            </c:strRef>
          </c:tx>
          <c:spPr>
            <a:solidFill>
              <a:srgbClr val="CC0099"/>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CNS!$BN$3:$BN$18</c:f>
              <c:numCache>
                <c:formatCode>0.00</c:formatCode>
                <c:ptCount val="16"/>
                <c:pt idx="0">
                  <c:v>0</c:v>
                </c:pt>
                <c:pt idx="1">
                  <c:v>0</c:v>
                </c:pt>
                <c:pt idx="2">
                  <c:v>14.285714285714286</c:v>
                </c:pt>
                <c:pt idx="3">
                  <c:v>7.1428571428571432</c:v>
                </c:pt>
                <c:pt idx="4">
                  <c:v>7.1428571428571432</c:v>
                </c:pt>
                <c:pt idx="5">
                  <c:v>50</c:v>
                </c:pt>
                <c:pt idx="6">
                  <c:v>21.428571428571427</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1-72CD-4A37-877E-CD62DCC2576E}"/>
            </c:ext>
          </c:extLst>
        </c:ser>
        <c:ser>
          <c:idx val="18"/>
          <c:order val="18"/>
          <c:tx>
            <c:strRef>
              <c:f>CNS!$BO$2</c:f>
              <c:strCache>
                <c:ptCount val="1"/>
                <c:pt idx="0">
                  <c:v>Roxythromycin</c:v>
                </c:pt>
              </c:strCache>
            </c:strRef>
          </c:tx>
          <c:spPr>
            <a:solidFill>
              <a:srgbClr val="0033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CNS!$BO$3:$BO$18</c:f>
              <c:numCache>
                <c:formatCode>0.00</c:formatCode>
                <c:ptCount val="16"/>
                <c:pt idx="0">
                  <c:v>0</c:v>
                </c:pt>
                <c:pt idx="1">
                  <c:v>0</c:v>
                </c:pt>
                <c:pt idx="2">
                  <c:v>28.571428571428573</c:v>
                </c:pt>
                <c:pt idx="3">
                  <c:v>0</c:v>
                </c:pt>
                <c:pt idx="4">
                  <c:v>35.714285714285715</c:v>
                </c:pt>
                <c:pt idx="5">
                  <c:v>28.571428571428573</c:v>
                </c:pt>
                <c:pt idx="6">
                  <c:v>7.1428571428571432</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2-72CD-4A37-877E-CD62DCC2576E}"/>
            </c:ext>
          </c:extLst>
        </c:ser>
        <c:ser>
          <c:idx val="19"/>
          <c:order val="19"/>
          <c:tx>
            <c:strRef>
              <c:f>CNS!$BP$2</c:f>
              <c:strCache>
                <c:ptCount val="1"/>
                <c:pt idx="0">
                  <c:v>Clindamycin</c:v>
                </c:pt>
              </c:strCache>
            </c:strRef>
          </c:tx>
          <c:spPr>
            <a:solidFill>
              <a:srgbClr val="0066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CNS!$BP$3:$BP$18</c:f>
              <c:numCache>
                <c:formatCode>0.00</c:formatCode>
                <c:ptCount val="16"/>
                <c:pt idx="0">
                  <c:v>0</c:v>
                </c:pt>
                <c:pt idx="1">
                  <c:v>35.714285714285715</c:v>
                </c:pt>
                <c:pt idx="2">
                  <c:v>35.714285714285715</c:v>
                </c:pt>
                <c:pt idx="3">
                  <c:v>21.428571428571427</c:v>
                </c:pt>
                <c:pt idx="4">
                  <c:v>0</c:v>
                </c:pt>
                <c:pt idx="5">
                  <c:v>0</c:v>
                </c:pt>
                <c:pt idx="6">
                  <c:v>0</c:v>
                </c:pt>
                <c:pt idx="7">
                  <c:v>0</c:v>
                </c:pt>
                <c:pt idx="8">
                  <c:v>0</c:v>
                </c:pt>
                <c:pt idx="9">
                  <c:v>7.1428571428571432</c:v>
                </c:pt>
                <c:pt idx="10">
                  <c:v>0</c:v>
                </c:pt>
                <c:pt idx="11">
                  <c:v>0</c:v>
                </c:pt>
                <c:pt idx="12">
                  <c:v>0</c:v>
                </c:pt>
                <c:pt idx="13">
                  <c:v>0</c:v>
                </c:pt>
                <c:pt idx="14">
                  <c:v>0</c:v>
                </c:pt>
                <c:pt idx="15">
                  <c:v>0</c:v>
                </c:pt>
              </c:numCache>
            </c:numRef>
          </c:val>
          <c:extLst>
            <c:ext xmlns:c16="http://schemas.microsoft.com/office/drawing/2014/chart" uri="{C3380CC4-5D6E-409C-BE32-E72D297353CC}">
              <c16:uniqueId val="{00000013-72CD-4A37-877E-CD62DCC2576E}"/>
            </c:ext>
          </c:extLst>
        </c:ser>
        <c:ser>
          <c:idx val="20"/>
          <c:order val="20"/>
          <c:tx>
            <c:strRef>
              <c:f>CNS!$BQ$2</c:f>
              <c:strCache>
                <c:ptCount val="1"/>
                <c:pt idx="0">
                  <c:v>Linezolid</c:v>
                </c:pt>
              </c:strCache>
            </c:strRef>
          </c:tx>
          <c:spPr>
            <a:solidFill>
              <a:srgbClr val="FF0066"/>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CNS!$BQ$3:$BQ$18</c:f>
              <c:numCache>
                <c:formatCode>0.00</c:formatCode>
                <c:ptCount val="16"/>
                <c:pt idx="0">
                  <c:v>0</c:v>
                </c:pt>
                <c:pt idx="1">
                  <c:v>0</c:v>
                </c:pt>
                <c:pt idx="2">
                  <c:v>14.285714285714286</c:v>
                </c:pt>
                <c:pt idx="3">
                  <c:v>0</c:v>
                </c:pt>
                <c:pt idx="4">
                  <c:v>28.571428571428573</c:v>
                </c:pt>
                <c:pt idx="5">
                  <c:v>21.428571428571427</c:v>
                </c:pt>
                <c:pt idx="6">
                  <c:v>35.714285714285715</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72CD-4A37-877E-CD62DCC2576E}"/>
            </c:ext>
          </c:extLst>
        </c:ser>
        <c:ser>
          <c:idx val="21"/>
          <c:order val="21"/>
          <c:tx>
            <c:strRef>
              <c:f>CNS!$BR$2</c:f>
              <c:strCache>
                <c:ptCount val="1"/>
                <c:pt idx="0">
                  <c:v>Vancomycin</c:v>
                </c:pt>
              </c:strCache>
            </c:strRef>
          </c:tx>
          <c:spPr>
            <a:solidFill>
              <a:srgbClr val="CCCC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CNS!$BR$3:$BR$18</c:f>
              <c:numCache>
                <c:formatCode>0.00</c:formatCode>
                <c:ptCount val="16"/>
                <c:pt idx="0">
                  <c:v>0</c:v>
                </c:pt>
                <c:pt idx="1">
                  <c:v>0</c:v>
                </c:pt>
                <c:pt idx="2">
                  <c:v>7.1428571428571432</c:v>
                </c:pt>
                <c:pt idx="3">
                  <c:v>7.1428571428571432</c:v>
                </c:pt>
                <c:pt idx="4">
                  <c:v>7.1428571428571432</c:v>
                </c:pt>
                <c:pt idx="5">
                  <c:v>42.857142857142854</c:v>
                </c:pt>
                <c:pt idx="6">
                  <c:v>35.714285714285715</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5-72CD-4A37-877E-CD62DCC2576E}"/>
            </c:ext>
          </c:extLst>
        </c:ser>
        <c:ser>
          <c:idx val="23"/>
          <c:order val="22"/>
          <c:tx>
            <c:strRef>
              <c:f>CNS!$BS$2</c:f>
              <c:strCache>
                <c:ptCount val="1"/>
                <c:pt idx="0">
                  <c:v>Teicoplanin</c:v>
                </c:pt>
              </c:strCache>
            </c:strRef>
          </c:tx>
          <c:spPr>
            <a:solidFill>
              <a:srgbClr val="336699"/>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CNS!$BS$3:$BS$18</c:f>
              <c:numCache>
                <c:formatCode>0.00</c:formatCode>
                <c:ptCount val="16"/>
                <c:pt idx="0">
                  <c:v>0</c:v>
                </c:pt>
                <c:pt idx="1">
                  <c:v>0</c:v>
                </c:pt>
                <c:pt idx="2">
                  <c:v>0</c:v>
                </c:pt>
                <c:pt idx="3">
                  <c:v>100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6-72CD-4A37-877E-CD62DCC2576E}"/>
            </c:ext>
          </c:extLst>
        </c:ser>
        <c:ser>
          <c:idx val="22"/>
          <c:order val="23"/>
          <c:tx>
            <c:strRef>
              <c:f>CNS!$BT$2</c:f>
              <c:strCache>
                <c:ptCount val="1"/>
                <c:pt idx="0">
                  <c:v>Tigecyclin</c:v>
                </c:pt>
              </c:strCache>
            </c:strRef>
          </c:tx>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CNS!$BT$3:$BT$18</c:f>
              <c:numCache>
                <c:formatCode>0.00</c:formatCode>
                <c:ptCount val="16"/>
                <c:pt idx="0">
                  <c:v>0</c:v>
                </c:pt>
                <c:pt idx="1">
                  <c:v>69.230769230769226</c:v>
                </c:pt>
                <c:pt idx="2">
                  <c:v>0</c:v>
                </c:pt>
                <c:pt idx="3">
                  <c:v>23.076923076923077</c:v>
                </c:pt>
                <c:pt idx="4">
                  <c:v>0</c:v>
                </c:pt>
                <c:pt idx="5">
                  <c:v>7.6923076923076925</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7-72CD-4A37-877E-CD62DCC2576E}"/>
            </c:ext>
          </c:extLst>
        </c:ser>
        <c:dLbls>
          <c:showLegendKey val="0"/>
          <c:showVal val="0"/>
          <c:showCatName val="0"/>
          <c:showSerName val="0"/>
          <c:showPercent val="0"/>
          <c:showBubbleSize val="0"/>
        </c:dLbls>
        <c:gapWidth val="150"/>
        <c:shape val="box"/>
        <c:axId val="83778560"/>
        <c:axId val="83788928"/>
        <c:axId val="83780032"/>
      </c:bar3DChart>
      <c:catAx>
        <c:axId val="83778560"/>
        <c:scaling>
          <c:orientation val="minMax"/>
        </c:scaling>
        <c:delete val="0"/>
        <c:axPos val="b"/>
        <c:majorGridlines/>
        <c:title>
          <c:tx>
            <c:rich>
              <a:bodyPr/>
              <a:lstStyle/>
              <a:p>
                <a:pPr>
                  <a:defRPr sz="1400"/>
                </a:pPr>
                <a:r>
                  <a:rPr lang="en-US" sz="1400"/>
                  <a:t>mg/L</a:t>
                </a:r>
              </a:p>
            </c:rich>
          </c:tx>
          <c:layout>
            <c:manualLayout>
              <c:xMode val="edge"/>
              <c:yMode val="edge"/>
              <c:x val="0.27627548420983611"/>
              <c:y val="0.85222767787200016"/>
            </c:manualLayout>
          </c:layout>
          <c:overlay val="0"/>
        </c:title>
        <c:numFmt formatCode="General" sourceLinked="1"/>
        <c:majorTickMark val="out"/>
        <c:minorTickMark val="none"/>
        <c:tickLblPos val="nextTo"/>
        <c:txPr>
          <a:bodyPr rot="-5400000" vert="horz"/>
          <a:lstStyle/>
          <a:p>
            <a:pPr>
              <a:defRPr sz="1000"/>
            </a:pPr>
            <a:endParaRPr lang="de-DE"/>
          </a:p>
        </c:txPr>
        <c:crossAx val="83788928"/>
        <c:crosses val="autoZero"/>
        <c:auto val="1"/>
        <c:lblAlgn val="ctr"/>
        <c:lblOffset val="100"/>
        <c:tickLblSkip val="1"/>
        <c:noMultiLvlLbl val="0"/>
      </c:catAx>
      <c:valAx>
        <c:axId val="83788928"/>
        <c:scaling>
          <c:orientation val="minMax"/>
        </c:scaling>
        <c:delete val="0"/>
        <c:axPos val="l"/>
        <c:majorGridlines/>
        <c:numFmt formatCode="0.00" sourceLinked="1"/>
        <c:majorTickMark val="out"/>
        <c:minorTickMark val="none"/>
        <c:tickLblPos val="nextTo"/>
        <c:crossAx val="83778560"/>
        <c:crossesAt val="1"/>
        <c:crossBetween val="between"/>
      </c:valAx>
      <c:serAx>
        <c:axId val="83780032"/>
        <c:scaling>
          <c:orientation val="minMax"/>
        </c:scaling>
        <c:delete val="0"/>
        <c:axPos val="b"/>
        <c:title>
          <c:tx>
            <c:rich>
              <a:bodyPr rot="0" vert="horz"/>
              <a:lstStyle/>
              <a:p>
                <a:pPr>
                  <a:defRPr sz="1400"/>
                </a:pPr>
                <a:r>
                  <a:rPr lang="en-US" sz="1400"/>
                  <a:t>%</a:t>
                </a:r>
              </a:p>
            </c:rich>
          </c:tx>
          <c:layout>
            <c:manualLayout>
              <c:xMode val="edge"/>
              <c:yMode val="edge"/>
              <c:x val="5.9533213558209279E-2"/>
              <c:y val="0.61283221764991591"/>
            </c:manualLayout>
          </c:layout>
          <c:overlay val="0"/>
        </c:title>
        <c:majorTickMark val="out"/>
        <c:minorTickMark val="none"/>
        <c:tickLblPos val="nextTo"/>
        <c:txPr>
          <a:bodyPr rot="1500000" vert="horz"/>
          <a:lstStyle/>
          <a:p>
            <a:pPr>
              <a:defRPr sz="1200"/>
            </a:pPr>
            <a:endParaRPr lang="de-DE"/>
          </a:p>
        </c:txPr>
        <c:crossAx val="83788928"/>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4.809831841885906E-2"/>
          <c:y val="2.2445554061839842E-2"/>
          <c:w val="0.91693120865291411"/>
          <c:h val="0.85151616413801923"/>
        </c:manualLayout>
      </c:layout>
      <c:bar3DChart>
        <c:barDir val="col"/>
        <c:grouping val="standard"/>
        <c:varyColors val="0"/>
        <c:ser>
          <c:idx val="0"/>
          <c:order val="0"/>
          <c:tx>
            <c:strRef>
              <c:f>CNS!$AW$63</c:f>
              <c:strCache>
                <c:ptCount val="1"/>
                <c:pt idx="0">
                  <c:v>Penicillin G</c:v>
                </c:pt>
              </c:strCache>
            </c:strRef>
          </c:tx>
          <c:spPr>
            <a:solidFill>
              <a:srgbClr val="C00000"/>
            </a:solidFill>
          </c:spPr>
          <c:invertIfNegative val="0"/>
          <c:cat>
            <c:numRef>
              <c:f>CNS!$AV$64:$AV$79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CNS!$AW$64:$AW$79</c:f>
              <c:numCache>
                <c:formatCode>0.00</c:formatCode>
                <c:ptCount val="16"/>
                <c:pt idx="0">
                  <c:v>0</c:v>
                </c:pt>
                <c:pt idx="1">
                  <c:v>10.714285714285714</c:v>
                </c:pt>
                <c:pt idx="2">
                  <c:v>0</c:v>
                </c:pt>
                <c:pt idx="3">
                  <c:v>0</c:v>
                </c:pt>
                <c:pt idx="4">
                  <c:v>3.5714285714285716</c:v>
                </c:pt>
                <c:pt idx="5">
                  <c:v>0</c:v>
                </c:pt>
                <c:pt idx="6">
                  <c:v>0</c:v>
                </c:pt>
                <c:pt idx="7">
                  <c:v>0</c:v>
                </c:pt>
                <c:pt idx="8">
                  <c:v>0</c:v>
                </c:pt>
                <c:pt idx="9">
                  <c:v>85.714285714285708</c:v>
                </c:pt>
                <c:pt idx="10">
                  <c:v>0</c:v>
                </c:pt>
                <c:pt idx="11">
                  <c:v>0</c:v>
                </c:pt>
                <c:pt idx="12">
                  <c:v>0</c:v>
                </c:pt>
                <c:pt idx="13">
                  <c:v>0</c:v>
                </c:pt>
                <c:pt idx="14">
                  <c:v>0</c:v>
                </c:pt>
                <c:pt idx="15">
                  <c:v>0</c:v>
                </c:pt>
              </c:numCache>
            </c:numRef>
          </c:val>
          <c:extLst>
            <c:ext xmlns:c16="http://schemas.microsoft.com/office/drawing/2014/chart" uri="{C3380CC4-5D6E-409C-BE32-E72D297353CC}">
              <c16:uniqueId val="{00000000-4F9F-4BD8-830D-CFAB1F3C8A94}"/>
            </c:ext>
          </c:extLst>
        </c:ser>
        <c:ser>
          <c:idx val="1"/>
          <c:order val="1"/>
          <c:tx>
            <c:strRef>
              <c:f>CNS!$AX$63</c:f>
              <c:strCache>
                <c:ptCount val="1"/>
                <c:pt idx="0">
                  <c:v>Oxacillin</c:v>
                </c:pt>
              </c:strCache>
            </c:strRef>
          </c:tx>
          <c:spPr>
            <a:solidFill>
              <a:srgbClr val="FF0000"/>
            </a:solidFill>
          </c:spPr>
          <c:invertIfNegative val="0"/>
          <c:cat>
            <c:numRef>
              <c:f>CNS!$AV$64:$AV$79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CNS!$AX$64:$AX$79</c:f>
              <c:numCache>
                <c:formatCode>0.00</c:formatCode>
                <c:ptCount val="16"/>
                <c:pt idx="0">
                  <c:v>0</c:v>
                </c:pt>
                <c:pt idx="1">
                  <c:v>0</c:v>
                </c:pt>
                <c:pt idx="2">
                  <c:v>13.793103448275861</c:v>
                </c:pt>
                <c:pt idx="3">
                  <c:v>0</c:v>
                </c:pt>
                <c:pt idx="4">
                  <c:v>0</c:v>
                </c:pt>
                <c:pt idx="5">
                  <c:v>0</c:v>
                </c:pt>
                <c:pt idx="6">
                  <c:v>3.4482758620689653</c:v>
                </c:pt>
                <c:pt idx="7">
                  <c:v>0</c:v>
                </c:pt>
                <c:pt idx="8">
                  <c:v>0</c:v>
                </c:pt>
                <c:pt idx="9">
                  <c:v>3.4482758620689653</c:v>
                </c:pt>
                <c:pt idx="10">
                  <c:v>79.310344827586206</c:v>
                </c:pt>
                <c:pt idx="11">
                  <c:v>0</c:v>
                </c:pt>
                <c:pt idx="12">
                  <c:v>0</c:v>
                </c:pt>
                <c:pt idx="13">
                  <c:v>0</c:v>
                </c:pt>
                <c:pt idx="14">
                  <c:v>0</c:v>
                </c:pt>
                <c:pt idx="15">
                  <c:v>0</c:v>
                </c:pt>
              </c:numCache>
            </c:numRef>
          </c:val>
          <c:extLst>
            <c:ext xmlns:c16="http://schemas.microsoft.com/office/drawing/2014/chart" uri="{C3380CC4-5D6E-409C-BE32-E72D297353CC}">
              <c16:uniqueId val="{00000001-4F9F-4BD8-830D-CFAB1F3C8A94}"/>
            </c:ext>
          </c:extLst>
        </c:ser>
        <c:ser>
          <c:idx val="2"/>
          <c:order val="2"/>
          <c:tx>
            <c:strRef>
              <c:f>CNS!$AY$63</c:f>
              <c:strCache>
                <c:ptCount val="1"/>
                <c:pt idx="0">
                  <c:v>Ampicillin/ Sulbactam</c:v>
                </c:pt>
              </c:strCache>
            </c:strRef>
          </c:tx>
          <c:spPr>
            <a:solidFill>
              <a:srgbClr val="FF9900"/>
            </a:solidFill>
          </c:spPr>
          <c:invertIfNegative val="0"/>
          <c:cat>
            <c:numRef>
              <c:f>CNS!$AV$64:$AV$79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CNS!$AY$64:$AY$79</c:f>
              <c:numCache>
                <c:formatCode>0.00</c:formatCode>
                <c:ptCount val="16"/>
                <c:pt idx="0">
                  <c:v>0</c:v>
                </c:pt>
                <c:pt idx="1">
                  <c:v>0</c:v>
                </c:pt>
                <c:pt idx="2">
                  <c:v>0</c:v>
                </c:pt>
                <c:pt idx="3">
                  <c:v>17.241379310344829</c:v>
                </c:pt>
                <c:pt idx="4">
                  <c:v>0</c:v>
                </c:pt>
                <c:pt idx="5">
                  <c:v>0</c:v>
                </c:pt>
                <c:pt idx="6">
                  <c:v>0</c:v>
                </c:pt>
                <c:pt idx="7">
                  <c:v>0</c:v>
                </c:pt>
                <c:pt idx="8">
                  <c:v>3.4482758620689653</c:v>
                </c:pt>
                <c:pt idx="9">
                  <c:v>0</c:v>
                </c:pt>
                <c:pt idx="10">
                  <c:v>3.4482758620689653</c:v>
                </c:pt>
                <c:pt idx="11">
                  <c:v>68.965517241379317</c:v>
                </c:pt>
                <c:pt idx="12">
                  <c:v>6.8965517241379306</c:v>
                </c:pt>
                <c:pt idx="13">
                  <c:v>0</c:v>
                </c:pt>
                <c:pt idx="14">
                  <c:v>0</c:v>
                </c:pt>
                <c:pt idx="15">
                  <c:v>0</c:v>
                </c:pt>
              </c:numCache>
            </c:numRef>
          </c:val>
          <c:extLst>
            <c:ext xmlns:c16="http://schemas.microsoft.com/office/drawing/2014/chart" uri="{C3380CC4-5D6E-409C-BE32-E72D297353CC}">
              <c16:uniqueId val="{00000002-4F9F-4BD8-830D-CFAB1F3C8A94}"/>
            </c:ext>
          </c:extLst>
        </c:ser>
        <c:ser>
          <c:idx val="3"/>
          <c:order val="3"/>
          <c:tx>
            <c:strRef>
              <c:f>CNS!$AZ$63</c:f>
              <c:strCache>
                <c:ptCount val="1"/>
                <c:pt idx="0">
                  <c:v>Piperacillin/ Tazobactam</c:v>
                </c:pt>
              </c:strCache>
            </c:strRef>
          </c:tx>
          <c:spPr>
            <a:solidFill>
              <a:srgbClr val="CC9900"/>
            </a:solidFill>
          </c:spPr>
          <c:invertIfNegative val="0"/>
          <c:cat>
            <c:numRef>
              <c:f>CNS!$AV$64:$AV$79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CNS!$AZ$64:$AZ$79</c:f>
              <c:numCache>
                <c:formatCode>0.00</c:formatCode>
                <c:ptCount val="16"/>
                <c:pt idx="0">
                  <c:v>0</c:v>
                </c:pt>
                <c:pt idx="1">
                  <c:v>0</c:v>
                </c:pt>
                <c:pt idx="2">
                  <c:v>0</c:v>
                </c:pt>
                <c:pt idx="3">
                  <c:v>0</c:v>
                </c:pt>
                <c:pt idx="4">
                  <c:v>6.8965517241379306</c:v>
                </c:pt>
                <c:pt idx="5">
                  <c:v>0</c:v>
                </c:pt>
                <c:pt idx="6">
                  <c:v>6.8965517241379306</c:v>
                </c:pt>
                <c:pt idx="7">
                  <c:v>3.4482758620689653</c:v>
                </c:pt>
                <c:pt idx="8">
                  <c:v>0</c:v>
                </c:pt>
                <c:pt idx="9">
                  <c:v>3.4482758620689653</c:v>
                </c:pt>
                <c:pt idx="10">
                  <c:v>3.4482758620689653</c:v>
                </c:pt>
                <c:pt idx="11">
                  <c:v>0</c:v>
                </c:pt>
                <c:pt idx="12">
                  <c:v>10.344827586206897</c:v>
                </c:pt>
                <c:pt idx="13">
                  <c:v>65.517241379310349</c:v>
                </c:pt>
                <c:pt idx="14">
                  <c:v>0</c:v>
                </c:pt>
                <c:pt idx="15">
                  <c:v>0</c:v>
                </c:pt>
              </c:numCache>
            </c:numRef>
          </c:val>
          <c:extLst>
            <c:ext xmlns:c16="http://schemas.microsoft.com/office/drawing/2014/chart" uri="{C3380CC4-5D6E-409C-BE32-E72D297353CC}">
              <c16:uniqueId val="{00000003-4F9F-4BD8-830D-CFAB1F3C8A94}"/>
            </c:ext>
          </c:extLst>
        </c:ser>
        <c:ser>
          <c:idx val="4"/>
          <c:order val="4"/>
          <c:tx>
            <c:strRef>
              <c:f>CNS!$BA$63</c:f>
              <c:strCache>
                <c:ptCount val="1"/>
                <c:pt idx="0">
                  <c:v>Cefotaxim</c:v>
                </c:pt>
              </c:strCache>
            </c:strRef>
          </c:tx>
          <c:spPr>
            <a:solidFill>
              <a:srgbClr val="660066"/>
            </a:solidFill>
          </c:spPr>
          <c:invertIfNegative val="0"/>
          <c:cat>
            <c:numRef>
              <c:f>CNS!$AV$64:$AV$79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CNS!$BA$64:$BA$79</c:f>
              <c:numCache>
                <c:formatCode>0.00</c:formatCode>
                <c:ptCount val="16"/>
                <c:pt idx="0">
                  <c:v>0</c:v>
                </c:pt>
                <c:pt idx="1">
                  <c:v>0</c:v>
                </c:pt>
                <c:pt idx="2">
                  <c:v>0</c:v>
                </c:pt>
                <c:pt idx="3">
                  <c:v>0</c:v>
                </c:pt>
                <c:pt idx="4">
                  <c:v>0</c:v>
                </c:pt>
                <c:pt idx="5">
                  <c:v>0</c:v>
                </c:pt>
                <c:pt idx="6">
                  <c:v>0</c:v>
                </c:pt>
                <c:pt idx="7">
                  <c:v>13.793103448275861</c:v>
                </c:pt>
                <c:pt idx="8">
                  <c:v>0</c:v>
                </c:pt>
                <c:pt idx="9">
                  <c:v>3.4482758620689653</c:v>
                </c:pt>
                <c:pt idx="10">
                  <c:v>82.758620689655174</c:v>
                </c:pt>
                <c:pt idx="11">
                  <c:v>0</c:v>
                </c:pt>
                <c:pt idx="12">
                  <c:v>0</c:v>
                </c:pt>
                <c:pt idx="13">
                  <c:v>0</c:v>
                </c:pt>
                <c:pt idx="14">
                  <c:v>0</c:v>
                </c:pt>
                <c:pt idx="15">
                  <c:v>0</c:v>
                </c:pt>
              </c:numCache>
            </c:numRef>
          </c:val>
          <c:extLst>
            <c:ext xmlns:c16="http://schemas.microsoft.com/office/drawing/2014/chart" uri="{C3380CC4-5D6E-409C-BE32-E72D297353CC}">
              <c16:uniqueId val="{00000004-4F9F-4BD8-830D-CFAB1F3C8A94}"/>
            </c:ext>
          </c:extLst>
        </c:ser>
        <c:ser>
          <c:idx val="6"/>
          <c:order val="5"/>
          <c:tx>
            <c:strRef>
              <c:f>CNS!$BB$63</c:f>
              <c:strCache>
                <c:ptCount val="1"/>
                <c:pt idx="0">
                  <c:v>Cefuroxim</c:v>
                </c:pt>
              </c:strCache>
            </c:strRef>
          </c:tx>
          <c:spPr>
            <a:solidFill>
              <a:srgbClr val="800080"/>
            </a:solidFill>
          </c:spPr>
          <c:invertIfNegative val="0"/>
          <c:cat>
            <c:numRef>
              <c:f>CNS!$AV$64:$AV$79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CNS!$BB$64:$BB$79</c:f>
              <c:numCache>
                <c:formatCode>0.00</c:formatCode>
                <c:ptCount val="16"/>
                <c:pt idx="0">
                  <c:v>0</c:v>
                </c:pt>
                <c:pt idx="1">
                  <c:v>0</c:v>
                </c:pt>
                <c:pt idx="2">
                  <c:v>0</c:v>
                </c:pt>
                <c:pt idx="3">
                  <c:v>0</c:v>
                </c:pt>
                <c:pt idx="4">
                  <c:v>0</c:v>
                </c:pt>
                <c:pt idx="5">
                  <c:v>0</c:v>
                </c:pt>
                <c:pt idx="6">
                  <c:v>13.793103448275861</c:v>
                </c:pt>
                <c:pt idx="7">
                  <c:v>0</c:v>
                </c:pt>
                <c:pt idx="8">
                  <c:v>3.4482758620689653</c:v>
                </c:pt>
                <c:pt idx="9">
                  <c:v>0</c:v>
                </c:pt>
                <c:pt idx="10">
                  <c:v>0</c:v>
                </c:pt>
                <c:pt idx="11">
                  <c:v>3.4482758620689653</c:v>
                </c:pt>
                <c:pt idx="12">
                  <c:v>79.310344827586206</c:v>
                </c:pt>
                <c:pt idx="13">
                  <c:v>0</c:v>
                </c:pt>
                <c:pt idx="14">
                  <c:v>0</c:v>
                </c:pt>
                <c:pt idx="15">
                  <c:v>0</c:v>
                </c:pt>
              </c:numCache>
            </c:numRef>
          </c:val>
          <c:extLst>
            <c:ext xmlns:c16="http://schemas.microsoft.com/office/drawing/2014/chart" uri="{C3380CC4-5D6E-409C-BE32-E72D297353CC}">
              <c16:uniqueId val="{00000005-4F9F-4BD8-830D-CFAB1F3C8A94}"/>
            </c:ext>
          </c:extLst>
        </c:ser>
        <c:ser>
          <c:idx val="5"/>
          <c:order val="6"/>
          <c:tx>
            <c:strRef>
              <c:f>CNS!$BC$63</c:f>
              <c:strCache>
                <c:ptCount val="1"/>
                <c:pt idx="0">
                  <c:v>Imipenem</c:v>
                </c:pt>
              </c:strCache>
            </c:strRef>
          </c:tx>
          <c:spPr>
            <a:solidFill>
              <a:srgbClr val="000099"/>
            </a:solidFill>
          </c:spPr>
          <c:invertIfNegative val="0"/>
          <c:cat>
            <c:numRef>
              <c:f>CNS!$AV$64:$AV$79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CNS!$BC$64:$BC$79</c:f>
              <c:numCache>
                <c:formatCode>0.00</c:formatCode>
                <c:ptCount val="16"/>
                <c:pt idx="0">
                  <c:v>0</c:v>
                </c:pt>
                <c:pt idx="1">
                  <c:v>0</c:v>
                </c:pt>
                <c:pt idx="2">
                  <c:v>20.689655172413794</c:v>
                </c:pt>
                <c:pt idx="3">
                  <c:v>0</c:v>
                </c:pt>
                <c:pt idx="4">
                  <c:v>0</c:v>
                </c:pt>
                <c:pt idx="5">
                  <c:v>0</c:v>
                </c:pt>
                <c:pt idx="6">
                  <c:v>0</c:v>
                </c:pt>
                <c:pt idx="7">
                  <c:v>0</c:v>
                </c:pt>
                <c:pt idx="8">
                  <c:v>3.4482758620689653</c:v>
                </c:pt>
                <c:pt idx="9">
                  <c:v>3.4482758620689653</c:v>
                </c:pt>
                <c:pt idx="10">
                  <c:v>6.8965517241379306</c:v>
                </c:pt>
                <c:pt idx="11">
                  <c:v>65.517241379310349</c:v>
                </c:pt>
                <c:pt idx="12">
                  <c:v>0</c:v>
                </c:pt>
                <c:pt idx="13">
                  <c:v>0</c:v>
                </c:pt>
                <c:pt idx="14">
                  <c:v>0</c:v>
                </c:pt>
                <c:pt idx="15">
                  <c:v>0</c:v>
                </c:pt>
              </c:numCache>
            </c:numRef>
          </c:val>
          <c:extLst>
            <c:ext xmlns:c16="http://schemas.microsoft.com/office/drawing/2014/chart" uri="{C3380CC4-5D6E-409C-BE32-E72D297353CC}">
              <c16:uniqueId val="{00000006-4F9F-4BD8-830D-CFAB1F3C8A94}"/>
            </c:ext>
          </c:extLst>
        </c:ser>
        <c:ser>
          <c:idx val="7"/>
          <c:order val="7"/>
          <c:tx>
            <c:strRef>
              <c:f>CNS!$BD$63</c:f>
              <c:strCache>
                <c:ptCount val="1"/>
                <c:pt idx="0">
                  <c:v>Meropenem</c:v>
                </c:pt>
              </c:strCache>
            </c:strRef>
          </c:tx>
          <c:spPr>
            <a:solidFill>
              <a:srgbClr val="3333FF"/>
            </a:solidFill>
          </c:spPr>
          <c:invertIfNegative val="0"/>
          <c:cat>
            <c:numRef>
              <c:f>CNS!$AV$64:$AV$79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CNS!$BD$64:$BD$79</c:f>
              <c:numCache>
                <c:formatCode>0.00</c:formatCode>
                <c:ptCount val="16"/>
                <c:pt idx="0">
                  <c:v>0</c:v>
                </c:pt>
                <c:pt idx="1">
                  <c:v>0</c:v>
                </c:pt>
                <c:pt idx="2">
                  <c:v>13.793103448275861</c:v>
                </c:pt>
                <c:pt idx="3">
                  <c:v>0</c:v>
                </c:pt>
                <c:pt idx="4">
                  <c:v>0</c:v>
                </c:pt>
                <c:pt idx="5">
                  <c:v>0</c:v>
                </c:pt>
                <c:pt idx="6">
                  <c:v>6.8965517241379306</c:v>
                </c:pt>
                <c:pt idx="7">
                  <c:v>0</c:v>
                </c:pt>
                <c:pt idx="8">
                  <c:v>3.4482758620689653</c:v>
                </c:pt>
                <c:pt idx="9">
                  <c:v>0</c:v>
                </c:pt>
                <c:pt idx="10">
                  <c:v>0</c:v>
                </c:pt>
                <c:pt idx="11">
                  <c:v>75.862068965517238</c:v>
                </c:pt>
                <c:pt idx="12">
                  <c:v>0</c:v>
                </c:pt>
                <c:pt idx="13">
                  <c:v>0</c:v>
                </c:pt>
                <c:pt idx="14">
                  <c:v>0</c:v>
                </c:pt>
                <c:pt idx="15">
                  <c:v>0</c:v>
                </c:pt>
              </c:numCache>
            </c:numRef>
          </c:val>
          <c:extLst>
            <c:ext xmlns:c16="http://schemas.microsoft.com/office/drawing/2014/chart" uri="{C3380CC4-5D6E-409C-BE32-E72D297353CC}">
              <c16:uniqueId val="{00000007-4F9F-4BD8-830D-CFAB1F3C8A94}"/>
            </c:ext>
          </c:extLst>
        </c:ser>
        <c:ser>
          <c:idx val="8"/>
          <c:order val="8"/>
          <c:tx>
            <c:strRef>
              <c:f>CNS!$BE$63</c:f>
              <c:strCache>
                <c:ptCount val="1"/>
                <c:pt idx="0">
                  <c:v>Amikacin</c:v>
                </c:pt>
              </c:strCache>
            </c:strRef>
          </c:tx>
          <c:spPr>
            <a:solidFill>
              <a:srgbClr val="990099"/>
            </a:solidFill>
          </c:spPr>
          <c:invertIfNegative val="0"/>
          <c:cat>
            <c:numRef>
              <c:f>CNS!$AV$64:$AV$79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CNS!$BE$64:$BE$79</c:f>
              <c:numCache>
                <c:formatCode>0.00</c:formatCode>
                <c:ptCount val="16"/>
                <c:pt idx="0">
                  <c:v>0</c:v>
                </c:pt>
                <c:pt idx="1">
                  <c:v>0</c:v>
                </c:pt>
                <c:pt idx="2">
                  <c:v>0</c:v>
                </c:pt>
                <c:pt idx="3">
                  <c:v>0</c:v>
                </c:pt>
                <c:pt idx="4">
                  <c:v>31.03448275862069</c:v>
                </c:pt>
                <c:pt idx="5">
                  <c:v>0</c:v>
                </c:pt>
                <c:pt idx="6">
                  <c:v>31.03448275862069</c:v>
                </c:pt>
                <c:pt idx="7">
                  <c:v>34.482758620689658</c:v>
                </c:pt>
                <c:pt idx="8">
                  <c:v>0</c:v>
                </c:pt>
                <c:pt idx="9">
                  <c:v>0</c:v>
                </c:pt>
                <c:pt idx="10">
                  <c:v>0</c:v>
                </c:pt>
                <c:pt idx="11">
                  <c:v>0</c:v>
                </c:pt>
                <c:pt idx="12">
                  <c:v>0</c:v>
                </c:pt>
                <c:pt idx="13">
                  <c:v>3.4482758620689653</c:v>
                </c:pt>
                <c:pt idx="14">
                  <c:v>0</c:v>
                </c:pt>
                <c:pt idx="15">
                  <c:v>0</c:v>
                </c:pt>
              </c:numCache>
            </c:numRef>
          </c:val>
          <c:extLst>
            <c:ext xmlns:c16="http://schemas.microsoft.com/office/drawing/2014/chart" uri="{C3380CC4-5D6E-409C-BE32-E72D297353CC}">
              <c16:uniqueId val="{00000008-4F9F-4BD8-830D-CFAB1F3C8A94}"/>
            </c:ext>
          </c:extLst>
        </c:ser>
        <c:ser>
          <c:idx val="9"/>
          <c:order val="9"/>
          <c:tx>
            <c:strRef>
              <c:f>CNS!$BF$63</c:f>
              <c:strCache>
                <c:ptCount val="1"/>
                <c:pt idx="0">
                  <c:v>Gentamicin</c:v>
                </c:pt>
              </c:strCache>
            </c:strRef>
          </c:tx>
          <c:spPr>
            <a:solidFill>
              <a:srgbClr val="000066"/>
            </a:solidFill>
          </c:spPr>
          <c:invertIfNegative val="0"/>
          <c:cat>
            <c:numRef>
              <c:f>CNS!$AV$64:$AV$79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CNS!$BF$64:$BF$79</c:f>
              <c:numCache>
                <c:formatCode>0.00</c:formatCode>
                <c:ptCount val="16"/>
                <c:pt idx="0">
                  <c:v>0</c:v>
                </c:pt>
                <c:pt idx="1">
                  <c:v>0</c:v>
                </c:pt>
                <c:pt idx="2">
                  <c:v>17.241379310344829</c:v>
                </c:pt>
                <c:pt idx="3">
                  <c:v>0</c:v>
                </c:pt>
                <c:pt idx="4">
                  <c:v>0</c:v>
                </c:pt>
                <c:pt idx="5">
                  <c:v>0</c:v>
                </c:pt>
                <c:pt idx="6">
                  <c:v>0</c:v>
                </c:pt>
                <c:pt idx="7">
                  <c:v>3.4482758620689653</c:v>
                </c:pt>
                <c:pt idx="8">
                  <c:v>3.4482758620689653</c:v>
                </c:pt>
                <c:pt idx="9">
                  <c:v>13.793103448275861</c:v>
                </c:pt>
                <c:pt idx="10">
                  <c:v>62.068965517241381</c:v>
                </c:pt>
                <c:pt idx="11">
                  <c:v>0</c:v>
                </c:pt>
                <c:pt idx="12">
                  <c:v>0</c:v>
                </c:pt>
                <c:pt idx="13">
                  <c:v>0</c:v>
                </c:pt>
                <c:pt idx="14">
                  <c:v>0</c:v>
                </c:pt>
                <c:pt idx="15">
                  <c:v>0</c:v>
                </c:pt>
              </c:numCache>
            </c:numRef>
          </c:val>
          <c:extLst>
            <c:ext xmlns:c16="http://schemas.microsoft.com/office/drawing/2014/chart" uri="{C3380CC4-5D6E-409C-BE32-E72D297353CC}">
              <c16:uniqueId val="{00000009-4F9F-4BD8-830D-CFAB1F3C8A94}"/>
            </c:ext>
          </c:extLst>
        </c:ser>
        <c:ser>
          <c:idx val="10"/>
          <c:order val="10"/>
          <c:tx>
            <c:strRef>
              <c:f>CNS!$BG$63</c:f>
              <c:strCache>
                <c:ptCount val="1"/>
                <c:pt idx="0">
                  <c:v>Fosfomycin</c:v>
                </c:pt>
              </c:strCache>
            </c:strRef>
          </c:tx>
          <c:invertIfNegative val="0"/>
          <c:cat>
            <c:numRef>
              <c:f>CNS!$AV$64:$AV$79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CNS!$BG$64:$BG$79</c:f>
              <c:numCache>
                <c:formatCode>0.00</c:formatCode>
                <c:ptCount val="16"/>
                <c:pt idx="0">
                  <c:v>0</c:v>
                </c:pt>
                <c:pt idx="1">
                  <c:v>0</c:v>
                </c:pt>
                <c:pt idx="2">
                  <c:v>0</c:v>
                </c:pt>
                <c:pt idx="3">
                  <c:v>0</c:v>
                </c:pt>
                <c:pt idx="4">
                  <c:v>0</c:v>
                </c:pt>
                <c:pt idx="5">
                  <c:v>0</c:v>
                </c:pt>
                <c:pt idx="6">
                  <c:v>0</c:v>
                </c:pt>
                <c:pt idx="7">
                  <c:v>0</c:v>
                </c:pt>
                <c:pt idx="8">
                  <c:v>3.4482758620689653</c:v>
                </c:pt>
                <c:pt idx="9">
                  <c:v>6.8965517241379306</c:v>
                </c:pt>
                <c:pt idx="10">
                  <c:v>17.241379310344829</c:v>
                </c:pt>
                <c:pt idx="11">
                  <c:v>31.03448275862069</c:v>
                </c:pt>
                <c:pt idx="12">
                  <c:v>27.586206896551722</c:v>
                </c:pt>
                <c:pt idx="13">
                  <c:v>6.8965517241379306</c:v>
                </c:pt>
                <c:pt idx="14">
                  <c:v>6.8965517241379306</c:v>
                </c:pt>
                <c:pt idx="15">
                  <c:v>0</c:v>
                </c:pt>
              </c:numCache>
            </c:numRef>
          </c:val>
          <c:extLst>
            <c:ext xmlns:c16="http://schemas.microsoft.com/office/drawing/2014/chart" uri="{C3380CC4-5D6E-409C-BE32-E72D297353CC}">
              <c16:uniqueId val="{0000000A-4F9F-4BD8-830D-CFAB1F3C8A94}"/>
            </c:ext>
          </c:extLst>
        </c:ser>
        <c:ser>
          <c:idx val="11"/>
          <c:order val="11"/>
          <c:tx>
            <c:strRef>
              <c:f>CNS!$BH$63</c:f>
              <c:strCache>
                <c:ptCount val="1"/>
                <c:pt idx="0">
                  <c:v>Cotrimoxazol</c:v>
                </c:pt>
              </c:strCache>
            </c:strRef>
          </c:tx>
          <c:spPr>
            <a:solidFill>
              <a:srgbClr val="000099"/>
            </a:solidFill>
          </c:spPr>
          <c:invertIfNegative val="0"/>
          <c:cat>
            <c:numRef>
              <c:f>CNS!$AV$64:$AV$79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CNS!$BH$64:$BH$79</c:f>
              <c:numCache>
                <c:formatCode>0.00</c:formatCode>
                <c:ptCount val="16"/>
                <c:pt idx="0">
                  <c:v>0</c:v>
                </c:pt>
                <c:pt idx="1">
                  <c:v>0</c:v>
                </c:pt>
                <c:pt idx="2">
                  <c:v>3.4482758620689653</c:v>
                </c:pt>
                <c:pt idx="3">
                  <c:v>0</c:v>
                </c:pt>
                <c:pt idx="4">
                  <c:v>6.8965517241379306</c:v>
                </c:pt>
                <c:pt idx="5">
                  <c:v>3.4482758620689653</c:v>
                </c:pt>
                <c:pt idx="6">
                  <c:v>13.793103448275861</c:v>
                </c:pt>
                <c:pt idx="7">
                  <c:v>3.4482758620689653</c:v>
                </c:pt>
                <c:pt idx="8">
                  <c:v>0</c:v>
                </c:pt>
                <c:pt idx="9">
                  <c:v>0</c:v>
                </c:pt>
                <c:pt idx="10">
                  <c:v>17.241379310344829</c:v>
                </c:pt>
                <c:pt idx="11">
                  <c:v>51.724137931034484</c:v>
                </c:pt>
                <c:pt idx="12">
                  <c:v>0</c:v>
                </c:pt>
                <c:pt idx="13">
                  <c:v>0</c:v>
                </c:pt>
                <c:pt idx="14">
                  <c:v>0</c:v>
                </c:pt>
                <c:pt idx="15">
                  <c:v>0</c:v>
                </c:pt>
              </c:numCache>
            </c:numRef>
          </c:val>
          <c:extLst>
            <c:ext xmlns:c16="http://schemas.microsoft.com/office/drawing/2014/chart" uri="{C3380CC4-5D6E-409C-BE32-E72D297353CC}">
              <c16:uniqueId val="{0000000B-4F9F-4BD8-830D-CFAB1F3C8A94}"/>
            </c:ext>
          </c:extLst>
        </c:ser>
        <c:ser>
          <c:idx val="12"/>
          <c:order val="12"/>
          <c:tx>
            <c:strRef>
              <c:f>CNS!$BI$63</c:f>
              <c:strCache>
                <c:ptCount val="1"/>
                <c:pt idx="0">
                  <c:v>Ciprofloxacin</c:v>
                </c:pt>
              </c:strCache>
            </c:strRef>
          </c:tx>
          <c:spPr>
            <a:solidFill>
              <a:srgbClr val="003300"/>
            </a:solidFill>
            <a:ln>
              <a:solidFill>
                <a:srgbClr val="00FF00"/>
              </a:solidFill>
            </a:ln>
          </c:spPr>
          <c:invertIfNegative val="0"/>
          <c:cat>
            <c:numRef>
              <c:f>CNS!$AV$64:$AV$79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CNS!$BI$64:$BI$79</c:f>
              <c:numCache>
                <c:formatCode>0.00</c:formatCode>
                <c:ptCount val="16"/>
                <c:pt idx="0">
                  <c:v>0</c:v>
                </c:pt>
                <c:pt idx="1">
                  <c:v>0</c:v>
                </c:pt>
                <c:pt idx="2">
                  <c:v>0</c:v>
                </c:pt>
                <c:pt idx="3">
                  <c:v>6.8965517241379306</c:v>
                </c:pt>
                <c:pt idx="4">
                  <c:v>6.8965517241379306</c:v>
                </c:pt>
                <c:pt idx="5">
                  <c:v>3.4482758620689653</c:v>
                </c:pt>
                <c:pt idx="6">
                  <c:v>0</c:v>
                </c:pt>
                <c:pt idx="7">
                  <c:v>0</c:v>
                </c:pt>
                <c:pt idx="8">
                  <c:v>0</c:v>
                </c:pt>
                <c:pt idx="9">
                  <c:v>82.758620689655174</c:v>
                </c:pt>
                <c:pt idx="10">
                  <c:v>0</c:v>
                </c:pt>
                <c:pt idx="11">
                  <c:v>0</c:v>
                </c:pt>
                <c:pt idx="12">
                  <c:v>0</c:v>
                </c:pt>
                <c:pt idx="13">
                  <c:v>0</c:v>
                </c:pt>
                <c:pt idx="14">
                  <c:v>0</c:v>
                </c:pt>
                <c:pt idx="15">
                  <c:v>0</c:v>
                </c:pt>
              </c:numCache>
            </c:numRef>
          </c:val>
          <c:extLst>
            <c:ext xmlns:c16="http://schemas.microsoft.com/office/drawing/2014/chart" uri="{C3380CC4-5D6E-409C-BE32-E72D297353CC}">
              <c16:uniqueId val="{0000000C-4F9F-4BD8-830D-CFAB1F3C8A94}"/>
            </c:ext>
          </c:extLst>
        </c:ser>
        <c:ser>
          <c:idx val="13"/>
          <c:order val="13"/>
          <c:tx>
            <c:strRef>
              <c:f>CNS!$BJ$63</c:f>
              <c:strCache>
                <c:ptCount val="1"/>
                <c:pt idx="0">
                  <c:v>Levofloxacin</c:v>
                </c:pt>
              </c:strCache>
            </c:strRef>
          </c:tx>
          <c:spPr>
            <a:solidFill>
              <a:srgbClr val="336600"/>
            </a:solidFill>
          </c:spPr>
          <c:invertIfNegative val="0"/>
          <c:cat>
            <c:numRef>
              <c:f>CNS!$AV$64:$AV$79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CNS!$BJ$64:$BJ$79</c:f>
              <c:numCache>
                <c:formatCode>0.00</c:formatCode>
                <c:ptCount val="16"/>
                <c:pt idx="0">
                  <c:v>0</c:v>
                </c:pt>
                <c:pt idx="1">
                  <c:v>0</c:v>
                </c:pt>
                <c:pt idx="2">
                  <c:v>0</c:v>
                </c:pt>
                <c:pt idx="3">
                  <c:v>10.344827586206897</c:v>
                </c:pt>
                <c:pt idx="4">
                  <c:v>6.8965517241379306</c:v>
                </c:pt>
                <c:pt idx="5">
                  <c:v>0</c:v>
                </c:pt>
                <c:pt idx="6">
                  <c:v>0</c:v>
                </c:pt>
                <c:pt idx="7">
                  <c:v>0</c:v>
                </c:pt>
                <c:pt idx="8">
                  <c:v>13.793103448275861</c:v>
                </c:pt>
                <c:pt idx="9">
                  <c:v>27.586206896551722</c:v>
                </c:pt>
                <c:pt idx="10">
                  <c:v>41.379310344827587</c:v>
                </c:pt>
                <c:pt idx="11">
                  <c:v>0</c:v>
                </c:pt>
                <c:pt idx="12">
                  <c:v>0</c:v>
                </c:pt>
                <c:pt idx="13">
                  <c:v>0</c:v>
                </c:pt>
                <c:pt idx="14">
                  <c:v>0</c:v>
                </c:pt>
                <c:pt idx="15">
                  <c:v>0</c:v>
                </c:pt>
              </c:numCache>
            </c:numRef>
          </c:val>
          <c:extLst>
            <c:ext xmlns:c16="http://schemas.microsoft.com/office/drawing/2014/chart" uri="{C3380CC4-5D6E-409C-BE32-E72D297353CC}">
              <c16:uniqueId val="{0000000D-4F9F-4BD8-830D-CFAB1F3C8A94}"/>
            </c:ext>
          </c:extLst>
        </c:ser>
        <c:ser>
          <c:idx val="14"/>
          <c:order val="14"/>
          <c:tx>
            <c:strRef>
              <c:f>CNS!$BK$63</c:f>
              <c:strCache>
                <c:ptCount val="1"/>
                <c:pt idx="0">
                  <c:v>Moxifloxacin</c:v>
                </c:pt>
              </c:strCache>
            </c:strRef>
          </c:tx>
          <c:spPr>
            <a:solidFill>
              <a:srgbClr val="33CC33"/>
            </a:solidFill>
          </c:spPr>
          <c:invertIfNegative val="0"/>
          <c:cat>
            <c:numRef>
              <c:f>CNS!$AV$64:$AV$79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CNS!$BK$64:$BK$79</c:f>
              <c:numCache>
                <c:formatCode>0.00</c:formatCode>
                <c:ptCount val="16"/>
                <c:pt idx="0">
                  <c:v>0</c:v>
                </c:pt>
                <c:pt idx="1">
                  <c:v>0</c:v>
                </c:pt>
                <c:pt idx="2">
                  <c:v>10.344827586206897</c:v>
                </c:pt>
                <c:pt idx="3">
                  <c:v>6.8965517241379306</c:v>
                </c:pt>
                <c:pt idx="4">
                  <c:v>0</c:v>
                </c:pt>
                <c:pt idx="5">
                  <c:v>0</c:v>
                </c:pt>
                <c:pt idx="6">
                  <c:v>17.241379310344829</c:v>
                </c:pt>
                <c:pt idx="7">
                  <c:v>51.724137931034484</c:v>
                </c:pt>
                <c:pt idx="8">
                  <c:v>10.344827586206897</c:v>
                </c:pt>
                <c:pt idx="9">
                  <c:v>3.4482758620689653</c:v>
                </c:pt>
                <c:pt idx="10">
                  <c:v>0</c:v>
                </c:pt>
                <c:pt idx="11">
                  <c:v>0</c:v>
                </c:pt>
                <c:pt idx="12">
                  <c:v>0</c:v>
                </c:pt>
                <c:pt idx="13">
                  <c:v>0</c:v>
                </c:pt>
                <c:pt idx="14">
                  <c:v>0</c:v>
                </c:pt>
                <c:pt idx="15">
                  <c:v>0</c:v>
                </c:pt>
              </c:numCache>
            </c:numRef>
          </c:val>
          <c:extLst>
            <c:ext xmlns:c16="http://schemas.microsoft.com/office/drawing/2014/chart" uri="{C3380CC4-5D6E-409C-BE32-E72D297353CC}">
              <c16:uniqueId val="{0000000E-4F9F-4BD8-830D-CFAB1F3C8A94}"/>
            </c:ext>
          </c:extLst>
        </c:ser>
        <c:ser>
          <c:idx val="15"/>
          <c:order val="15"/>
          <c:tx>
            <c:strRef>
              <c:f>CNS!$BL$63</c:f>
              <c:strCache>
                <c:ptCount val="1"/>
                <c:pt idx="0">
                  <c:v>Doxycyclin</c:v>
                </c:pt>
              </c:strCache>
            </c:strRef>
          </c:tx>
          <c:spPr>
            <a:solidFill>
              <a:srgbClr val="0066FF"/>
            </a:solidFill>
          </c:spPr>
          <c:invertIfNegative val="0"/>
          <c:cat>
            <c:numRef>
              <c:f>CNS!$AV$64:$AV$79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CNS!$BL$64:$BL$79</c:f>
              <c:numCache>
                <c:formatCode>0.00</c:formatCode>
                <c:ptCount val="16"/>
                <c:pt idx="0">
                  <c:v>0</c:v>
                </c:pt>
                <c:pt idx="1">
                  <c:v>0</c:v>
                </c:pt>
                <c:pt idx="2">
                  <c:v>31.03448275862069</c:v>
                </c:pt>
                <c:pt idx="3">
                  <c:v>0</c:v>
                </c:pt>
                <c:pt idx="4">
                  <c:v>10.344827586206897</c:v>
                </c:pt>
                <c:pt idx="5">
                  <c:v>37.931034482758619</c:v>
                </c:pt>
                <c:pt idx="6">
                  <c:v>13.793103448275861</c:v>
                </c:pt>
                <c:pt idx="7">
                  <c:v>0</c:v>
                </c:pt>
                <c:pt idx="8">
                  <c:v>0</c:v>
                </c:pt>
                <c:pt idx="9">
                  <c:v>6.8965517241379306</c:v>
                </c:pt>
                <c:pt idx="10">
                  <c:v>0</c:v>
                </c:pt>
                <c:pt idx="11">
                  <c:v>0</c:v>
                </c:pt>
                <c:pt idx="12">
                  <c:v>0</c:v>
                </c:pt>
                <c:pt idx="13">
                  <c:v>0</c:v>
                </c:pt>
                <c:pt idx="14">
                  <c:v>0</c:v>
                </c:pt>
                <c:pt idx="15">
                  <c:v>0</c:v>
                </c:pt>
              </c:numCache>
            </c:numRef>
          </c:val>
          <c:extLst>
            <c:ext xmlns:c16="http://schemas.microsoft.com/office/drawing/2014/chart" uri="{C3380CC4-5D6E-409C-BE32-E72D297353CC}">
              <c16:uniqueId val="{0000000F-4F9F-4BD8-830D-CFAB1F3C8A94}"/>
            </c:ext>
          </c:extLst>
        </c:ser>
        <c:ser>
          <c:idx val="16"/>
          <c:order val="16"/>
          <c:tx>
            <c:strRef>
              <c:f>CNS!$BM$63</c:f>
              <c:strCache>
                <c:ptCount val="1"/>
                <c:pt idx="0">
                  <c:v>Rifampicin</c:v>
                </c:pt>
              </c:strCache>
            </c:strRef>
          </c:tx>
          <c:spPr>
            <a:solidFill>
              <a:srgbClr val="FF6699"/>
            </a:solidFill>
          </c:spPr>
          <c:invertIfNegative val="0"/>
          <c:cat>
            <c:numRef>
              <c:f>CNS!$AV$64:$AV$79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CNS!$BM$64:$BM$79</c:f>
              <c:numCache>
                <c:formatCode>0.00</c:formatCode>
                <c:ptCount val="16"/>
                <c:pt idx="0">
                  <c:v>0</c:v>
                </c:pt>
                <c:pt idx="1">
                  <c:v>51.724137931034484</c:v>
                </c:pt>
                <c:pt idx="2">
                  <c:v>0</c:v>
                </c:pt>
                <c:pt idx="3">
                  <c:v>3.4482758620689653</c:v>
                </c:pt>
                <c:pt idx="4">
                  <c:v>0</c:v>
                </c:pt>
                <c:pt idx="5">
                  <c:v>0</c:v>
                </c:pt>
                <c:pt idx="6">
                  <c:v>0</c:v>
                </c:pt>
                <c:pt idx="7">
                  <c:v>0</c:v>
                </c:pt>
                <c:pt idx="8">
                  <c:v>0</c:v>
                </c:pt>
                <c:pt idx="9">
                  <c:v>44.827586206896555</c:v>
                </c:pt>
                <c:pt idx="10">
                  <c:v>0</c:v>
                </c:pt>
                <c:pt idx="11">
                  <c:v>0</c:v>
                </c:pt>
                <c:pt idx="12">
                  <c:v>0</c:v>
                </c:pt>
                <c:pt idx="13">
                  <c:v>0</c:v>
                </c:pt>
                <c:pt idx="14">
                  <c:v>0</c:v>
                </c:pt>
                <c:pt idx="15">
                  <c:v>0</c:v>
                </c:pt>
              </c:numCache>
            </c:numRef>
          </c:val>
          <c:extLst>
            <c:ext xmlns:c16="http://schemas.microsoft.com/office/drawing/2014/chart" uri="{C3380CC4-5D6E-409C-BE32-E72D297353CC}">
              <c16:uniqueId val="{00000010-4F9F-4BD8-830D-CFAB1F3C8A94}"/>
            </c:ext>
          </c:extLst>
        </c:ser>
        <c:ser>
          <c:idx val="17"/>
          <c:order val="17"/>
          <c:tx>
            <c:strRef>
              <c:f>CNS!$BN$63</c:f>
              <c:strCache>
                <c:ptCount val="1"/>
                <c:pt idx="0">
                  <c:v>Daptomycin</c:v>
                </c:pt>
              </c:strCache>
            </c:strRef>
          </c:tx>
          <c:spPr>
            <a:solidFill>
              <a:srgbClr val="CC0099"/>
            </a:solidFill>
          </c:spPr>
          <c:invertIfNegative val="0"/>
          <c:cat>
            <c:numRef>
              <c:f>CNS!$AV$64:$AV$79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CNS!$BN$64:$BN$79</c:f>
              <c:numCache>
                <c:formatCode>0.00</c:formatCode>
                <c:ptCount val="16"/>
                <c:pt idx="0">
                  <c:v>0</c:v>
                </c:pt>
                <c:pt idx="1">
                  <c:v>0</c:v>
                </c:pt>
                <c:pt idx="2">
                  <c:v>0</c:v>
                </c:pt>
                <c:pt idx="3">
                  <c:v>10.714285714285714</c:v>
                </c:pt>
                <c:pt idx="4">
                  <c:v>39.285714285714285</c:v>
                </c:pt>
                <c:pt idx="5">
                  <c:v>39.285714285714285</c:v>
                </c:pt>
                <c:pt idx="6">
                  <c:v>7.1428571428571432</c:v>
                </c:pt>
                <c:pt idx="7">
                  <c:v>3.5714285714285716</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1-4F9F-4BD8-830D-CFAB1F3C8A94}"/>
            </c:ext>
          </c:extLst>
        </c:ser>
        <c:ser>
          <c:idx val="18"/>
          <c:order val="18"/>
          <c:tx>
            <c:strRef>
              <c:f>CNS!$BO$63</c:f>
              <c:strCache>
                <c:ptCount val="1"/>
                <c:pt idx="0">
                  <c:v>Roxythromycin</c:v>
                </c:pt>
              </c:strCache>
            </c:strRef>
          </c:tx>
          <c:spPr>
            <a:solidFill>
              <a:srgbClr val="003300"/>
            </a:solidFill>
          </c:spPr>
          <c:invertIfNegative val="0"/>
          <c:cat>
            <c:numRef>
              <c:f>CNS!$AV$64:$AV$79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CNS!$BO$64:$BO$79</c:f>
              <c:numCache>
                <c:formatCode>0.00</c:formatCode>
                <c:ptCount val="16"/>
                <c:pt idx="0">
                  <c:v>0</c:v>
                </c:pt>
                <c:pt idx="1">
                  <c:v>0</c:v>
                </c:pt>
                <c:pt idx="2">
                  <c:v>3.4482758620689653</c:v>
                </c:pt>
                <c:pt idx="3">
                  <c:v>0</c:v>
                </c:pt>
                <c:pt idx="4">
                  <c:v>6.8965517241379306</c:v>
                </c:pt>
                <c:pt idx="5">
                  <c:v>0</c:v>
                </c:pt>
                <c:pt idx="6">
                  <c:v>0</c:v>
                </c:pt>
                <c:pt idx="7">
                  <c:v>0</c:v>
                </c:pt>
                <c:pt idx="8">
                  <c:v>0</c:v>
                </c:pt>
                <c:pt idx="9">
                  <c:v>6.8965517241379306</c:v>
                </c:pt>
                <c:pt idx="10">
                  <c:v>6.8965517241379306</c:v>
                </c:pt>
                <c:pt idx="11">
                  <c:v>75.862068965517238</c:v>
                </c:pt>
                <c:pt idx="12">
                  <c:v>0</c:v>
                </c:pt>
                <c:pt idx="13">
                  <c:v>0</c:v>
                </c:pt>
                <c:pt idx="14">
                  <c:v>0</c:v>
                </c:pt>
                <c:pt idx="15">
                  <c:v>0</c:v>
                </c:pt>
              </c:numCache>
            </c:numRef>
          </c:val>
          <c:extLst>
            <c:ext xmlns:c16="http://schemas.microsoft.com/office/drawing/2014/chart" uri="{C3380CC4-5D6E-409C-BE32-E72D297353CC}">
              <c16:uniqueId val="{00000012-4F9F-4BD8-830D-CFAB1F3C8A94}"/>
            </c:ext>
          </c:extLst>
        </c:ser>
        <c:ser>
          <c:idx val="19"/>
          <c:order val="19"/>
          <c:tx>
            <c:strRef>
              <c:f>CNS!$BP$63</c:f>
              <c:strCache>
                <c:ptCount val="1"/>
                <c:pt idx="0">
                  <c:v>Clindamycin</c:v>
                </c:pt>
              </c:strCache>
            </c:strRef>
          </c:tx>
          <c:spPr>
            <a:solidFill>
              <a:srgbClr val="006600"/>
            </a:solidFill>
          </c:spPr>
          <c:invertIfNegative val="0"/>
          <c:cat>
            <c:numRef>
              <c:f>CNS!$AV$64:$AV$79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CNS!$BP$64:$BP$79</c:f>
              <c:numCache>
                <c:formatCode>0.00</c:formatCode>
                <c:ptCount val="16"/>
                <c:pt idx="0">
                  <c:v>0</c:v>
                </c:pt>
                <c:pt idx="1">
                  <c:v>3.4482758620689653</c:v>
                </c:pt>
                <c:pt idx="2">
                  <c:v>10.344827586206897</c:v>
                </c:pt>
                <c:pt idx="3">
                  <c:v>24.137931034482758</c:v>
                </c:pt>
                <c:pt idx="4">
                  <c:v>0</c:v>
                </c:pt>
                <c:pt idx="5">
                  <c:v>0</c:v>
                </c:pt>
                <c:pt idx="6">
                  <c:v>3.4482758620689653</c:v>
                </c:pt>
                <c:pt idx="7">
                  <c:v>0</c:v>
                </c:pt>
                <c:pt idx="8">
                  <c:v>6.8965517241379306</c:v>
                </c:pt>
                <c:pt idx="9">
                  <c:v>51.724137931034484</c:v>
                </c:pt>
                <c:pt idx="10">
                  <c:v>0</c:v>
                </c:pt>
                <c:pt idx="11">
                  <c:v>0</c:v>
                </c:pt>
                <c:pt idx="12">
                  <c:v>0</c:v>
                </c:pt>
                <c:pt idx="13">
                  <c:v>0</c:v>
                </c:pt>
                <c:pt idx="14">
                  <c:v>0</c:v>
                </c:pt>
                <c:pt idx="15">
                  <c:v>0</c:v>
                </c:pt>
              </c:numCache>
            </c:numRef>
          </c:val>
          <c:extLst>
            <c:ext xmlns:c16="http://schemas.microsoft.com/office/drawing/2014/chart" uri="{C3380CC4-5D6E-409C-BE32-E72D297353CC}">
              <c16:uniqueId val="{00000013-4F9F-4BD8-830D-CFAB1F3C8A94}"/>
            </c:ext>
          </c:extLst>
        </c:ser>
        <c:ser>
          <c:idx val="20"/>
          <c:order val="20"/>
          <c:tx>
            <c:strRef>
              <c:f>CNS!$BQ$63</c:f>
              <c:strCache>
                <c:ptCount val="1"/>
                <c:pt idx="0">
                  <c:v>Linezolid</c:v>
                </c:pt>
              </c:strCache>
            </c:strRef>
          </c:tx>
          <c:spPr>
            <a:solidFill>
              <a:srgbClr val="FF0066"/>
            </a:solidFill>
          </c:spPr>
          <c:invertIfNegative val="0"/>
          <c:cat>
            <c:numRef>
              <c:f>CNS!$AV$64:$AV$79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CNS!$BQ$64:$BQ$79</c:f>
              <c:numCache>
                <c:formatCode>0.00</c:formatCode>
                <c:ptCount val="16"/>
                <c:pt idx="0">
                  <c:v>0</c:v>
                </c:pt>
                <c:pt idx="1">
                  <c:v>0</c:v>
                </c:pt>
                <c:pt idx="2">
                  <c:v>3.4482758620689653</c:v>
                </c:pt>
                <c:pt idx="3">
                  <c:v>0</c:v>
                </c:pt>
                <c:pt idx="4">
                  <c:v>13.793103448275861</c:v>
                </c:pt>
                <c:pt idx="5">
                  <c:v>27.586206896551722</c:v>
                </c:pt>
                <c:pt idx="6">
                  <c:v>48.275862068965516</c:v>
                </c:pt>
                <c:pt idx="7">
                  <c:v>3.4482758620689653</c:v>
                </c:pt>
                <c:pt idx="8">
                  <c:v>3.4482758620689653</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4F9F-4BD8-830D-CFAB1F3C8A94}"/>
            </c:ext>
          </c:extLst>
        </c:ser>
        <c:ser>
          <c:idx val="21"/>
          <c:order val="21"/>
          <c:tx>
            <c:strRef>
              <c:f>CNS!$BR$63</c:f>
              <c:strCache>
                <c:ptCount val="1"/>
                <c:pt idx="0">
                  <c:v>Vancomycin</c:v>
                </c:pt>
              </c:strCache>
            </c:strRef>
          </c:tx>
          <c:spPr>
            <a:solidFill>
              <a:srgbClr val="CCCC00"/>
            </a:solidFill>
          </c:spPr>
          <c:invertIfNegative val="0"/>
          <c:cat>
            <c:numRef>
              <c:f>CNS!$AV$64:$AV$79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CNS!$BR$64:$BR$79</c:f>
              <c:numCache>
                <c:formatCode>0.00</c:formatCode>
                <c:ptCount val="16"/>
                <c:pt idx="0">
                  <c:v>0</c:v>
                </c:pt>
                <c:pt idx="1">
                  <c:v>0</c:v>
                </c:pt>
                <c:pt idx="2">
                  <c:v>3.4482758620689653</c:v>
                </c:pt>
                <c:pt idx="3">
                  <c:v>0</c:v>
                </c:pt>
                <c:pt idx="4">
                  <c:v>3.4482758620689653</c:v>
                </c:pt>
                <c:pt idx="5">
                  <c:v>13.793103448275861</c:v>
                </c:pt>
                <c:pt idx="6">
                  <c:v>24.137931034482758</c:v>
                </c:pt>
                <c:pt idx="7">
                  <c:v>55.172413793103445</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5-4F9F-4BD8-830D-CFAB1F3C8A94}"/>
            </c:ext>
          </c:extLst>
        </c:ser>
        <c:ser>
          <c:idx val="23"/>
          <c:order val="22"/>
          <c:tx>
            <c:strRef>
              <c:f>CNS!$BS$63</c:f>
              <c:strCache>
                <c:ptCount val="1"/>
                <c:pt idx="0">
                  <c:v>Teicoplanin</c:v>
                </c:pt>
              </c:strCache>
            </c:strRef>
          </c:tx>
          <c:spPr>
            <a:solidFill>
              <a:srgbClr val="336699"/>
            </a:solidFill>
          </c:spPr>
          <c:invertIfNegative val="0"/>
          <c:cat>
            <c:numRef>
              <c:f>CNS!$AV$64:$AV$79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CNS!$BS$64:$BS$79</c:f>
              <c:numCache>
                <c:formatCode>0.00</c:formatCode>
                <c:ptCount val="16"/>
                <c:pt idx="0">
                  <c:v>0</c:v>
                </c:pt>
                <c:pt idx="1">
                  <c:v>0</c:v>
                </c:pt>
                <c:pt idx="2">
                  <c:v>0</c:v>
                </c:pt>
                <c:pt idx="3">
                  <c:v>3.4482758620689653</c:v>
                </c:pt>
                <c:pt idx="4">
                  <c:v>0</c:v>
                </c:pt>
                <c:pt idx="5">
                  <c:v>3.4482758620689653</c:v>
                </c:pt>
                <c:pt idx="6">
                  <c:v>27.586206896551722</c:v>
                </c:pt>
                <c:pt idx="7">
                  <c:v>31.03448275862069</c:v>
                </c:pt>
                <c:pt idx="8">
                  <c:v>31.03448275862069</c:v>
                </c:pt>
                <c:pt idx="9">
                  <c:v>3.4482758620689653</c:v>
                </c:pt>
                <c:pt idx="10">
                  <c:v>0</c:v>
                </c:pt>
                <c:pt idx="11">
                  <c:v>0</c:v>
                </c:pt>
                <c:pt idx="12">
                  <c:v>0</c:v>
                </c:pt>
                <c:pt idx="13">
                  <c:v>0</c:v>
                </c:pt>
                <c:pt idx="14">
                  <c:v>0</c:v>
                </c:pt>
                <c:pt idx="15">
                  <c:v>0</c:v>
                </c:pt>
              </c:numCache>
            </c:numRef>
          </c:val>
          <c:extLst>
            <c:ext xmlns:c16="http://schemas.microsoft.com/office/drawing/2014/chart" uri="{C3380CC4-5D6E-409C-BE32-E72D297353CC}">
              <c16:uniqueId val="{00000016-4F9F-4BD8-830D-CFAB1F3C8A94}"/>
            </c:ext>
          </c:extLst>
        </c:ser>
        <c:ser>
          <c:idx val="22"/>
          <c:order val="23"/>
          <c:tx>
            <c:strRef>
              <c:f>CNS!$BT$63</c:f>
              <c:strCache>
                <c:ptCount val="1"/>
                <c:pt idx="0">
                  <c:v>Tigecyclin</c:v>
                </c:pt>
              </c:strCache>
            </c:strRef>
          </c:tx>
          <c:invertIfNegative val="0"/>
          <c:cat>
            <c:numRef>
              <c:f>CNS!$AV$64:$AV$79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CNS!$BT$64:$BT$79</c:f>
              <c:numCache>
                <c:formatCode>0.00</c:formatCode>
                <c:ptCount val="16"/>
                <c:pt idx="0">
                  <c:v>0</c:v>
                </c:pt>
                <c:pt idx="1">
                  <c:v>31.03448275862069</c:v>
                </c:pt>
                <c:pt idx="2">
                  <c:v>0</c:v>
                </c:pt>
                <c:pt idx="3">
                  <c:v>27.586206896551722</c:v>
                </c:pt>
                <c:pt idx="4">
                  <c:v>31.03448275862069</c:v>
                </c:pt>
                <c:pt idx="5">
                  <c:v>10.344827586206897</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7-4F9F-4BD8-830D-CFAB1F3C8A94}"/>
            </c:ext>
          </c:extLst>
        </c:ser>
        <c:dLbls>
          <c:showLegendKey val="0"/>
          <c:showVal val="0"/>
          <c:showCatName val="0"/>
          <c:showSerName val="0"/>
          <c:showPercent val="0"/>
          <c:showBubbleSize val="0"/>
        </c:dLbls>
        <c:gapWidth val="150"/>
        <c:shape val="box"/>
        <c:axId val="83778560"/>
        <c:axId val="83788928"/>
        <c:axId val="83780032"/>
      </c:bar3DChart>
      <c:catAx>
        <c:axId val="83778560"/>
        <c:scaling>
          <c:orientation val="minMax"/>
        </c:scaling>
        <c:delete val="0"/>
        <c:axPos val="b"/>
        <c:majorGridlines/>
        <c:title>
          <c:tx>
            <c:rich>
              <a:bodyPr/>
              <a:lstStyle/>
              <a:p>
                <a:pPr>
                  <a:defRPr sz="1400"/>
                </a:pPr>
                <a:r>
                  <a:rPr lang="en-US" sz="1400"/>
                  <a:t>mg/L</a:t>
                </a:r>
              </a:p>
            </c:rich>
          </c:tx>
          <c:layout>
            <c:manualLayout>
              <c:xMode val="edge"/>
              <c:yMode val="edge"/>
              <c:x val="0.27627548420983611"/>
              <c:y val="0.85222767787200016"/>
            </c:manualLayout>
          </c:layout>
          <c:overlay val="0"/>
        </c:title>
        <c:numFmt formatCode="General" sourceLinked="1"/>
        <c:majorTickMark val="out"/>
        <c:minorTickMark val="none"/>
        <c:tickLblPos val="nextTo"/>
        <c:txPr>
          <a:bodyPr rot="-5400000" vert="horz"/>
          <a:lstStyle/>
          <a:p>
            <a:pPr>
              <a:defRPr sz="1000"/>
            </a:pPr>
            <a:endParaRPr lang="de-DE"/>
          </a:p>
        </c:txPr>
        <c:crossAx val="83788928"/>
        <c:crosses val="autoZero"/>
        <c:auto val="1"/>
        <c:lblAlgn val="ctr"/>
        <c:lblOffset val="100"/>
        <c:tickLblSkip val="1"/>
        <c:noMultiLvlLbl val="0"/>
      </c:catAx>
      <c:valAx>
        <c:axId val="83788928"/>
        <c:scaling>
          <c:orientation val="minMax"/>
        </c:scaling>
        <c:delete val="0"/>
        <c:axPos val="l"/>
        <c:majorGridlines/>
        <c:numFmt formatCode="0.00" sourceLinked="1"/>
        <c:majorTickMark val="out"/>
        <c:minorTickMark val="none"/>
        <c:tickLblPos val="nextTo"/>
        <c:crossAx val="83778560"/>
        <c:crossesAt val="1"/>
        <c:crossBetween val="between"/>
      </c:valAx>
      <c:serAx>
        <c:axId val="83780032"/>
        <c:scaling>
          <c:orientation val="minMax"/>
        </c:scaling>
        <c:delete val="0"/>
        <c:axPos val="b"/>
        <c:title>
          <c:tx>
            <c:rich>
              <a:bodyPr rot="0" vert="horz"/>
              <a:lstStyle/>
              <a:p>
                <a:pPr>
                  <a:defRPr sz="1400"/>
                </a:pPr>
                <a:r>
                  <a:rPr lang="en-US" sz="1400"/>
                  <a:t>%</a:t>
                </a:r>
              </a:p>
            </c:rich>
          </c:tx>
          <c:layout>
            <c:manualLayout>
              <c:xMode val="edge"/>
              <c:yMode val="edge"/>
              <c:x val="5.9533213558209279E-2"/>
              <c:y val="0.61283221764991591"/>
            </c:manualLayout>
          </c:layout>
          <c:overlay val="0"/>
        </c:title>
        <c:majorTickMark val="out"/>
        <c:minorTickMark val="none"/>
        <c:tickLblPos val="nextTo"/>
        <c:txPr>
          <a:bodyPr rot="1500000" vert="horz"/>
          <a:lstStyle/>
          <a:p>
            <a:pPr>
              <a:defRPr sz="1200"/>
            </a:pPr>
            <a:endParaRPr lang="de-DE"/>
          </a:p>
        </c:txPr>
        <c:crossAx val="83788928"/>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4.809831841885906E-2"/>
          <c:y val="2.2445554061839842E-2"/>
          <c:w val="0.91693120865291411"/>
          <c:h val="0.85151616413801923"/>
        </c:manualLayout>
      </c:layout>
      <c:bar3DChart>
        <c:barDir val="col"/>
        <c:grouping val="standard"/>
        <c:varyColors val="0"/>
        <c:ser>
          <c:idx val="0"/>
          <c:order val="0"/>
          <c:tx>
            <c:strRef>
              <c:f>CNS!$AW$93</c:f>
              <c:strCache>
                <c:ptCount val="1"/>
                <c:pt idx="0">
                  <c:v>Penicillin G</c:v>
                </c:pt>
              </c:strCache>
            </c:strRef>
          </c:tx>
          <c:spPr>
            <a:solidFill>
              <a:srgbClr val="C00000"/>
            </a:solidFill>
          </c:spPr>
          <c:invertIfNegative val="0"/>
          <c:cat>
            <c:numRef>
              <c:f>CNS!$AV$94:$AV$109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CNS!$AW$94:$AW$109</c:f>
              <c:numCache>
                <c:formatCode>0.00</c:formatCode>
                <c:ptCount val="16"/>
                <c:pt idx="0">
                  <c:v>0</c:v>
                </c:pt>
                <c:pt idx="1">
                  <c:v>16.129032258064516</c:v>
                </c:pt>
                <c:pt idx="2">
                  <c:v>3.225806451612903</c:v>
                </c:pt>
                <c:pt idx="3">
                  <c:v>9.67741935483871</c:v>
                </c:pt>
                <c:pt idx="4">
                  <c:v>3.225806451612903</c:v>
                </c:pt>
                <c:pt idx="5">
                  <c:v>3.225806451612903</c:v>
                </c:pt>
                <c:pt idx="6">
                  <c:v>3.225806451612903</c:v>
                </c:pt>
                <c:pt idx="7">
                  <c:v>12.903225806451612</c:v>
                </c:pt>
                <c:pt idx="8">
                  <c:v>16.129032258064516</c:v>
                </c:pt>
                <c:pt idx="9">
                  <c:v>32.258064516129032</c:v>
                </c:pt>
                <c:pt idx="10">
                  <c:v>0</c:v>
                </c:pt>
                <c:pt idx="11">
                  <c:v>0</c:v>
                </c:pt>
                <c:pt idx="12">
                  <c:v>0</c:v>
                </c:pt>
                <c:pt idx="13">
                  <c:v>0</c:v>
                </c:pt>
                <c:pt idx="14">
                  <c:v>0</c:v>
                </c:pt>
                <c:pt idx="15">
                  <c:v>0</c:v>
                </c:pt>
              </c:numCache>
            </c:numRef>
          </c:val>
          <c:extLst>
            <c:ext xmlns:c16="http://schemas.microsoft.com/office/drawing/2014/chart" uri="{C3380CC4-5D6E-409C-BE32-E72D297353CC}">
              <c16:uniqueId val="{00000000-B237-47DB-9C3C-5D2DF38E48C5}"/>
            </c:ext>
          </c:extLst>
        </c:ser>
        <c:ser>
          <c:idx val="1"/>
          <c:order val="1"/>
          <c:tx>
            <c:strRef>
              <c:f>CNS!$AX$93</c:f>
              <c:strCache>
                <c:ptCount val="1"/>
                <c:pt idx="0">
                  <c:v>Oxacillin</c:v>
                </c:pt>
              </c:strCache>
            </c:strRef>
          </c:tx>
          <c:spPr>
            <a:solidFill>
              <a:srgbClr val="FF0000"/>
            </a:solidFill>
          </c:spPr>
          <c:invertIfNegative val="0"/>
          <c:cat>
            <c:numRef>
              <c:f>CNS!$AV$94:$AV$109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CNS!$AX$94:$AX$109</c:f>
              <c:numCache>
                <c:formatCode>0.00</c:formatCode>
                <c:ptCount val="16"/>
                <c:pt idx="0">
                  <c:v>0</c:v>
                </c:pt>
                <c:pt idx="1">
                  <c:v>0</c:v>
                </c:pt>
                <c:pt idx="2">
                  <c:v>38.70967741935484</c:v>
                </c:pt>
                <c:pt idx="3">
                  <c:v>0</c:v>
                </c:pt>
                <c:pt idx="4">
                  <c:v>6.4516129032258061</c:v>
                </c:pt>
                <c:pt idx="5">
                  <c:v>3.225806451612903</c:v>
                </c:pt>
                <c:pt idx="6">
                  <c:v>3.225806451612903</c:v>
                </c:pt>
                <c:pt idx="7">
                  <c:v>0</c:v>
                </c:pt>
                <c:pt idx="8">
                  <c:v>12.903225806451612</c:v>
                </c:pt>
                <c:pt idx="9">
                  <c:v>0</c:v>
                </c:pt>
                <c:pt idx="10">
                  <c:v>35.483870967741936</c:v>
                </c:pt>
                <c:pt idx="11">
                  <c:v>0</c:v>
                </c:pt>
                <c:pt idx="12">
                  <c:v>0</c:v>
                </c:pt>
                <c:pt idx="13">
                  <c:v>0</c:v>
                </c:pt>
                <c:pt idx="14">
                  <c:v>0</c:v>
                </c:pt>
                <c:pt idx="15">
                  <c:v>0</c:v>
                </c:pt>
              </c:numCache>
            </c:numRef>
          </c:val>
          <c:extLst>
            <c:ext xmlns:c16="http://schemas.microsoft.com/office/drawing/2014/chart" uri="{C3380CC4-5D6E-409C-BE32-E72D297353CC}">
              <c16:uniqueId val="{00000001-B237-47DB-9C3C-5D2DF38E48C5}"/>
            </c:ext>
          </c:extLst>
        </c:ser>
        <c:ser>
          <c:idx val="2"/>
          <c:order val="2"/>
          <c:tx>
            <c:strRef>
              <c:f>CNS!$AY$93</c:f>
              <c:strCache>
                <c:ptCount val="1"/>
                <c:pt idx="0">
                  <c:v>Ampicillin/ Sulbactam</c:v>
                </c:pt>
              </c:strCache>
            </c:strRef>
          </c:tx>
          <c:spPr>
            <a:solidFill>
              <a:srgbClr val="FF9900"/>
            </a:solidFill>
          </c:spPr>
          <c:invertIfNegative val="0"/>
          <c:cat>
            <c:numRef>
              <c:f>CNS!$AV$94:$AV$109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CNS!$AY$94:$AY$109</c:f>
              <c:numCache>
                <c:formatCode>0.00</c:formatCode>
                <c:ptCount val="16"/>
                <c:pt idx="0">
                  <c:v>0</c:v>
                </c:pt>
                <c:pt idx="1">
                  <c:v>0</c:v>
                </c:pt>
                <c:pt idx="2">
                  <c:v>0</c:v>
                </c:pt>
                <c:pt idx="3">
                  <c:v>48.387096774193552</c:v>
                </c:pt>
                <c:pt idx="4">
                  <c:v>0</c:v>
                </c:pt>
                <c:pt idx="5">
                  <c:v>6.4516129032258061</c:v>
                </c:pt>
                <c:pt idx="6">
                  <c:v>12.903225806451612</c:v>
                </c:pt>
                <c:pt idx="7">
                  <c:v>9.67741935483871</c:v>
                </c:pt>
                <c:pt idx="8">
                  <c:v>12.903225806451612</c:v>
                </c:pt>
                <c:pt idx="9">
                  <c:v>6.4516129032258061</c:v>
                </c:pt>
                <c:pt idx="10">
                  <c:v>3.225806451612903</c:v>
                </c:pt>
                <c:pt idx="11">
                  <c:v>0</c:v>
                </c:pt>
                <c:pt idx="12">
                  <c:v>0</c:v>
                </c:pt>
                <c:pt idx="13">
                  <c:v>0</c:v>
                </c:pt>
                <c:pt idx="14">
                  <c:v>0</c:v>
                </c:pt>
                <c:pt idx="15">
                  <c:v>0</c:v>
                </c:pt>
              </c:numCache>
            </c:numRef>
          </c:val>
          <c:extLst>
            <c:ext xmlns:c16="http://schemas.microsoft.com/office/drawing/2014/chart" uri="{C3380CC4-5D6E-409C-BE32-E72D297353CC}">
              <c16:uniqueId val="{00000002-B237-47DB-9C3C-5D2DF38E48C5}"/>
            </c:ext>
          </c:extLst>
        </c:ser>
        <c:ser>
          <c:idx val="3"/>
          <c:order val="3"/>
          <c:tx>
            <c:strRef>
              <c:f>CNS!$AZ$93</c:f>
              <c:strCache>
                <c:ptCount val="1"/>
                <c:pt idx="0">
                  <c:v>Piperacillin/ Tazobactam</c:v>
                </c:pt>
              </c:strCache>
            </c:strRef>
          </c:tx>
          <c:spPr>
            <a:solidFill>
              <a:srgbClr val="CC9900"/>
            </a:solidFill>
          </c:spPr>
          <c:invertIfNegative val="0"/>
          <c:cat>
            <c:numRef>
              <c:f>CNS!$AV$94:$AV$109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CNS!$AZ$94:$AZ$109</c:f>
              <c:numCache>
                <c:formatCode>0.00</c:formatCode>
                <c:ptCount val="16"/>
                <c:pt idx="0">
                  <c:v>0</c:v>
                </c:pt>
                <c:pt idx="1">
                  <c:v>0</c:v>
                </c:pt>
                <c:pt idx="2">
                  <c:v>0</c:v>
                </c:pt>
                <c:pt idx="3">
                  <c:v>0</c:v>
                </c:pt>
                <c:pt idx="4">
                  <c:v>41.935483870967744</c:v>
                </c:pt>
                <c:pt idx="5">
                  <c:v>0</c:v>
                </c:pt>
                <c:pt idx="6">
                  <c:v>3.225806451612903</c:v>
                </c:pt>
                <c:pt idx="7">
                  <c:v>16.129032258064516</c:v>
                </c:pt>
                <c:pt idx="8">
                  <c:v>12.903225806451612</c:v>
                </c:pt>
                <c:pt idx="9">
                  <c:v>6.4516129032258061</c:v>
                </c:pt>
                <c:pt idx="10">
                  <c:v>9.67741935483871</c:v>
                </c:pt>
                <c:pt idx="11">
                  <c:v>3.225806451612903</c:v>
                </c:pt>
                <c:pt idx="12">
                  <c:v>3.225806451612903</c:v>
                </c:pt>
                <c:pt idx="13">
                  <c:v>3.225806451612903</c:v>
                </c:pt>
                <c:pt idx="14">
                  <c:v>0</c:v>
                </c:pt>
                <c:pt idx="15">
                  <c:v>0</c:v>
                </c:pt>
              </c:numCache>
            </c:numRef>
          </c:val>
          <c:extLst>
            <c:ext xmlns:c16="http://schemas.microsoft.com/office/drawing/2014/chart" uri="{C3380CC4-5D6E-409C-BE32-E72D297353CC}">
              <c16:uniqueId val="{00000003-B237-47DB-9C3C-5D2DF38E48C5}"/>
            </c:ext>
          </c:extLst>
        </c:ser>
        <c:ser>
          <c:idx val="4"/>
          <c:order val="4"/>
          <c:tx>
            <c:strRef>
              <c:f>CNS!$BA$93</c:f>
              <c:strCache>
                <c:ptCount val="1"/>
                <c:pt idx="0">
                  <c:v>Cefotaxim</c:v>
                </c:pt>
              </c:strCache>
            </c:strRef>
          </c:tx>
          <c:spPr>
            <a:solidFill>
              <a:srgbClr val="660066"/>
            </a:solidFill>
          </c:spPr>
          <c:invertIfNegative val="0"/>
          <c:cat>
            <c:numRef>
              <c:f>CNS!$AV$94:$AV$109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CNS!$BA$94:$BA$109</c:f>
              <c:numCache>
                <c:formatCode>0.00</c:formatCode>
                <c:ptCount val="16"/>
                <c:pt idx="0">
                  <c:v>0</c:v>
                </c:pt>
                <c:pt idx="1">
                  <c:v>3.225806451612903</c:v>
                </c:pt>
                <c:pt idx="2">
                  <c:v>0</c:v>
                </c:pt>
                <c:pt idx="3">
                  <c:v>0</c:v>
                </c:pt>
                <c:pt idx="4">
                  <c:v>0</c:v>
                </c:pt>
                <c:pt idx="5">
                  <c:v>3.225806451612903</c:v>
                </c:pt>
                <c:pt idx="6">
                  <c:v>29.032258064516128</c:v>
                </c:pt>
                <c:pt idx="7">
                  <c:v>12.903225806451612</c:v>
                </c:pt>
                <c:pt idx="8">
                  <c:v>19.35483870967742</c:v>
                </c:pt>
                <c:pt idx="9">
                  <c:v>12.903225806451612</c:v>
                </c:pt>
                <c:pt idx="10">
                  <c:v>19.35483870967742</c:v>
                </c:pt>
                <c:pt idx="11">
                  <c:v>0</c:v>
                </c:pt>
                <c:pt idx="12">
                  <c:v>0</c:v>
                </c:pt>
                <c:pt idx="13">
                  <c:v>0</c:v>
                </c:pt>
                <c:pt idx="14">
                  <c:v>0</c:v>
                </c:pt>
                <c:pt idx="15">
                  <c:v>0</c:v>
                </c:pt>
              </c:numCache>
            </c:numRef>
          </c:val>
          <c:extLst>
            <c:ext xmlns:c16="http://schemas.microsoft.com/office/drawing/2014/chart" uri="{C3380CC4-5D6E-409C-BE32-E72D297353CC}">
              <c16:uniqueId val="{00000004-B237-47DB-9C3C-5D2DF38E48C5}"/>
            </c:ext>
          </c:extLst>
        </c:ser>
        <c:ser>
          <c:idx val="6"/>
          <c:order val="5"/>
          <c:tx>
            <c:strRef>
              <c:f>CNS!$BB$93</c:f>
              <c:strCache>
                <c:ptCount val="1"/>
                <c:pt idx="0">
                  <c:v>Cefuroxim</c:v>
                </c:pt>
              </c:strCache>
            </c:strRef>
          </c:tx>
          <c:spPr>
            <a:solidFill>
              <a:srgbClr val="800080"/>
            </a:solidFill>
          </c:spPr>
          <c:invertIfNegative val="0"/>
          <c:cat>
            <c:numRef>
              <c:f>CNS!$AV$94:$AV$109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CNS!$BB$94:$BB$109</c:f>
              <c:numCache>
                <c:formatCode>0.00</c:formatCode>
                <c:ptCount val="16"/>
                <c:pt idx="0">
                  <c:v>0</c:v>
                </c:pt>
                <c:pt idx="1">
                  <c:v>0</c:v>
                </c:pt>
                <c:pt idx="2">
                  <c:v>0</c:v>
                </c:pt>
                <c:pt idx="3">
                  <c:v>22.580645161290324</c:v>
                </c:pt>
                <c:pt idx="4">
                  <c:v>0</c:v>
                </c:pt>
                <c:pt idx="5">
                  <c:v>19.35483870967742</c:v>
                </c:pt>
                <c:pt idx="6">
                  <c:v>12.903225806451612</c:v>
                </c:pt>
                <c:pt idx="7">
                  <c:v>22.580645161290324</c:v>
                </c:pt>
                <c:pt idx="8">
                  <c:v>3.225806451612903</c:v>
                </c:pt>
                <c:pt idx="9">
                  <c:v>0</c:v>
                </c:pt>
                <c:pt idx="10">
                  <c:v>0</c:v>
                </c:pt>
                <c:pt idx="11">
                  <c:v>0</c:v>
                </c:pt>
                <c:pt idx="12">
                  <c:v>19.35483870967742</c:v>
                </c:pt>
                <c:pt idx="13">
                  <c:v>0</c:v>
                </c:pt>
                <c:pt idx="14">
                  <c:v>0</c:v>
                </c:pt>
                <c:pt idx="15">
                  <c:v>0</c:v>
                </c:pt>
              </c:numCache>
            </c:numRef>
          </c:val>
          <c:extLst>
            <c:ext xmlns:c16="http://schemas.microsoft.com/office/drawing/2014/chart" uri="{C3380CC4-5D6E-409C-BE32-E72D297353CC}">
              <c16:uniqueId val="{00000005-B237-47DB-9C3C-5D2DF38E48C5}"/>
            </c:ext>
          </c:extLst>
        </c:ser>
        <c:ser>
          <c:idx val="5"/>
          <c:order val="6"/>
          <c:tx>
            <c:strRef>
              <c:f>CNS!$BC$93</c:f>
              <c:strCache>
                <c:ptCount val="1"/>
                <c:pt idx="0">
                  <c:v>Imipenem</c:v>
                </c:pt>
              </c:strCache>
            </c:strRef>
          </c:tx>
          <c:spPr>
            <a:solidFill>
              <a:srgbClr val="000099"/>
            </a:solidFill>
          </c:spPr>
          <c:invertIfNegative val="0"/>
          <c:cat>
            <c:numRef>
              <c:f>CNS!$AV$94:$AV$109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CNS!$BC$94:$BC$109</c:f>
              <c:numCache>
                <c:formatCode>0.00</c:formatCode>
                <c:ptCount val="16"/>
                <c:pt idx="0">
                  <c:v>0</c:v>
                </c:pt>
                <c:pt idx="1">
                  <c:v>0</c:v>
                </c:pt>
                <c:pt idx="2">
                  <c:v>58.064516129032256</c:v>
                </c:pt>
                <c:pt idx="3">
                  <c:v>0</c:v>
                </c:pt>
                <c:pt idx="4">
                  <c:v>9.67741935483871</c:v>
                </c:pt>
                <c:pt idx="5">
                  <c:v>16.129032258064516</c:v>
                </c:pt>
                <c:pt idx="6">
                  <c:v>6.4516129032258061</c:v>
                </c:pt>
                <c:pt idx="7">
                  <c:v>3.225806451612903</c:v>
                </c:pt>
                <c:pt idx="8">
                  <c:v>0</c:v>
                </c:pt>
                <c:pt idx="9">
                  <c:v>3.225806451612903</c:v>
                </c:pt>
                <c:pt idx="10">
                  <c:v>0</c:v>
                </c:pt>
                <c:pt idx="11">
                  <c:v>3.225806451612903</c:v>
                </c:pt>
                <c:pt idx="12">
                  <c:v>0</c:v>
                </c:pt>
                <c:pt idx="13">
                  <c:v>0</c:v>
                </c:pt>
                <c:pt idx="14">
                  <c:v>0</c:v>
                </c:pt>
                <c:pt idx="15">
                  <c:v>0</c:v>
                </c:pt>
              </c:numCache>
            </c:numRef>
          </c:val>
          <c:extLst>
            <c:ext xmlns:c16="http://schemas.microsoft.com/office/drawing/2014/chart" uri="{C3380CC4-5D6E-409C-BE32-E72D297353CC}">
              <c16:uniqueId val="{00000006-B237-47DB-9C3C-5D2DF38E48C5}"/>
            </c:ext>
          </c:extLst>
        </c:ser>
        <c:ser>
          <c:idx val="7"/>
          <c:order val="7"/>
          <c:tx>
            <c:strRef>
              <c:f>CNS!$BD$93</c:f>
              <c:strCache>
                <c:ptCount val="1"/>
                <c:pt idx="0">
                  <c:v>Meropenem</c:v>
                </c:pt>
              </c:strCache>
            </c:strRef>
          </c:tx>
          <c:spPr>
            <a:solidFill>
              <a:srgbClr val="3333FF"/>
            </a:solidFill>
          </c:spPr>
          <c:invertIfNegative val="0"/>
          <c:cat>
            <c:numRef>
              <c:f>CNS!$AV$94:$AV$109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CNS!$BD$94:$BD$109</c:f>
              <c:numCache>
                <c:formatCode>0.00</c:formatCode>
                <c:ptCount val="16"/>
                <c:pt idx="0">
                  <c:v>0</c:v>
                </c:pt>
                <c:pt idx="1">
                  <c:v>0</c:v>
                </c:pt>
                <c:pt idx="2">
                  <c:v>41.935483870967744</c:v>
                </c:pt>
                <c:pt idx="3">
                  <c:v>0</c:v>
                </c:pt>
                <c:pt idx="4">
                  <c:v>3.225806451612903</c:v>
                </c:pt>
                <c:pt idx="5">
                  <c:v>3.225806451612903</c:v>
                </c:pt>
                <c:pt idx="6">
                  <c:v>3.225806451612903</c:v>
                </c:pt>
                <c:pt idx="7">
                  <c:v>3.225806451612903</c:v>
                </c:pt>
                <c:pt idx="8">
                  <c:v>29.032258064516128</c:v>
                </c:pt>
                <c:pt idx="9">
                  <c:v>9.67741935483871</c:v>
                </c:pt>
                <c:pt idx="10">
                  <c:v>3.225806451612903</c:v>
                </c:pt>
                <c:pt idx="11">
                  <c:v>3.225806451612903</c:v>
                </c:pt>
                <c:pt idx="12">
                  <c:v>0</c:v>
                </c:pt>
                <c:pt idx="13">
                  <c:v>0</c:v>
                </c:pt>
                <c:pt idx="14">
                  <c:v>0</c:v>
                </c:pt>
                <c:pt idx="15">
                  <c:v>0</c:v>
                </c:pt>
              </c:numCache>
            </c:numRef>
          </c:val>
          <c:extLst>
            <c:ext xmlns:c16="http://schemas.microsoft.com/office/drawing/2014/chart" uri="{C3380CC4-5D6E-409C-BE32-E72D297353CC}">
              <c16:uniqueId val="{00000007-B237-47DB-9C3C-5D2DF38E48C5}"/>
            </c:ext>
          </c:extLst>
        </c:ser>
        <c:ser>
          <c:idx val="8"/>
          <c:order val="8"/>
          <c:tx>
            <c:strRef>
              <c:f>CNS!$BE$93</c:f>
              <c:strCache>
                <c:ptCount val="1"/>
                <c:pt idx="0">
                  <c:v>Amikacin</c:v>
                </c:pt>
              </c:strCache>
            </c:strRef>
          </c:tx>
          <c:spPr>
            <a:solidFill>
              <a:srgbClr val="990099"/>
            </a:solidFill>
          </c:spPr>
          <c:invertIfNegative val="0"/>
          <c:cat>
            <c:numRef>
              <c:f>CNS!$AV$94:$AV$109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CNS!$BE$94:$BE$109</c:f>
              <c:numCache>
                <c:formatCode>0.00</c:formatCode>
                <c:ptCount val="16"/>
                <c:pt idx="0">
                  <c:v>0</c:v>
                </c:pt>
                <c:pt idx="1">
                  <c:v>0</c:v>
                </c:pt>
                <c:pt idx="2">
                  <c:v>0</c:v>
                </c:pt>
                <c:pt idx="3">
                  <c:v>0</c:v>
                </c:pt>
                <c:pt idx="4">
                  <c:v>83.333333333333329</c:v>
                </c:pt>
                <c:pt idx="5">
                  <c:v>0</c:v>
                </c:pt>
                <c:pt idx="6">
                  <c:v>10</c:v>
                </c:pt>
                <c:pt idx="7">
                  <c:v>0</c:v>
                </c:pt>
                <c:pt idx="8">
                  <c:v>3.3333333333333335</c:v>
                </c:pt>
                <c:pt idx="9">
                  <c:v>0</c:v>
                </c:pt>
                <c:pt idx="10">
                  <c:v>0</c:v>
                </c:pt>
                <c:pt idx="11">
                  <c:v>0</c:v>
                </c:pt>
                <c:pt idx="12">
                  <c:v>0</c:v>
                </c:pt>
                <c:pt idx="13">
                  <c:v>3.3333333333333335</c:v>
                </c:pt>
                <c:pt idx="14">
                  <c:v>0</c:v>
                </c:pt>
                <c:pt idx="15">
                  <c:v>0</c:v>
                </c:pt>
              </c:numCache>
            </c:numRef>
          </c:val>
          <c:extLst>
            <c:ext xmlns:c16="http://schemas.microsoft.com/office/drawing/2014/chart" uri="{C3380CC4-5D6E-409C-BE32-E72D297353CC}">
              <c16:uniqueId val="{00000008-B237-47DB-9C3C-5D2DF38E48C5}"/>
            </c:ext>
          </c:extLst>
        </c:ser>
        <c:ser>
          <c:idx val="9"/>
          <c:order val="9"/>
          <c:tx>
            <c:strRef>
              <c:f>CNS!$BF$93</c:f>
              <c:strCache>
                <c:ptCount val="1"/>
                <c:pt idx="0">
                  <c:v>Gentamicin</c:v>
                </c:pt>
              </c:strCache>
            </c:strRef>
          </c:tx>
          <c:spPr>
            <a:solidFill>
              <a:srgbClr val="000066"/>
            </a:solidFill>
          </c:spPr>
          <c:invertIfNegative val="0"/>
          <c:cat>
            <c:numRef>
              <c:f>CNS!$AV$94:$AV$109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CNS!$BF$94:$BF$109</c:f>
              <c:numCache>
                <c:formatCode>0.00</c:formatCode>
                <c:ptCount val="16"/>
                <c:pt idx="0">
                  <c:v>0</c:v>
                </c:pt>
                <c:pt idx="1">
                  <c:v>0</c:v>
                </c:pt>
                <c:pt idx="2">
                  <c:v>70.967741935483872</c:v>
                </c:pt>
                <c:pt idx="3">
                  <c:v>0</c:v>
                </c:pt>
                <c:pt idx="4">
                  <c:v>3.225806451612903</c:v>
                </c:pt>
                <c:pt idx="5">
                  <c:v>3.225806451612903</c:v>
                </c:pt>
                <c:pt idx="6">
                  <c:v>6.4516129032258061</c:v>
                </c:pt>
                <c:pt idx="7">
                  <c:v>6.4516129032258061</c:v>
                </c:pt>
                <c:pt idx="8">
                  <c:v>6.4516129032258061</c:v>
                </c:pt>
                <c:pt idx="9">
                  <c:v>0</c:v>
                </c:pt>
                <c:pt idx="10">
                  <c:v>3.225806451612903</c:v>
                </c:pt>
                <c:pt idx="11">
                  <c:v>0</c:v>
                </c:pt>
                <c:pt idx="12">
                  <c:v>0</c:v>
                </c:pt>
                <c:pt idx="13">
                  <c:v>0</c:v>
                </c:pt>
                <c:pt idx="14">
                  <c:v>0</c:v>
                </c:pt>
                <c:pt idx="15">
                  <c:v>0</c:v>
                </c:pt>
              </c:numCache>
            </c:numRef>
          </c:val>
          <c:extLst>
            <c:ext xmlns:c16="http://schemas.microsoft.com/office/drawing/2014/chart" uri="{C3380CC4-5D6E-409C-BE32-E72D297353CC}">
              <c16:uniqueId val="{00000009-B237-47DB-9C3C-5D2DF38E48C5}"/>
            </c:ext>
          </c:extLst>
        </c:ser>
        <c:ser>
          <c:idx val="10"/>
          <c:order val="10"/>
          <c:tx>
            <c:strRef>
              <c:f>CNS!$BG$93</c:f>
              <c:strCache>
                <c:ptCount val="1"/>
                <c:pt idx="0">
                  <c:v>Fosfomycin</c:v>
                </c:pt>
              </c:strCache>
            </c:strRef>
          </c:tx>
          <c:invertIfNegative val="0"/>
          <c:cat>
            <c:numRef>
              <c:f>CNS!$AV$94:$AV$109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CNS!$BG$94:$BG$109</c:f>
              <c:numCache>
                <c:formatCode>0.00</c:formatCode>
                <c:ptCount val="16"/>
                <c:pt idx="0">
                  <c:v>0</c:v>
                </c:pt>
                <c:pt idx="1">
                  <c:v>0</c:v>
                </c:pt>
                <c:pt idx="2">
                  <c:v>0</c:v>
                </c:pt>
                <c:pt idx="3">
                  <c:v>0</c:v>
                </c:pt>
                <c:pt idx="4">
                  <c:v>0</c:v>
                </c:pt>
                <c:pt idx="5">
                  <c:v>3.225806451612903</c:v>
                </c:pt>
                <c:pt idx="6">
                  <c:v>0</c:v>
                </c:pt>
                <c:pt idx="7">
                  <c:v>0</c:v>
                </c:pt>
                <c:pt idx="8">
                  <c:v>3.225806451612903</c:v>
                </c:pt>
                <c:pt idx="9">
                  <c:v>9.67741935483871</c:v>
                </c:pt>
                <c:pt idx="10">
                  <c:v>16.129032258064516</c:v>
                </c:pt>
                <c:pt idx="11">
                  <c:v>38.70967741935484</c:v>
                </c:pt>
                <c:pt idx="12">
                  <c:v>19.35483870967742</c:v>
                </c:pt>
                <c:pt idx="13">
                  <c:v>3.225806451612903</c:v>
                </c:pt>
                <c:pt idx="14">
                  <c:v>6.4516129032258061</c:v>
                </c:pt>
                <c:pt idx="15">
                  <c:v>0</c:v>
                </c:pt>
              </c:numCache>
            </c:numRef>
          </c:val>
          <c:extLst>
            <c:ext xmlns:c16="http://schemas.microsoft.com/office/drawing/2014/chart" uri="{C3380CC4-5D6E-409C-BE32-E72D297353CC}">
              <c16:uniqueId val="{0000000A-B237-47DB-9C3C-5D2DF38E48C5}"/>
            </c:ext>
          </c:extLst>
        </c:ser>
        <c:ser>
          <c:idx val="11"/>
          <c:order val="11"/>
          <c:tx>
            <c:strRef>
              <c:f>CNS!$BH$93</c:f>
              <c:strCache>
                <c:ptCount val="1"/>
                <c:pt idx="0">
                  <c:v>Cotrimoxazol</c:v>
                </c:pt>
              </c:strCache>
            </c:strRef>
          </c:tx>
          <c:spPr>
            <a:solidFill>
              <a:srgbClr val="000099"/>
            </a:solidFill>
          </c:spPr>
          <c:invertIfNegative val="0"/>
          <c:cat>
            <c:numRef>
              <c:f>CNS!$AV$94:$AV$109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CNS!$BH$94:$BH$109</c:f>
              <c:numCache>
                <c:formatCode>0.00</c:formatCode>
                <c:ptCount val="16"/>
                <c:pt idx="0">
                  <c:v>0</c:v>
                </c:pt>
                <c:pt idx="1">
                  <c:v>0</c:v>
                </c:pt>
                <c:pt idx="2">
                  <c:v>23.333333333333332</c:v>
                </c:pt>
                <c:pt idx="3">
                  <c:v>0</c:v>
                </c:pt>
                <c:pt idx="4">
                  <c:v>16.666666666666668</c:v>
                </c:pt>
                <c:pt idx="5">
                  <c:v>3.3333333333333335</c:v>
                </c:pt>
                <c:pt idx="6">
                  <c:v>3.3333333333333335</c:v>
                </c:pt>
                <c:pt idx="7">
                  <c:v>13.333333333333334</c:v>
                </c:pt>
                <c:pt idx="8">
                  <c:v>10</c:v>
                </c:pt>
                <c:pt idx="9">
                  <c:v>0</c:v>
                </c:pt>
                <c:pt idx="10">
                  <c:v>6.666666666666667</c:v>
                </c:pt>
                <c:pt idx="11">
                  <c:v>23.333333333333332</c:v>
                </c:pt>
                <c:pt idx="12">
                  <c:v>0</c:v>
                </c:pt>
                <c:pt idx="13">
                  <c:v>0</c:v>
                </c:pt>
                <c:pt idx="14">
                  <c:v>0</c:v>
                </c:pt>
                <c:pt idx="15">
                  <c:v>0</c:v>
                </c:pt>
              </c:numCache>
            </c:numRef>
          </c:val>
          <c:extLst>
            <c:ext xmlns:c16="http://schemas.microsoft.com/office/drawing/2014/chart" uri="{C3380CC4-5D6E-409C-BE32-E72D297353CC}">
              <c16:uniqueId val="{0000000B-B237-47DB-9C3C-5D2DF38E48C5}"/>
            </c:ext>
          </c:extLst>
        </c:ser>
        <c:ser>
          <c:idx val="12"/>
          <c:order val="12"/>
          <c:tx>
            <c:strRef>
              <c:f>CNS!$BI$93</c:f>
              <c:strCache>
                <c:ptCount val="1"/>
                <c:pt idx="0">
                  <c:v>Ciprofloxacin</c:v>
                </c:pt>
              </c:strCache>
            </c:strRef>
          </c:tx>
          <c:spPr>
            <a:solidFill>
              <a:srgbClr val="003300"/>
            </a:solidFill>
            <a:ln>
              <a:solidFill>
                <a:srgbClr val="00FF00"/>
              </a:solidFill>
            </a:ln>
          </c:spPr>
          <c:invertIfNegative val="0"/>
          <c:cat>
            <c:numRef>
              <c:f>CNS!$AV$94:$AV$109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CNS!$BI$94:$BI$109</c:f>
              <c:numCache>
                <c:formatCode>0.00</c:formatCode>
                <c:ptCount val="16"/>
                <c:pt idx="0">
                  <c:v>0</c:v>
                </c:pt>
                <c:pt idx="1">
                  <c:v>3.225806451612903</c:v>
                </c:pt>
                <c:pt idx="2">
                  <c:v>16.129032258064516</c:v>
                </c:pt>
                <c:pt idx="3">
                  <c:v>35.483870967741936</c:v>
                </c:pt>
                <c:pt idx="4">
                  <c:v>3.225806451612903</c:v>
                </c:pt>
                <c:pt idx="5">
                  <c:v>0</c:v>
                </c:pt>
                <c:pt idx="6">
                  <c:v>0</c:v>
                </c:pt>
                <c:pt idx="7">
                  <c:v>3.225806451612903</c:v>
                </c:pt>
                <c:pt idx="8">
                  <c:v>3.225806451612903</c:v>
                </c:pt>
                <c:pt idx="9">
                  <c:v>35.483870967741936</c:v>
                </c:pt>
                <c:pt idx="10">
                  <c:v>0</c:v>
                </c:pt>
                <c:pt idx="11">
                  <c:v>0</c:v>
                </c:pt>
                <c:pt idx="12">
                  <c:v>0</c:v>
                </c:pt>
                <c:pt idx="13">
                  <c:v>0</c:v>
                </c:pt>
                <c:pt idx="14">
                  <c:v>0</c:v>
                </c:pt>
                <c:pt idx="15">
                  <c:v>0</c:v>
                </c:pt>
              </c:numCache>
            </c:numRef>
          </c:val>
          <c:extLst>
            <c:ext xmlns:c16="http://schemas.microsoft.com/office/drawing/2014/chart" uri="{C3380CC4-5D6E-409C-BE32-E72D297353CC}">
              <c16:uniqueId val="{0000000C-B237-47DB-9C3C-5D2DF38E48C5}"/>
            </c:ext>
          </c:extLst>
        </c:ser>
        <c:ser>
          <c:idx val="13"/>
          <c:order val="13"/>
          <c:tx>
            <c:strRef>
              <c:f>CNS!$BJ$93</c:f>
              <c:strCache>
                <c:ptCount val="1"/>
                <c:pt idx="0">
                  <c:v>Levofloxacin</c:v>
                </c:pt>
              </c:strCache>
            </c:strRef>
          </c:tx>
          <c:spPr>
            <a:solidFill>
              <a:srgbClr val="336600"/>
            </a:solidFill>
          </c:spPr>
          <c:invertIfNegative val="0"/>
          <c:cat>
            <c:numRef>
              <c:f>CNS!$AV$94:$AV$109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CNS!$BJ$94:$BJ$109</c:f>
              <c:numCache>
                <c:formatCode>0.00</c:formatCode>
                <c:ptCount val="16"/>
                <c:pt idx="0">
                  <c:v>0</c:v>
                </c:pt>
                <c:pt idx="1">
                  <c:v>22.580645161290324</c:v>
                </c:pt>
                <c:pt idx="2">
                  <c:v>0</c:v>
                </c:pt>
                <c:pt idx="3">
                  <c:v>32.258064516129032</c:v>
                </c:pt>
                <c:pt idx="4">
                  <c:v>0</c:v>
                </c:pt>
                <c:pt idx="5">
                  <c:v>3.225806451612903</c:v>
                </c:pt>
                <c:pt idx="6">
                  <c:v>0</c:v>
                </c:pt>
                <c:pt idx="7">
                  <c:v>0</c:v>
                </c:pt>
                <c:pt idx="8">
                  <c:v>12.903225806451612</c:v>
                </c:pt>
                <c:pt idx="9">
                  <c:v>3.225806451612903</c:v>
                </c:pt>
                <c:pt idx="10">
                  <c:v>25.806451612903224</c:v>
                </c:pt>
                <c:pt idx="11">
                  <c:v>0</c:v>
                </c:pt>
                <c:pt idx="12">
                  <c:v>0</c:v>
                </c:pt>
                <c:pt idx="13">
                  <c:v>0</c:v>
                </c:pt>
                <c:pt idx="14">
                  <c:v>0</c:v>
                </c:pt>
                <c:pt idx="15">
                  <c:v>0</c:v>
                </c:pt>
              </c:numCache>
            </c:numRef>
          </c:val>
          <c:extLst>
            <c:ext xmlns:c16="http://schemas.microsoft.com/office/drawing/2014/chart" uri="{C3380CC4-5D6E-409C-BE32-E72D297353CC}">
              <c16:uniqueId val="{0000000D-B237-47DB-9C3C-5D2DF38E48C5}"/>
            </c:ext>
          </c:extLst>
        </c:ser>
        <c:ser>
          <c:idx val="14"/>
          <c:order val="14"/>
          <c:tx>
            <c:strRef>
              <c:f>CNS!$BK$93</c:f>
              <c:strCache>
                <c:ptCount val="1"/>
                <c:pt idx="0">
                  <c:v>Moxifloxacin</c:v>
                </c:pt>
              </c:strCache>
            </c:strRef>
          </c:tx>
          <c:spPr>
            <a:solidFill>
              <a:srgbClr val="33CC33"/>
            </a:solidFill>
          </c:spPr>
          <c:invertIfNegative val="0"/>
          <c:cat>
            <c:numRef>
              <c:f>CNS!$AV$94:$AV$109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CNS!$BK$94:$BK$109</c:f>
              <c:numCache>
                <c:formatCode>0.00</c:formatCode>
                <c:ptCount val="16"/>
                <c:pt idx="0">
                  <c:v>0</c:v>
                </c:pt>
                <c:pt idx="1">
                  <c:v>12.903225806451612</c:v>
                </c:pt>
                <c:pt idx="2">
                  <c:v>32.258064516129032</c:v>
                </c:pt>
                <c:pt idx="3">
                  <c:v>9.67741935483871</c:v>
                </c:pt>
                <c:pt idx="4">
                  <c:v>3.225806451612903</c:v>
                </c:pt>
                <c:pt idx="5">
                  <c:v>0</c:v>
                </c:pt>
                <c:pt idx="6">
                  <c:v>9.67741935483871</c:v>
                </c:pt>
                <c:pt idx="7">
                  <c:v>12.903225806451612</c:v>
                </c:pt>
                <c:pt idx="8">
                  <c:v>9.67741935483871</c:v>
                </c:pt>
                <c:pt idx="9">
                  <c:v>9.67741935483871</c:v>
                </c:pt>
                <c:pt idx="10">
                  <c:v>0</c:v>
                </c:pt>
                <c:pt idx="11">
                  <c:v>0</c:v>
                </c:pt>
                <c:pt idx="12">
                  <c:v>0</c:v>
                </c:pt>
                <c:pt idx="13">
                  <c:v>0</c:v>
                </c:pt>
                <c:pt idx="14">
                  <c:v>0</c:v>
                </c:pt>
                <c:pt idx="15">
                  <c:v>0</c:v>
                </c:pt>
              </c:numCache>
            </c:numRef>
          </c:val>
          <c:extLst>
            <c:ext xmlns:c16="http://schemas.microsoft.com/office/drawing/2014/chart" uri="{C3380CC4-5D6E-409C-BE32-E72D297353CC}">
              <c16:uniqueId val="{0000000E-B237-47DB-9C3C-5D2DF38E48C5}"/>
            </c:ext>
          </c:extLst>
        </c:ser>
        <c:ser>
          <c:idx val="15"/>
          <c:order val="15"/>
          <c:tx>
            <c:strRef>
              <c:f>CNS!$BL$93</c:f>
              <c:strCache>
                <c:ptCount val="1"/>
                <c:pt idx="0">
                  <c:v>Doxycyclin</c:v>
                </c:pt>
              </c:strCache>
            </c:strRef>
          </c:tx>
          <c:spPr>
            <a:solidFill>
              <a:srgbClr val="0066FF"/>
            </a:solidFill>
          </c:spPr>
          <c:invertIfNegative val="0"/>
          <c:cat>
            <c:numRef>
              <c:f>CNS!$AV$94:$AV$109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CNS!$BL$94:$BL$109</c:f>
              <c:numCache>
                <c:formatCode>0.00</c:formatCode>
                <c:ptCount val="16"/>
                <c:pt idx="0">
                  <c:v>0</c:v>
                </c:pt>
                <c:pt idx="1">
                  <c:v>0</c:v>
                </c:pt>
                <c:pt idx="2">
                  <c:v>61.29032258064516</c:v>
                </c:pt>
                <c:pt idx="3">
                  <c:v>0</c:v>
                </c:pt>
                <c:pt idx="4">
                  <c:v>22.580645161290324</c:v>
                </c:pt>
                <c:pt idx="5">
                  <c:v>6.4516129032258061</c:v>
                </c:pt>
                <c:pt idx="6">
                  <c:v>3.225806451612903</c:v>
                </c:pt>
                <c:pt idx="7">
                  <c:v>3.225806451612903</c:v>
                </c:pt>
                <c:pt idx="8">
                  <c:v>0</c:v>
                </c:pt>
                <c:pt idx="9">
                  <c:v>0</c:v>
                </c:pt>
                <c:pt idx="10">
                  <c:v>3.225806451612903</c:v>
                </c:pt>
                <c:pt idx="11">
                  <c:v>0</c:v>
                </c:pt>
                <c:pt idx="12">
                  <c:v>0</c:v>
                </c:pt>
                <c:pt idx="13">
                  <c:v>0</c:v>
                </c:pt>
                <c:pt idx="14">
                  <c:v>0</c:v>
                </c:pt>
                <c:pt idx="15">
                  <c:v>0</c:v>
                </c:pt>
              </c:numCache>
            </c:numRef>
          </c:val>
          <c:extLst>
            <c:ext xmlns:c16="http://schemas.microsoft.com/office/drawing/2014/chart" uri="{C3380CC4-5D6E-409C-BE32-E72D297353CC}">
              <c16:uniqueId val="{0000000F-B237-47DB-9C3C-5D2DF38E48C5}"/>
            </c:ext>
          </c:extLst>
        </c:ser>
        <c:ser>
          <c:idx val="16"/>
          <c:order val="16"/>
          <c:tx>
            <c:strRef>
              <c:f>CNS!$BM$93</c:f>
              <c:strCache>
                <c:ptCount val="1"/>
                <c:pt idx="0">
                  <c:v>Rifampicin</c:v>
                </c:pt>
              </c:strCache>
            </c:strRef>
          </c:tx>
          <c:spPr>
            <a:solidFill>
              <a:srgbClr val="FF6699"/>
            </a:solidFill>
          </c:spPr>
          <c:invertIfNegative val="0"/>
          <c:cat>
            <c:numRef>
              <c:f>CNS!$AV$94:$AV$109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CNS!$BM$94:$BM$109</c:f>
              <c:numCache>
                <c:formatCode>0.00</c:formatCode>
                <c:ptCount val="16"/>
                <c:pt idx="0">
                  <c:v>0</c:v>
                </c:pt>
                <c:pt idx="1">
                  <c:v>83.870967741935488</c:v>
                </c:pt>
                <c:pt idx="2">
                  <c:v>0</c:v>
                </c:pt>
                <c:pt idx="3">
                  <c:v>6.4516129032258061</c:v>
                </c:pt>
                <c:pt idx="4">
                  <c:v>3.225806451612903</c:v>
                </c:pt>
                <c:pt idx="5">
                  <c:v>0</c:v>
                </c:pt>
                <c:pt idx="6">
                  <c:v>0</c:v>
                </c:pt>
                <c:pt idx="7">
                  <c:v>0</c:v>
                </c:pt>
                <c:pt idx="8">
                  <c:v>0</c:v>
                </c:pt>
                <c:pt idx="9">
                  <c:v>6.4516129032258061</c:v>
                </c:pt>
                <c:pt idx="10">
                  <c:v>0</c:v>
                </c:pt>
                <c:pt idx="11">
                  <c:v>0</c:v>
                </c:pt>
                <c:pt idx="12">
                  <c:v>0</c:v>
                </c:pt>
                <c:pt idx="13">
                  <c:v>0</c:v>
                </c:pt>
                <c:pt idx="14">
                  <c:v>0</c:v>
                </c:pt>
                <c:pt idx="15">
                  <c:v>0</c:v>
                </c:pt>
              </c:numCache>
            </c:numRef>
          </c:val>
          <c:extLst>
            <c:ext xmlns:c16="http://schemas.microsoft.com/office/drawing/2014/chart" uri="{C3380CC4-5D6E-409C-BE32-E72D297353CC}">
              <c16:uniqueId val="{00000010-B237-47DB-9C3C-5D2DF38E48C5}"/>
            </c:ext>
          </c:extLst>
        </c:ser>
        <c:ser>
          <c:idx val="17"/>
          <c:order val="17"/>
          <c:tx>
            <c:strRef>
              <c:f>CNS!$BN$93</c:f>
              <c:strCache>
                <c:ptCount val="1"/>
                <c:pt idx="0">
                  <c:v>Daptomycin</c:v>
                </c:pt>
              </c:strCache>
            </c:strRef>
          </c:tx>
          <c:spPr>
            <a:solidFill>
              <a:srgbClr val="CC0099"/>
            </a:solidFill>
          </c:spPr>
          <c:invertIfNegative val="0"/>
          <c:cat>
            <c:numRef>
              <c:f>CNS!$AV$94:$AV$109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CNS!$BN$94:$BN$109</c:f>
              <c:numCache>
                <c:formatCode>0.00</c:formatCode>
                <c:ptCount val="16"/>
                <c:pt idx="0">
                  <c:v>0</c:v>
                </c:pt>
                <c:pt idx="1">
                  <c:v>0</c:v>
                </c:pt>
                <c:pt idx="2">
                  <c:v>3.225806451612903</c:v>
                </c:pt>
                <c:pt idx="3">
                  <c:v>25.806451612903224</c:v>
                </c:pt>
                <c:pt idx="4">
                  <c:v>48.387096774193552</c:v>
                </c:pt>
                <c:pt idx="5">
                  <c:v>19.35483870967742</c:v>
                </c:pt>
                <c:pt idx="6">
                  <c:v>3.225806451612903</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1-B237-47DB-9C3C-5D2DF38E48C5}"/>
            </c:ext>
          </c:extLst>
        </c:ser>
        <c:ser>
          <c:idx val="18"/>
          <c:order val="18"/>
          <c:tx>
            <c:strRef>
              <c:f>CNS!$BO$93</c:f>
              <c:strCache>
                <c:ptCount val="1"/>
                <c:pt idx="0">
                  <c:v>Roxythromycin</c:v>
                </c:pt>
              </c:strCache>
            </c:strRef>
          </c:tx>
          <c:spPr>
            <a:solidFill>
              <a:srgbClr val="003300"/>
            </a:solidFill>
          </c:spPr>
          <c:invertIfNegative val="0"/>
          <c:cat>
            <c:numRef>
              <c:f>CNS!$AV$94:$AV$109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CNS!$BO$94:$BO$109</c:f>
              <c:numCache>
                <c:formatCode>0.00</c:formatCode>
                <c:ptCount val="16"/>
                <c:pt idx="0">
                  <c:v>0</c:v>
                </c:pt>
                <c:pt idx="1">
                  <c:v>0</c:v>
                </c:pt>
                <c:pt idx="2">
                  <c:v>25.806451612903224</c:v>
                </c:pt>
                <c:pt idx="3">
                  <c:v>0</c:v>
                </c:pt>
                <c:pt idx="4">
                  <c:v>9.67741935483871</c:v>
                </c:pt>
                <c:pt idx="5">
                  <c:v>9.67741935483871</c:v>
                </c:pt>
                <c:pt idx="6">
                  <c:v>3.225806451612903</c:v>
                </c:pt>
                <c:pt idx="7">
                  <c:v>0</c:v>
                </c:pt>
                <c:pt idx="8">
                  <c:v>0</c:v>
                </c:pt>
                <c:pt idx="9">
                  <c:v>0</c:v>
                </c:pt>
                <c:pt idx="10">
                  <c:v>6.4516129032258061</c:v>
                </c:pt>
                <c:pt idx="11">
                  <c:v>45.161290322580648</c:v>
                </c:pt>
                <c:pt idx="12">
                  <c:v>0</c:v>
                </c:pt>
                <c:pt idx="13">
                  <c:v>0</c:v>
                </c:pt>
                <c:pt idx="14">
                  <c:v>0</c:v>
                </c:pt>
                <c:pt idx="15">
                  <c:v>0</c:v>
                </c:pt>
              </c:numCache>
            </c:numRef>
          </c:val>
          <c:extLst>
            <c:ext xmlns:c16="http://schemas.microsoft.com/office/drawing/2014/chart" uri="{C3380CC4-5D6E-409C-BE32-E72D297353CC}">
              <c16:uniqueId val="{00000012-B237-47DB-9C3C-5D2DF38E48C5}"/>
            </c:ext>
          </c:extLst>
        </c:ser>
        <c:ser>
          <c:idx val="19"/>
          <c:order val="19"/>
          <c:tx>
            <c:strRef>
              <c:f>CNS!$BP$93</c:f>
              <c:strCache>
                <c:ptCount val="1"/>
                <c:pt idx="0">
                  <c:v>Clindamycin</c:v>
                </c:pt>
              </c:strCache>
            </c:strRef>
          </c:tx>
          <c:spPr>
            <a:solidFill>
              <a:srgbClr val="006600"/>
            </a:solidFill>
          </c:spPr>
          <c:invertIfNegative val="0"/>
          <c:cat>
            <c:numRef>
              <c:f>CNS!$AV$94:$AV$109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CNS!$BP$94:$BP$109</c:f>
              <c:numCache>
                <c:formatCode>0.00</c:formatCode>
                <c:ptCount val="16"/>
                <c:pt idx="0">
                  <c:v>0</c:v>
                </c:pt>
                <c:pt idx="1">
                  <c:v>41.935483870967744</c:v>
                </c:pt>
                <c:pt idx="2">
                  <c:v>16.129032258064516</c:v>
                </c:pt>
                <c:pt idx="3">
                  <c:v>9.67741935483871</c:v>
                </c:pt>
                <c:pt idx="4">
                  <c:v>6.4516129032258061</c:v>
                </c:pt>
                <c:pt idx="5">
                  <c:v>3.225806451612903</c:v>
                </c:pt>
                <c:pt idx="6">
                  <c:v>3.225806451612903</c:v>
                </c:pt>
                <c:pt idx="7">
                  <c:v>3.225806451612903</c:v>
                </c:pt>
                <c:pt idx="8">
                  <c:v>0</c:v>
                </c:pt>
                <c:pt idx="9">
                  <c:v>16.129032258064516</c:v>
                </c:pt>
                <c:pt idx="10">
                  <c:v>0</c:v>
                </c:pt>
                <c:pt idx="11">
                  <c:v>0</c:v>
                </c:pt>
                <c:pt idx="12">
                  <c:v>0</c:v>
                </c:pt>
                <c:pt idx="13">
                  <c:v>0</c:v>
                </c:pt>
                <c:pt idx="14">
                  <c:v>0</c:v>
                </c:pt>
                <c:pt idx="15">
                  <c:v>0</c:v>
                </c:pt>
              </c:numCache>
            </c:numRef>
          </c:val>
          <c:extLst>
            <c:ext xmlns:c16="http://schemas.microsoft.com/office/drawing/2014/chart" uri="{C3380CC4-5D6E-409C-BE32-E72D297353CC}">
              <c16:uniqueId val="{00000013-B237-47DB-9C3C-5D2DF38E48C5}"/>
            </c:ext>
          </c:extLst>
        </c:ser>
        <c:ser>
          <c:idx val="20"/>
          <c:order val="20"/>
          <c:tx>
            <c:strRef>
              <c:f>CNS!$BQ$93</c:f>
              <c:strCache>
                <c:ptCount val="1"/>
                <c:pt idx="0">
                  <c:v>Linezolid</c:v>
                </c:pt>
              </c:strCache>
            </c:strRef>
          </c:tx>
          <c:spPr>
            <a:solidFill>
              <a:srgbClr val="FF0066"/>
            </a:solidFill>
          </c:spPr>
          <c:invertIfNegative val="0"/>
          <c:cat>
            <c:numRef>
              <c:f>CNS!$AV$94:$AV$109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CNS!$BQ$94:$BQ$109</c:f>
              <c:numCache>
                <c:formatCode>0.00</c:formatCode>
                <c:ptCount val="16"/>
                <c:pt idx="0">
                  <c:v>0</c:v>
                </c:pt>
                <c:pt idx="1">
                  <c:v>0</c:v>
                </c:pt>
                <c:pt idx="2">
                  <c:v>19.35483870967742</c:v>
                </c:pt>
                <c:pt idx="3">
                  <c:v>0</c:v>
                </c:pt>
                <c:pt idx="4">
                  <c:v>29.032258064516128</c:v>
                </c:pt>
                <c:pt idx="5">
                  <c:v>16.129032258064516</c:v>
                </c:pt>
                <c:pt idx="6">
                  <c:v>32.258064516129032</c:v>
                </c:pt>
                <c:pt idx="7">
                  <c:v>3.225806451612903</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B237-47DB-9C3C-5D2DF38E48C5}"/>
            </c:ext>
          </c:extLst>
        </c:ser>
        <c:ser>
          <c:idx val="21"/>
          <c:order val="21"/>
          <c:tx>
            <c:strRef>
              <c:f>CNS!$BR$93</c:f>
              <c:strCache>
                <c:ptCount val="1"/>
                <c:pt idx="0">
                  <c:v>Vancomycin</c:v>
                </c:pt>
              </c:strCache>
            </c:strRef>
          </c:tx>
          <c:spPr>
            <a:solidFill>
              <a:srgbClr val="CCCC00"/>
            </a:solidFill>
          </c:spPr>
          <c:invertIfNegative val="0"/>
          <c:cat>
            <c:numRef>
              <c:f>CNS!$AV$94:$AV$109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CNS!$BR$94:$BR$109</c:f>
              <c:numCache>
                <c:formatCode>0.00</c:formatCode>
                <c:ptCount val="16"/>
                <c:pt idx="0">
                  <c:v>0</c:v>
                </c:pt>
                <c:pt idx="1">
                  <c:v>0</c:v>
                </c:pt>
                <c:pt idx="2">
                  <c:v>3.225806451612903</c:v>
                </c:pt>
                <c:pt idx="3">
                  <c:v>0</c:v>
                </c:pt>
                <c:pt idx="4">
                  <c:v>12.903225806451612</c:v>
                </c:pt>
                <c:pt idx="5">
                  <c:v>41.935483870967744</c:v>
                </c:pt>
                <c:pt idx="6">
                  <c:v>32.258064516129032</c:v>
                </c:pt>
                <c:pt idx="7">
                  <c:v>9.67741935483871</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5-B237-47DB-9C3C-5D2DF38E48C5}"/>
            </c:ext>
          </c:extLst>
        </c:ser>
        <c:ser>
          <c:idx val="23"/>
          <c:order val="22"/>
          <c:tx>
            <c:strRef>
              <c:f>CNS!$BS$93</c:f>
              <c:strCache>
                <c:ptCount val="1"/>
                <c:pt idx="0">
                  <c:v>Teicoplanin</c:v>
                </c:pt>
              </c:strCache>
            </c:strRef>
          </c:tx>
          <c:spPr>
            <a:solidFill>
              <a:srgbClr val="336699"/>
            </a:solidFill>
          </c:spPr>
          <c:invertIfNegative val="0"/>
          <c:cat>
            <c:numRef>
              <c:f>CNS!$AV$94:$AV$109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CNS!$BS$94:$BS$109</c:f>
              <c:numCache>
                <c:formatCode>0.00</c:formatCode>
                <c:ptCount val="16"/>
                <c:pt idx="0">
                  <c:v>0</c:v>
                </c:pt>
                <c:pt idx="1">
                  <c:v>0</c:v>
                </c:pt>
                <c:pt idx="2">
                  <c:v>0</c:v>
                </c:pt>
                <c:pt idx="3">
                  <c:v>67.741935483870961</c:v>
                </c:pt>
                <c:pt idx="4">
                  <c:v>0</c:v>
                </c:pt>
                <c:pt idx="5">
                  <c:v>9.67741935483871</c:v>
                </c:pt>
                <c:pt idx="6">
                  <c:v>9.67741935483871</c:v>
                </c:pt>
                <c:pt idx="7">
                  <c:v>3.225806451612903</c:v>
                </c:pt>
                <c:pt idx="8">
                  <c:v>6.4516129032258061</c:v>
                </c:pt>
                <c:pt idx="9">
                  <c:v>3.225806451612903</c:v>
                </c:pt>
                <c:pt idx="10">
                  <c:v>0</c:v>
                </c:pt>
                <c:pt idx="11">
                  <c:v>0</c:v>
                </c:pt>
                <c:pt idx="12">
                  <c:v>0</c:v>
                </c:pt>
                <c:pt idx="13">
                  <c:v>0</c:v>
                </c:pt>
                <c:pt idx="14">
                  <c:v>0</c:v>
                </c:pt>
                <c:pt idx="15">
                  <c:v>0</c:v>
                </c:pt>
              </c:numCache>
            </c:numRef>
          </c:val>
          <c:extLst>
            <c:ext xmlns:c16="http://schemas.microsoft.com/office/drawing/2014/chart" uri="{C3380CC4-5D6E-409C-BE32-E72D297353CC}">
              <c16:uniqueId val="{00000016-B237-47DB-9C3C-5D2DF38E48C5}"/>
            </c:ext>
          </c:extLst>
        </c:ser>
        <c:ser>
          <c:idx val="22"/>
          <c:order val="23"/>
          <c:tx>
            <c:strRef>
              <c:f>CNS!$BT$93</c:f>
              <c:strCache>
                <c:ptCount val="1"/>
                <c:pt idx="0">
                  <c:v>Tigecyclin</c:v>
                </c:pt>
              </c:strCache>
            </c:strRef>
          </c:tx>
          <c:invertIfNegative val="0"/>
          <c:cat>
            <c:numRef>
              <c:f>CNS!$AV$94:$AV$109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CNS!$BT$94:$BT$109</c:f>
              <c:numCache>
                <c:formatCode>0.00</c:formatCode>
                <c:ptCount val="16"/>
                <c:pt idx="0">
                  <c:v>0</c:v>
                </c:pt>
                <c:pt idx="1">
                  <c:v>61.29032258064516</c:v>
                </c:pt>
                <c:pt idx="2">
                  <c:v>0</c:v>
                </c:pt>
                <c:pt idx="3">
                  <c:v>16.129032258064516</c:v>
                </c:pt>
                <c:pt idx="4">
                  <c:v>19.35483870967742</c:v>
                </c:pt>
                <c:pt idx="5">
                  <c:v>3.225806451612903</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7-B237-47DB-9C3C-5D2DF38E48C5}"/>
            </c:ext>
          </c:extLst>
        </c:ser>
        <c:dLbls>
          <c:showLegendKey val="0"/>
          <c:showVal val="0"/>
          <c:showCatName val="0"/>
          <c:showSerName val="0"/>
          <c:showPercent val="0"/>
          <c:showBubbleSize val="0"/>
        </c:dLbls>
        <c:gapWidth val="150"/>
        <c:shape val="box"/>
        <c:axId val="83778560"/>
        <c:axId val="83788928"/>
        <c:axId val="83780032"/>
      </c:bar3DChart>
      <c:catAx>
        <c:axId val="83778560"/>
        <c:scaling>
          <c:orientation val="minMax"/>
        </c:scaling>
        <c:delete val="0"/>
        <c:axPos val="b"/>
        <c:majorGridlines/>
        <c:title>
          <c:tx>
            <c:rich>
              <a:bodyPr/>
              <a:lstStyle/>
              <a:p>
                <a:pPr>
                  <a:defRPr sz="1400"/>
                </a:pPr>
                <a:r>
                  <a:rPr lang="en-US" sz="1400"/>
                  <a:t>mg/L</a:t>
                </a:r>
              </a:p>
            </c:rich>
          </c:tx>
          <c:layout>
            <c:manualLayout>
              <c:xMode val="edge"/>
              <c:yMode val="edge"/>
              <c:x val="0.27627548420983611"/>
              <c:y val="0.85222767787200016"/>
            </c:manualLayout>
          </c:layout>
          <c:overlay val="0"/>
        </c:title>
        <c:numFmt formatCode="General" sourceLinked="1"/>
        <c:majorTickMark val="out"/>
        <c:minorTickMark val="none"/>
        <c:tickLblPos val="nextTo"/>
        <c:txPr>
          <a:bodyPr rot="-5400000" vert="horz"/>
          <a:lstStyle/>
          <a:p>
            <a:pPr>
              <a:defRPr sz="1000"/>
            </a:pPr>
            <a:endParaRPr lang="de-DE"/>
          </a:p>
        </c:txPr>
        <c:crossAx val="83788928"/>
        <c:crosses val="autoZero"/>
        <c:auto val="1"/>
        <c:lblAlgn val="ctr"/>
        <c:lblOffset val="100"/>
        <c:tickLblSkip val="1"/>
        <c:noMultiLvlLbl val="0"/>
      </c:catAx>
      <c:valAx>
        <c:axId val="83788928"/>
        <c:scaling>
          <c:orientation val="minMax"/>
        </c:scaling>
        <c:delete val="0"/>
        <c:axPos val="l"/>
        <c:majorGridlines/>
        <c:numFmt formatCode="0.00" sourceLinked="1"/>
        <c:majorTickMark val="out"/>
        <c:minorTickMark val="none"/>
        <c:tickLblPos val="nextTo"/>
        <c:crossAx val="83778560"/>
        <c:crossesAt val="1"/>
        <c:crossBetween val="between"/>
      </c:valAx>
      <c:serAx>
        <c:axId val="83780032"/>
        <c:scaling>
          <c:orientation val="minMax"/>
        </c:scaling>
        <c:delete val="0"/>
        <c:axPos val="b"/>
        <c:title>
          <c:tx>
            <c:rich>
              <a:bodyPr rot="0" vert="horz"/>
              <a:lstStyle/>
              <a:p>
                <a:pPr>
                  <a:defRPr sz="1400"/>
                </a:pPr>
                <a:r>
                  <a:rPr lang="en-US" sz="1400"/>
                  <a:t>%</a:t>
                </a:r>
              </a:p>
            </c:rich>
          </c:tx>
          <c:layout>
            <c:manualLayout>
              <c:xMode val="edge"/>
              <c:yMode val="edge"/>
              <c:x val="5.9533213558209279E-2"/>
              <c:y val="0.61283221764991591"/>
            </c:manualLayout>
          </c:layout>
          <c:overlay val="0"/>
        </c:title>
        <c:majorTickMark val="out"/>
        <c:minorTickMark val="none"/>
        <c:tickLblPos val="nextTo"/>
        <c:txPr>
          <a:bodyPr rot="1500000" vert="horz"/>
          <a:lstStyle/>
          <a:p>
            <a:pPr>
              <a:defRPr sz="1200"/>
            </a:pPr>
            <a:endParaRPr lang="de-DE"/>
          </a:p>
        </c:txPr>
        <c:crossAx val="83788928"/>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4.809831841885906E-2"/>
          <c:y val="1.4315472761026822E-2"/>
          <c:w val="0.91952300130950138"/>
          <c:h val="0.86723500416106525"/>
        </c:manualLayout>
      </c:layout>
      <c:bar3DChart>
        <c:barDir val="col"/>
        <c:grouping val="standard"/>
        <c:varyColors val="0"/>
        <c:ser>
          <c:idx val="0"/>
          <c:order val="0"/>
          <c:tx>
            <c:strRef>
              <c:f>EK!$AW$4</c:f>
              <c:strCache>
                <c:ptCount val="1"/>
                <c:pt idx="0">
                  <c:v>Penicillin G</c:v>
                </c:pt>
              </c:strCache>
            </c:strRef>
          </c:tx>
          <c:spPr>
            <a:solidFill>
              <a:srgbClr val="C000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EK!$AW$5:$AW$20</c:f>
              <c:numCache>
                <c:formatCode>0.00</c:formatCode>
                <c:ptCount val="16"/>
                <c:pt idx="0">
                  <c:v>0</c:v>
                </c:pt>
                <c:pt idx="1">
                  <c:v>0</c:v>
                </c:pt>
                <c:pt idx="2">
                  <c:v>0.5617977528089888</c:v>
                </c:pt>
                <c:pt idx="3">
                  <c:v>1.1235955056179776</c:v>
                </c:pt>
                <c:pt idx="4">
                  <c:v>0</c:v>
                </c:pt>
                <c:pt idx="5">
                  <c:v>0</c:v>
                </c:pt>
                <c:pt idx="6">
                  <c:v>10.674157303370787</c:v>
                </c:pt>
                <c:pt idx="7">
                  <c:v>63.483146067415731</c:v>
                </c:pt>
                <c:pt idx="8">
                  <c:v>16.292134831460675</c:v>
                </c:pt>
                <c:pt idx="9">
                  <c:v>7.8651685393258424</c:v>
                </c:pt>
                <c:pt idx="10">
                  <c:v>0</c:v>
                </c:pt>
                <c:pt idx="11">
                  <c:v>0</c:v>
                </c:pt>
                <c:pt idx="12">
                  <c:v>0</c:v>
                </c:pt>
                <c:pt idx="13">
                  <c:v>0</c:v>
                </c:pt>
                <c:pt idx="14">
                  <c:v>0</c:v>
                </c:pt>
                <c:pt idx="15">
                  <c:v>0</c:v>
                </c:pt>
              </c:numCache>
            </c:numRef>
          </c:val>
          <c:extLst>
            <c:ext xmlns:c16="http://schemas.microsoft.com/office/drawing/2014/chart" uri="{C3380CC4-5D6E-409C-BE32-E72D297353CC}">
              <c16:uniqueId val="{00000000-EA44-4542-9498-8910B77156AD}"/>
            </c:ext>
          </c:extLst>
        </c:ser>
        <c:ser>
          <c:idx val="1"/>
          <c:order val="1"/>
          <c:tx>
            <c:strRef>
              <c:f>EK!$AX$4</c:f>
              <c:strCache>
                <c:ptCount val="1"/>
                <c:pt idx="0">
                  <c:v>Oxacillin</c:v>
                </c:pt>
              </c:strCache>
            </c:strRef>
          </c:tx>
          <c:spPr>
            <a:solidFill>
              <a:srgbClr val="FF00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EK!$AX$5:$AX$20</c:f>
              <c:numCache>
                <c:formatCode>0.00</c:formatCode>
                <c:ptCount val="16"/>
                <c:pt idx="0">
                  <c:v>0</c:v>
                </c:pt>
                <c:pt idx="1">
                  <c:v>0</c:v>
                </c:pt>
                <c:pt idx="2">
                  <c:v>0</c:v>
                </c:pt>
                <c:pt idx="3">
                  <c:v>0</c:v>
                </c:pt>
                <c:pt idx="4">
                  <c:v>0</c:v>
                </c:pt>
                <c:pt idx="5">
                  <c:v>1.1235955056179776</c:v>
                </c:pt>
                <c:pt idx="6">
                  <c:v>0.5617977528089888</c:v>
                </c:pt>
                <c:pt idx="7">
                  <c:v>0</c:v>
                </c:pt>
                <c:pt idx="8">
                  <c:v>1.6853932584269662</c:v>
                </c:pt>
                <c:pt idx="9">
                  <c:v>12.359550561797754</c:v>
                </c:pt>
                <c:pt idx="10">
                  <c:v>84.269662921348313</c:v>
                </c:pt>
                <c:pt idx="11">
                  <c:v>0</c:v>
                </c:pt>
                <c:pt idx="12">
                  <c:v>0</c:v>
                </c:pt>
                <c:pt idx="13">
                  <c:v>0</c:v>
                </c:pt>
                <c:pt idx="14">
                  <c:v>0</c:v>
                </c:pt>
                <c:pt idx="15">
                  <c:v>0</c:v>
                </c:pt>
              </c:numCache>
            </c:numRef>
          </c:val>
          <c:extLst>
            <c:ext xmlns:c16="http://schemas.microsoft.com/office/drawing/2014/chart" uri="{C3380CC4-5D6E-409C-BE32-E72D297353CC}">
              <c16:uniqueId val="{00000001-EA44-4542-9498-8910B77156AD}"/>
            </c:ext>
          </c:extLst>
        </c:ser>
        <c:ser>
          <c:idx val="2"/>
          <c:order val="2"/>
          <c:tx>
            <c:strRef>
              <c:f>EK!$AY$4</c:f>
              <c:strCache>
                <c:ptCount val="1"/>
                <c:pt idx="0">
                  <c:v>Ampicillin/ Sulbactam</c:v>
                </c:pt>
              </c:strCache>
            </c:strRef>
          </c:tx>
          <c:spPr>
            <a:solidFill>
              <a:srgbClr val="FF99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EK!$AY$5:$AY$20</c:f>
              <c:numCache>
                <c:formatCode>0.00</c:formatCode>
                <c:ptCount val="16"/>
                <c:pt idx="0">
                  <c:v>0</c:v>
                </c:pt>
                <c:pt idx="1">
                  <c:v>0</c:v>
                </c:pt>
                <c:pt idx="2">
                  <c:v>0</c:v>
                </c:pt>
                <c:pt idx="3">
                  <c:v>2.808988764044944</c:v>
                </c:pt>
                <c:pt idx="4">
                  <c:v>0</c:v>
                </c:pt>
                <c:pt idx="5">
                  <c:v>50</c:v>
                </c:pt>
                <c:pt idx="6">
                  <c:v>37.078651685393261</c:v>
                </c:pt>
                <c:pt idx="7">
                  <c:v>5.0561797752808992</c:v>
                </c:pt>
                <c:pt idx="8">
                  <c:v>3.3707865168539324</c:v>
                </c:pt>
                <c:pt idx="9">
                  <c:v>0</c:v>
                </c:pt>
                <c:pt idx="10">
                  <c:v>1.1235955056179776</c:v>
                </c:pt>
                <c:pt idx="11">
                  <c:v>0</c:v>
                </c:pt>
                <c:pt idx="12">
                  <c:v>0.5617977528089888</c:v>
                </c:pt>
                <c:pt idx="13">
                  <c:v>0</c:v>
                </c:pt>
                <c:pt idx="14">
                  <c:v>0</c:v>
                </c:pt>
                <c:pt idx="15">
                  <c:v>0</c:v>
                </c:pt>
              </c:numCache>
            </c:numRef>
          </c:val>
          <c:extLst>
            <c:ext xmlns:c16="http://schemas.microsoft.com/office/drawing/2014/chart" uri="{C3380CC4-5D6E-409C-BE32-E72D297353CC}">
              <c16:uniqueId val="{00000002-EA44-4542-9498-8910B77156AD}"/>
            </c:ext>
          </c:extLst>
        </c:ser>
        <c:ser>
          <c:idx val="3"/>
          <c:order val="3"/>
          <c:tx>
            <c:strRef>
              <c:f>EK!$AZ$4</c:f>
              <c:strCache>
                <c:ptCount val="1"/>
                <c:pt idx="0">
                  <c:v>Piperacillin/ Tazobactam</c:v>
                </c:pt>
              </c:strCache>
            </c:strRef>
          </c:tx>
          <c:spPr>
            <a:solidFill>
              <a:srgbClr val="CC99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EK!$AZ$5:$AZ$20</c:f>
              <c:numCache>
                <c:formatCode>0.00</c:formatCode>
                <c:ptCount val="16"/>
                <c:pt idx="0">
                  <c:v>0</c:v>
                </c:pt>
                <c:pt idx="1">
                  <c:v>0</c:v>
                </c:pt>
                <c:pt idx="2">
                  <c:v>0</c:v>
                </c:pt>
                <c:pt idx="3">
                  <c:v>0</c:v>
                </c:pt>
                <c:pt idx="4">
                  <c:v>0.5617977528089888</c:v>
                </c:pt>
                <c:pt idx="5">
                  <c:v>0</c:v>
                </c:pt>
                <c:pt idx="6">
                  <c:v>7.8651685393258424</c:v>
                </c:pt>
                <c:pt idx="7">
                  <c:v>53.932584269662918</c:v>
                </c:pt>
                <c:pt idx="8">
                  <c:v>17.977528089887642</c:v>
                </c:pt>
                <c:pt idx="9">
                  <c:v>9.5505617977528097</c:v>
                </c:pt>
                <c:pt idx="10">
                  <c:v>5.0561797752808992</c:v>
                </c:pt>
                <c:pt idx="11">
                  <c:v>0.5617977528089888</c:v>
                </c:pt>
                <c:pt idx="12">
                  <c:v>0</c:v>
                </c:pt>
                <c:pt idx="13">
                  <c:v>4.4943820224719104</c:v>
                </c:pt>
                <c:pt idx="14">
                  <c:v>0</c:v>
                </c:pt>
                <c:pt idx="15">
                  <c:v>0</c:v>
                </c:pt>
              </c:numCache>
            </c:numRef>
          </c:val>
          <c:extLst>
            <c:ext xmlns:c16="http://schemas.microsoft.com/office/drawing/2014/chart" uri="{C3380CC4-5D6E-409C-BE32-E72D297353CC}">
              <c16:uniqueId val="{00000003-EA44-4542-9498-8910B77156AD}"/>
            </c:ext>
          </c:extLst>
        </c:ser>
        <c:ser>
          <c:idx val="4"/>
          <c:order val="4"/>
          <c:tx>
            <c:strRef>
              <c:f>EK!$BA$4</c:f>
              <c:strCache>
                <c:ptCount val="1"/>
                <c:pt idx="0">
                  <c:v>Cefotaxim</c:v>
                </c:pt>
              </c:strCache>
            </c:strRef>
          </c:tx>
          <c:spPr>
            <a:solidFill>
              <a:srgbClr val="660066"/>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EK!$BA$5:$BA$20</c:f>
              <c:numCache>
                <c:formatCode>0.00</c:formatCode>
                <c:ptCount val="16"/>
                <c:pt idx="0">
                  <c:v>0</c:v>
                </c:pt>
                <c:pt idx="1">
                  <c:v>0</c:v>
                </c:pt>
                <c:pt idx="2">
                  <c:v>0</c:v>
                </c:pt>
                <c:pt idx="3">
                  <c:v>0</c:v>
                </c:pt>
                <c:pt idx="4">
                  <c:v>0</c:v>
                </c:pt>
                <c:pt idx="5">
                  <c:v>1.1235955056179776</c:v>
                </c:pt>
                <c:pt idx="6">
                  <c:v>0</c:v>
                </c:pt>
                <c:pt idx="7">
                  <c:v>0.5617977528089888</c:v>
                </c:pt>
                <c:pt idx="8">
                  <c:v>1.1235955056179776</c:v>
                </c:pt>
                <c:pt idx="9">
                  <c:v>1.1235955056179776</c:v>
                </c:pt>
                <c:pt idx="10">
                  <c:v>96.067415730337075</c:v>
                </c:pt>
                <c:pt idx="11">
                  <c:v>0</c:v>
                </c:pt>
                <c:pt idx="12">
                  <c:v>0</c:v>
                </c:pt>
                <c:pt idx="13">
                  <c:v>0</c:v>
                </c:pt>
                <c:pt idx="14">
                  <c:v>0</c:v>
                </c:pt>
                <c:pt idx="15">
                  <c:v>0</c:v>
                </c:pt>
              </c:numCache>
            </c:numRef>
          </c:val>
          <c:extLst>
            <c:ext xmlns:c16="http://schemas.microsoft.com/office/drawing/2014/chart" uri="{C3380CC4-5D6E-409C-BE32-E72D297353CC}">
              <c16:uniqueId val="{00000004-EA44-4542-9498-8910B77156AD}"/>
            </c:ext>
          </c:extLst>
        </c:ser>
        <c:ser>
          <c:idx val="6"/>
          <c:order val="5"/>
          <c:tx>
            <c:strRef>
              <c:f>EK!$BB$4</c:f>
              <c:strCache>
                <c:ptCount val="1"/>
                <c:pt idx="0">
                  <c:v>Cefuroxim</c:v>
                </c:pt>
              </c:strCache>
            </c:strRef>
          </c:tx>
          <c:spPr>
            <a:solidFill>
              <a:srgbClr val="80008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EK!$BB$5:$BB$20</c:f>
              <c:numCache>
                <c:formatCode>0.00</c:formatCode>
                <c:ptCount val="16"/>
                <c:pt idx="0">
                  <c:v>0</c:v>
                </c:pt>
                <c:pt idx="1">
                  <c:v>0</c:v>
                </c:pt>
                <c:pt idx="2">
                  <c:v>0</c:v>
                </c:pt>
                <c:pt idx="3">
                  <c:v>0</c:v>
                </c:pt>
                <c:pt idx="4">
                  <c:v>0</c:v>
                </c:pt>
                <c:pt idx="5">
                  <c:v>0</c:v>
                </c:pt>
                <c:pt idx="6">
                  <c:v>0</c:v>
                </c:pt>
                <c:pt idx="7">
                  <c:v>0</c:v>
                </c:pt>
                <c:pt idx="8">
                  <c:v>0.5617977528089888</c:v>
                </c:pt>
                <c:pt idx="9">
                  <c:v>0.5617977528089888</c:v>
                </c:pt>
                <c:pt idx="10">
                  <c:v>1.1235955056179776</c:v>
                </c:pt>
                <c:pt idx="11">
                  <c:v>0.5617977528089888</c:v>
                </c:pt>
                <c:pt idx="12">
                  <c:v>97.19101123595506</c:v>
                </c:pt>
                <c:pt idx="13">
                  <c:v>0</c:v>
                </c:pt>
                <c:pt idx="14">
                  <c:v>0</c:v>
                </c:pt>
                <c:pt idx="15">
                  <c:v>0</c:v>
                </c:pt>
              </c:numCache>
            </c:numRef>
          </c:val>
          <c:extLst>
            <c:ext xmlns:c16="http://schemas.microsoft.com/office/drawing/2014/chart" uri="{C3380CC4-5D6E-409C-BE32-E72D297353CC}">
              <c16:uniqueId val="{00000005-EA44-4542-9498-8910B77156AD}"/>
            </c:ext>
          </c:extLst>
        </c:ser>
        <c:ser>
          <c:idx val="5"/>
          <c:order val="6"/>
          <c:tx>
            <c:strRef>
              <c:f>EK!$BC$4</c:f>
              <c:strCache>
                <c:ptCount val="1"/>
                <c:pt idx="0">
                  <c:v>Imipenem</c:v>
                </c:pt>
              </c:strCache>
            </c:strRef>
          </c:tx>
          <c:spPr>
            <a:solidFill>
              <a:srgbClr val="000099"/>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EK!$BC$5:$BC$20</c:f>
              <c:numCache>
                <c:formatCode>0.00</c:formatCode>
                <c:ptCount val="16"/>
                <c:pt idx="0">
                  <c:v>0</c:v>
                </c:pt>
                <c:pt idx="1">
                  <c:v>0</c:v>
                </c:pt>
                <c:pt idx="2">
                  <c:v>1.1173184357541899</c:v>
                </c:pt>
                <c:pt idx="3">
                  <c:v>0</c:v>
                </c:pt>
                <c:pt idx="4">
                  <c:v>3.3519553072625698</c:v>
                </c:pt>
                <c:pt idx="5">
                  <c:v>31.284916201117319</c:v>
                </c:pt>
                <c:pt idx="6">
                  <c:v>44.692737430167597</c:v>
                </c:pt>
                <c:pt idx="7">
                  <c:v>15.083798882681565</c:v>
                </c:pt>
                <c:pt idx="8">
                  <c:v>2.2346368715083798</c:v>
                </c:pt>
                <c:pt idx="9">
                  <c:v>0.55865921787709494</c:v>
                </c:pt>
                <c:pt idx="10">
                  <c:v>0.55865921787709494</c:v>
                </c:pt>
                <c:pt idx="11">
                  <c:v>0.55865921787709494</c:v>
                </c:pt>
                <c:pt idx="12">
                  <c:v>0.55865921787709494</c:v>
                </c:pt>
                <c:pt idx="13">
                  <c:v>0</c:v>
                </c:pt>
                <c:pt idx="14">
                  <c:v>0</c:v>
                </c:pt>
                <c:pt idx="15">
                  <c:v>0</c:v>
                </c:pt>
              </c:numCache>
            </c:numRef>
          </c:val>
          <c:extLst>
            <c:ext xmlns:c16="http://schemas.microsoft.com/office/drawing/2014/chart" uri="{C3380CC4-5D6E-409C-BE32-E72D297353CC}">
              <c16:uniqueId val="{00000006-EA44-4542-9498-8910B77156AD}"/>
            </c:ext>
          </c:extLst>
        </c:ser>
        <c:ser>
          <c:idx val="7"/>
          <c:order val="7"/>
          <c:tx>
            <c:strRef>
              <c:f>EK!$BD$4</c:f>
              <c:strCache>
                <c:ptCount val="1"/>
                <c:pt idx="0">
                  <c:v>Meropenem</c:v>
                </c:pt>
              </c:strCache>
            </c:strRef>
          </c:tx>
          <c:spPr>
            <a:solidFill>
              <a:srgbClr val="3333FF"/>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EK!$BD$5:$BD$20</c:f>
              <c:numCache>
                <c:formatCode>0.00</c:formatCode>
                <c:ptCount val="16"/>
                <c:pt idx="0">
                  <c:v>0</c:v>
                </c:pt>
                <c:pt idx="1">
                  <c:v>0</c:v>
                </c:pt>
                <c:pt idx="2">
                  <c:v>0.5617977528089888</c:v>
                </c:pt>
                <c:pt idx="3">
                  <c:v>0</c:v>
                </c:pt>
                <c:pt idx="4">
                  <c:v>0</c:v>
                </c:pt>
                <c:pt idx="5">
                  <c:v>0.5617977528089888</c:v>
                </c:pt>
                <c:pt idx="6">
                  <c:v>5.617977528089888</c:v>
                </c:pt>
                <c:pt idx="7">
                  <c:v>18.539325842696631</c:v>
                </c:pt>
                <c:pt idx="8">
                  <c:v>54.49438202247191</c:v>
                </c:pt>
                <c:pt idx="9">
                  <c:v>15.168539325842696</c:v>
                </c:pt>
                <c:pt idx="10">
                  <c:v>2.808988764044944</c:v>
                </c:pt>
                <c:pt idx="11">
                  <c:v>2.2471910112359552</c:v>
                </c:pt>
                <c:pt idx="12">
                  <c:v>0</c:v>
                </c:pt>
                <c:pt idx="13">
                  <c:v>0</c:v>
                </c:pt>
                <c:pt idx="14">
                  <c:v>0</c:v>
                </c:pt>
                <c:pt idx="15">
                  <c:v>0</c:v>
                </c:pt>
              </c:numCache>
            </c:numRef>
          </c:val>
          <c:extLst>
            <c:ext xmlns:c16="http://schemas.microsoft.com/office/drawing/2014/chart" uri="{C3380CC4-5D6E-409C-BE32-E72D297353CC}">
              <c16:uniqueId val="{00000007-EA44-4542-9498-8910B77156AD}"/>
            </c:ext>
          </c:extLst>
        </c:ser>
        <c:ser>
          <c:idx val="8"/>
          <c:order val="8"/>
          <c:tx>
            <c:strRef>
              <c:f>EK!$BE$4</c:f>
              <c:strCache>
                <c:ptCount val="1"/>
                <c:pt idx="0">
                  <c:v>Amikacin</c:v>
                </c:pt>
              </c:strCache>
            </c:strRef>
          </c:tx>
          <c:spPr>
            <a:solidFill>
              <a:srgbClr val="990099"/>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EK!$BE$5:$BE$20</c:f>
              <c:numCache>
                <c:formatCode>0.00</c:formatCode>
                <c:ptCount val="16"/>
                <c:pt idx="0">
                  <c:v>0</c:v>
                </c:pt>
                <c:pt idx="1">
                  <c:v>0</c:v>
                </c:pt>
                <c:pt idx="2">
                  <c:v>0</c:v>
                </c:pt>
                <c:pt idx="3">
                  <c:v>0</c:v>
                </c:pt>
                <c:pt idx="4">
                  <c:v>0.5617977528089888</c:v>
                </c:pt>
                <c:pt idx="5">
                  <c:v>0</c:v>
                </c:pt>
                <c:pt idx="6">
                  <c:v>0.5617977528089888</c:v>
                </c:pt>
                <c:pt idx="7">
                  <c:v>1.1235955056179776</c:v>
                </c:pt>
                <c:pt idx="8">
                  <c:v>0</c:v>
                </c:pt>
                <c:pt idx="9">
                  <c:v>0</c:v>
                </c:pt>
                <c:pt idx="10">
                  <c:v>2.808988764044944</c:v>
                </c:pt>
                <c:pt idx="11">
                  <c:v>21.910112359550563</c:v>
                </c:pt>
                <c:pt idx="12">
                  <c:v>38.764044943820224</c:v>
                </c:pt>
                <c:pt idx="13">
                  <c:v>34.269662921348313</c:v>
                </c:pt>
                <c:pt idx="14">
                  <c:v>0</c:v>
                </c:pt>
                <c:pt idx="15">
                  <c:v>0</c:v>
                </c:pt>
              </c:numCache>
            </c:numRef>
          </c:val>
          <c:extLst>
            <c:ext xmlns:c16="http://schemas.microsoft.com/office/drawing/2014/chart" uri="{C3380CC4-5D6E-409C-BE32-E72D297353CC}">
              <c16:uniqueId val="{00000008-EA44-4542-9498-8910B77156AD}"/>
            </c:ext>
          </c:extLst>
        </c:ser>
        <c:ser>
          <c:idx val="9"/>
          <c:order val="9"/>
          <c:tx>
            <c:strRef>
              <c:f>EK!$BF$4</c:f>
              <c:strCache>
                <c:ptCount val="1"/>
                <c:pt idx="0">
                  <c:v>Gentamicin</c:v>
                </c:pt>
              </c:strCache>
            </c:strRef>
          </c:tx>
          <c:spPr>
            <a:solidFill>
              <a:srgbClr val="000066"/>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EK!$BF$5:$BF$20</c:f>
              <c:numCache>
                <c:formatCode>0.00</c:formatCode>
                <c:ptCount val="16"/>
                <c:pt idx="0">
                  <c:v>0</c:v>
                </c:pt>
                <c:pt idx="1">
                  <c:v>0</c:v>
                </c:pt>
                <c:pt idx="2">
                  <c:v>0.5617977528089888</c:v>
                </c:pt>
                <c:pt idx="3">
                  <c:v>0</c:v>
                </c:pt>
                <c:pt idx="4">
                  <c:v>0</c:v>
                </c:pt>
                <c:pt idx="5">
                  <c:v>0.5617977528089888</c:v>
                </c:pt>
                <c:pt idx="6">
                  <c:v>0</c:v>
                </c:pt>
                <c:pt idx="7">
                  <c:v>1.6853932584269662</c:v>
                </c:pt>
                <c:pt idx="8">
                  <c:v>39.325842696629216</c:v>
                </c:pt>
                <c:pt idx="9">
                  <c:v>20.786516853932586</c:v>
                </c:pt>
                <c:pt idx="10">
                  <c:v>37.078651685393261</c:v>
                </c:pt>
                <c:pt idx="11">
                  <c:v>0</c:v>
                </c:pt>
                <c:pt idx="12">
                  <c:v>0</c:v>
                </c:pt>
                <c:pt idx="13">
                  <c:v>0</c:v>
                </c:pt>
                <c:pt idx="14">
                  <c:v>0</c:v>
                </c:pt>
                <c:pt idx="15">
                  <c:v>0</c:v>
                </c:pt>
              </c:numCache>
            </c:numRef>
          </c:val>
          <c:extLst>
            <c:ext xmlns:c16="http://schemas.microsoft.com/office/drawing/2014/chart" uri="{C3380CC4-5D6E-409C-BE32-E72D297353CC}">
              <c16:uniqueId val="{00000009-EA44-4542-9498-8910B77156AD}"/>
            </c:ext>
          </c:extLst>
        </c:ser>
        <c:ser>
          <c:idx val="10"/>
          <c:order val="10"/>
          <c:tx>
            <c:strRef>
              <c:f>EK!$BG$4</c:f>
              <c:strCache>
                <c:ptCount val="1"/>
                <c:pt idx="0">
                  <c:v>Fosfomycin</c:v>
                </c:pt>
              </c:strCache>
            </c:strRef>
          </c:tx>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EK!$BG$5:$BG$20</c:f>
              <c:numCache>
                <c:formatCode>0.00</c:formatCode>
                <c:ptCount val="16"/>
                <c:pt idx="0">
                  <c:v>0</c:v>
                </c:pt>
                <c:pt idx="1">
                  <c:v>0</c:v>
                </c:pt>
                <c:pt idx="2">
                  <c:v>0</c:v>
                </c:pt>
                <c:pt idx="3">
                  <c:v>0</c:v>
                </c:pt>
                <c:pt idx="4">
                  <c:v>0</c:v>
                </c:pt>
                <c:pt idx="5">
                  <c:v>1.1299435028248588</c:v>
                </c:pt>
                <c:pt idx="6">
                  <c:v>0</c:v>
                </c:pt>
                <c:pt idx="7">
                  <c:v>0</c:v>
                </c:pt>
                <c:pt idx="8">
                  <c:v>0</c:v>
                </c:pt>
                <c:pt idx="9">
                  <c:v>1.1299435028248588</c:v>
                </c:pt>
                <c:pt idx="10">
                  <c:v>18.07909604519774</c:v>
                </c:pt>
                <c:pt idx="11">
                  <c:v>57.627118644067799</c:v>
                </c:pt>
                <c:pt idx="12">
                  <c:v>15.254237288135593</c:v>
                </c:pt>
                <c:pt idx="13">
                  <c:v>1.6949152542372881</c:v>
                </c:pt>
                <c:pt idx="14">
                  <c:v>5.0847457627118642</c:v>
                </c:pt>
                <c:pt idx="15">
                  <c:v>0</c:v>
                </c:pt>
              </c:numCache>
            </c:numRef>
          </c:val>
          <c:extLst>
            <c:ext xmlns:c16="http://schemas.microsoft.com/office/drawing/2014/chart" uri="{C3380CC4-5D6E-409C-BE32-E72D297353CC}">
              <c16:uniqueId val="{0000000A-EA44-4542-9498-8910B77156AD}"/>
            </c:ext>
          </c:extLst>
        </c:ser>
        <c:ser>
          <c:idx val="11"/>
          <c:order val="11"/>
          <c:tx>
            <c:strRef>
              <c:f>EK!$BH$4</c:f>
              <c:strCache>
                <c:ptCount val="1"/>
                <c:pt idx="0">
                  <c:v>Cotrimoxazol</c:v>
                </c:pt>
              </c:strCache>
            </c:strRef>
          </c:tx>
          <c:spPr>
            <a:solidFill>
              <a:srgbClr val="000099"/>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EK!$BH$5:$BH$20</c:f>
              <c:numCache>
                <c:formatCode>General</c:formatCode>
                <c:ptCount val="16"/>
                <c:pt idx="0">
                  <c:v>0</c:v>
                </c:pt>
                <c:pt idx="1">
                  <c:v>0</c:v>
                </c:pt>
                <c:pt idx="2">
                  <c:v>81.460674157303373</c:v>
                </c:pt>
                <c:pt idx="3">
                  <c:v>0</c:v>
                </c:pt>
                <c:pt idx="4">
                  <c:v>5.0561797752808992</c:v>
                </c:pt>
                <c:pt idx="5">
                  <c:v>3.9325842696629212</c:v>
                </c:pt>
                <c:pt idx="6">
                  <c:v>1.1235955056179776</c:v>
                </c:pt>
                <c:pt idx="7">
                  <c:v>1.6853932584269662</c:v>
                </c:pt>
                <c:pt idx="8">
                  <c:v>1.6853932584269662</c:v>
                </c:pt>
                <c:pt idx="9">
                  <c:v>0</c:v>
                </c:pt>
                <c:pt idx="10">
                  <c:v>2.2471910112359552</c:v>
                </c:pt>
                <c:pt idx="11">
                  <c:v>2.808988764044944</c:v>
                </c:pt>
                <c:pt idx="12">
                  <c:v>0</c:v>
                </c:pt>
                <c:pt idx="13">
                  <c:v>0</c:v>
                </c:pt>
                <c:pt idx="14">
                  <c:v>0</c:v>
                </c:pt>
                <c:pt idx="15">
                  <c:v>0</c:v>
                </c:pt>
              </c:numCache>
            </c:numRef>
          </c:val>
          <c:extLst>
            <c:ext xmlns:c16="http://schemas.microsoft.com/office/drawing/2014/chart" uri="{C3380CC4-5D6E-409C-BE32-E72D297353CC}">
              <c16:uniqueId val="{0000000B-EA44-4542-9498-8910B77156AD}"/>
            </c:ext>
          </c:extLst>
        </c:ser>
        <c:ser>
          <c:idx val="12"/>
          <c:order val="12"/>
          <c:tx>
            <c:strRef>
              <c:f>EK!$BI$4</c:f>
              <c:strCache>
                <c:ptCount val="1"/>
                <c:pt idx="0">
                  <c:v>Ciprofloxacin</c:v>
                </c:pt>
              </c:strCache>
            </c:strRef>
          </c:tx>
          <c:spPr>
            <a:solidFill>
              <a:srgbClr val="003300"/>
            </a:solidFill>
            <a:ln>
              <a:solidFill>
                <a:srgbClr val="00FF00"/>
              </a:solidFill>
            </a:ln>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EK!$BI$5:$BI$20</c:f>
              <c:numCache>
                <c:formatCode>0.00</c:formatCode>
                <c:ptCount val="16"/>
                <c:pt idx="0">
                  <c:v>0</c:v>
                </c:pt>
                <c:pt idx="1">
                  <c:v>1.6759776536312849</c:v>
                </c:pt>
                <c:pt idx="2">
                  <c:v>0.55865921787709494</c:v>
                </c:pt>
                <c:pt idx="3">
                  <c:v>1.1173184357541899</c:v>
                </c:pt>
                <c:pt idx="4">
                  <c:v>1.6759776536312849</c:v>
                </c:pt>
                <c:pt idx="5">
                  <c:v>22.346368715083798</c:v>
                </c:pt>
                <c:pt idx="6">
                  <c:v>39.66480446927374</c:v>
                </c:pt>
                <c:pt idx="7">
                  <c:v>3.9106145251396649</c:v>
                </c:pt>
                <c:pt idx="8">
                  <c:v>3.3519553072625698</c:v>
                </c:pt>
                <c:pt idx="9">
                  <c:v>25.69832402234637</c:v>
                </c:pt>
                <c:pt idx="10">
                  <c:v>0</c:v>
                </c:pt>
                <c:pt idx="11">
                  <c:v>0</c:v>
                </c:pt>
                <c:pt idx="12">
                  <c:v>0</c:v>
                </c:pt>
                <c:pt idx="13">
                  <c:v>0</c:v>
                </c:pt>
                <c:pt idx="14">
                  <c:v>0</c:v>
                </c:pt>
                <c:pt idx="15">
                  <c:v>0</c:v>
                </c:pt>
              </c:numCache>
            </c:numRef>
          </c:val>
          <c:extLst>
            <c:ext xmlns:c16="http://schemas.microsoft.com/office/drawing/2014/chart" uri="{C3380CC4-5D6E-409C-BE32-E72D297353CC}">
              <c16:uniqueId val="{0000000C-EA44-4542-9498-8910B77156AD}"/>
            </c:ext>
          </c:extLst>
        </c:ser>
        <c:ser>
          <c:idx val="13"/>
          <c:order val="13"/>
          <c:tx>
            <c:strRef>
              <c:f>EK!$BJ$4</c:f>
              <c:strCache>
                <c:ptCount val="1"/>
                <c:pt idx="0">
                  <c:v>Levofloxacin</c:v>
                </c:pt>
              </c:strCache>
            </c:strRef>
          </c:tx>
          <c:spPr>
            <a:solidFill>
              <a:srgbClr val="3366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EK!$BJ$5:$BJ$20</c:f>
              <c:numCache>
                <c:formatCode>0.00</c:formatCode>
                <c:ptCount val="16"/>
                <c:pt idx="0">
                  <c:v>0</c:v>
                </c:pt>
                <c:pt idx="1">
                  <c:v>2.808988764044944</c:v>
                </c:pt>
                <c:pt idx="2">
                  <c:v>0</c:v>
                </c:pt>
                <c:pt idx="3">
                  <c:v>1.6853932584269662</c:v>
                </c:pt>
                <c:pt idx="4">
                  <c:v>2.2471910112359552</c:v>
                </c:pt>
                <c:pt idx="5">
                  <c:v>24.157303370786519</c:v>
                </c:pt>
                <c:pt idx="6">
                  <c:v>30.337078651685392</c:v>
                </c:pt>
                <c:pt idx="7">
                  <c:v>5.617977528089888</c:v>
                </c:pt>
                <c:pt idx="8">
                  <c:v>2.2471910112359552</c:v>
                </c:pt>
                <c:pt idx="9">
                  <c:v>3.9325842696629212</c:v>
                </c:pt>
                <c:pt idx="10">
                  <c:v>26.966292134831459</c:v>
                </c:pt>
                <c:pt idx="11">
                  <c:v>0</c:v>
                </c:pt>
                <c:pt idx="12">
                  <c:v>0</c:v>
                </c:pt>
                <c:pt idx="13">
                  <c:v>0</c:v>
                </c:pt>
                <c:pt idx="14">
                  <c:v>0</c:v>
                </c:pt>
                <c:pt idx="15">
                  <c:v>0</c:v>
                </c:pt>
              </c:numCache>
            </c:numRef>
          </c:val>
          <c:extLst>
            <c:ext xmlns:c16="http://schemas.microsoft.com/office/drawing/2014/chart" uri="{C3380CC4-5D6E-409C-BE32-E72D297353CC}">
              <c16:uniqueId val="{0000000D-EA44-4542-9498-8910B77156AD}"/>
            </c:ext>
          </c:extLst>
        </c:ser>
        <c:ser>
          <c:idx val="14"/>
          <c:order val="14"/>
          <c:tx>
            <c:strRef>
              <c:f>EK!$BK$4</c:f>
              <c:strCache>
                <c:ptCount val="1"/>
                <c:pt idx="0">
                  <c:v>Moxifloxacin</c:v>
                </c:pt>
              </c:strCache>
            </c:strRef>
          </c:tx>
          <c:spPr>
            <a:solidFill>
              <a:srgbClr val="33CC33"/>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EK!$BK$5:$BK$20</c:f>
              <c:numCache>
                <c:formatCode>0.00</c:formatCode>
                <c:ptCount val="16"/>
                <c:pt idx="0">
                  <c:v>0</c:v>
                </c:pt>
                <c:pt idx="1">
                  <c:v>2.808988764044944</c:v>
                </c:pt>
                <c:pt idx="2">
                  <c:v>2.808988764044944</c:v>
                </c:pt>
                <c:pt idx="3">
                  <c:v>5.617977528089888</c:v>
                </c:pt>
                <c:pt idx="4">
                  <c:v>43.258426966292134</c:v>
                </c:pt>
                <c:pt idx="5">
                  <c:v>12.359550561797754</c:v>
                </c:pt>
                <c:pt idx="6">
                  <c:v>2.808988764044944</c:v>
                </c:pt>
                <c:pt idx="7">
                  <c:v>3.3707865168539324</c:v>
                </c:pt>
                <c:pt idx="8">
                  <c:v>1.6853932584269662</c:v>
                </c:pt>
                <c:pt idx="9">
                  <c:v>25.280898876404493</c:v>
                </c:pt>
                <c:pt idx="10">
                  <c:v>0</c:v>
                </c:pt>
                <c:pt idx="11">
                  <c:v>0</c:v>
                </c:pt>
                <c:pt idx="12">
                  <c:v>0</c:v>
                </c:pt>
                <c:pt idx="13">
                  <c:v>0</c:v>
                </c:pt>
                <c:pt idx="14">
                  <c:v>0</c:v>
                </c:pt>
                <c:pt idx="15">
                  <c:v>0</c:v>
                </c:pt>
              </c:numCache>
            </c:numRef>
          </c:val>
          <c:extLst>
            <c:ext xmlns:c16="http://schemas.microsoft.com/office/drawing/2014/chart" uri="{C3380CC4-5D6E-409C-BE32-E72D297353CC}">
              <c16:uniqueId val="{0000000E-EA44-4542-9498-8910B77156AD}"/>
            </c:ext>
          </c:extLst>
        </c:ser>
        <c:ser>
          <c:idx val="15"/>
          <c:order val="15"/>
          <c:tx>
            <c:strRef>
              <c:f>EK!$BL$4</c:f>
              <c:strCache>
                <c:ptCount val="1"/>
                <c:pt idx="0">
                  <c:v>Doxycyclin</c:v>
                </c:pt>
              </c:strCache>
            </c:strRef>
          </c:tx>
          <c:spPr>
            <a:solidFill>
              <a:srgbClr val="0066FF"/>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EK!$BL$5:$BL$20</c:f>
              <c:numCache>
                <c:formatCode>0.00</c:formatCode>
                <c:ptCount val="16"/>
                <c:pt idx="0">
                  <c:v>0</c:v>
                </c:pt>
                <c:pt idx="1">
                  <c:v>0</c:v>
                </c:pt>
                <c:pt idx="2">
                  <c:v>15.730337078651685</c:v>
                </c:pt>
                <c:pt idx="3">
                  <c:v>0</c:v>
                </c:pt>
                <c:pt idx="4">
                  <c:v>9.5505617977528097</c:v>
                </c:pt>
                <c:pt idx="5">
                  <c:v>1.6853932584269662</c:v>
                </c:pt>
                <c:pt idx="6">
                  <c:v>1.1235955056179776</c:v>
                </c:pt>
                <c:pt idx="7">
                  <c:v>4.4943820224719104</c:v>
                </c:pt>
                <c:pt idx="8">
                  <c:v>30.337078651685392</c:v>
                </c:pt>
                <c:pt idx="9">
                  <c:v>30.898876404494381</c:v>
                </c:pt>
                <c:pt idx="10">
                  <c:v>6.1797752808988768</c:v>
                </c:pt>
                <c:pt idx="11">
                  <c:v>0</c:v>
                </c:pt>
                <c:pt idx="12">
                  <c:v>0</c:v>
                </c:pt>
                <c:pt idx="13">
                  <c:v>0</c:v>
                </c:pt>
                <c:pt idx="14">
                  <c:v>0</c:v>
                </c:pt>
                <c:pt idx="15">
                  <c:v>0</c:v>
                </c:pt>
              </c:numCache>
            </c:numRef>
          </c:val>
          <c:extLst>
            <c:ext xmlns:c16="http://schemas.microsoft.com/office/drawing/2014/chart" uri="{C3380CC4-5D6E-409C-BE32-E72D297353CC}">
              <c16:uniqueId val="{0000000F-EA44-4542-9498-8910B77156AD}"/>
            </c:ext>
          </c:extLst>
        </c:ser>
        <c:ser>
          <c:idx val="16"/>
          <c:order val="16"/>
          <c:tx>
            <c:strRef>
              <c:f>EK!$BM$4</c:f>
              <c:strCache>
                <c:ptCount val="1"/>
                <c:pt idx="0">
                  <c:v>Rifampicin</c:v>
                </c:pt>
              </c:strCache>
            </c:strRef>
          </c:tx>
          <c:spPr>
            <a:solidFill>
              <a:srgbClr val="FF6699"/>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EK!$BM$5:$BM$20</c:f>
              <c:numCache>
                <c:formatCode>0.00</c:formatCode>
                <c:ptCount val="16"/>
                <c:pt idx="0">
                  <c:v>0</c:v>
                </c:pt>
                <c:pt idx="1">
                  <c:v>2.808988764044944</c:v>
                </c:pt>
                <c:pt idx="2">
                  <c:v>0.5617977528089888</c:v>
                </c:pt>
                <c:pt idx="3">
                  <c:v>0</c:v>
                </c:pt>
                <c:pt idx="4">
                  <c:v>2.2471910112359552</c:v>
                </c:pt>
                <c:pt idx="5">
                  <c:v>8.9887640449438209</c:v>
                </c:pt>
                <c:pt idx="6">
                  <c:v>36.516853932584269</c:v>
                </c:pt>
                <c:pt idx="7">
                  <c:v>24.157303370786519</c:v>
                </c:pt>
                <c:pt idx="8">
                  <c:v>16.853932584269664</c:v>
                </c:pt>
                <c:pt idx="9">
                  <c:v>7.8651685393258424</c:v>
                </c:pt>
                <c:pt idx="10">
                  <c:v>0</c:v>
                </c:pt>
                <c:pt idx="11">
                  <c:v>0</c:v>
                </c:pt>
                <c:pt idx="12">
                  <c:v>0</c:v>
                </c:pt>
                <c:pt idx="13">
                  <c:v>0</c:v>
                </c:pt>
                <c:pt idx="14">
                  <c:v>0</c:v>
                </c:pt>
                <c:pt idx="15">
                  <c:v>0</c:v>
                </c:pt>
              </c:numCache>
            </c:numRef>
          </c:val>
          <c:extLst>
            <c:ext xmlns:c16="http://schemas.microsoft.com/office/drawing/2014/chart" uri="{C3380CC4-5D6E-409C-BE32-E72D297353CC}">
              <c16:uniqueId val="{00000010-EA44-4542-9498-8910B77156AD}"/>
            </c:ext>
          </c:extLst>
        </c:ser>
        <c:ser>
          <c:idx val="17"/>
          <c:order val="17"/>
          <c:tx>
            <c:strRef>
              <c:f>EK!$BN$4</c:f>
              <c:strCache>
                <c:ptCount val="1"/>
                <c:pt idx="0">
                  <c:v>Daptomycin</c:v>
                </c:pt>
              </c:strCache>
            </c:strRef>
          </c:tx>
          <c:spPr>
            <a:solidFill>
              <a:srgbClr val="CC0099"/>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EK!$BN$5:$BN$20</c:f>
              <c:numCache>
                <c:formatCode>0.00</c:formatCode>
                <c:ptCount val="16"/>
                <c:pt idx="0">
                  <c:v>0</c:v>
                </c:pt>
                <c:pt idx="1">
                  <c:v>0</c:v>
                </c:pt>
                <c:pt idx="2">
                  <c:v>0</c:v>
                </c:pt>
                <c:pt idx="3">
                  <c:v>0</c:v>
                </c:pt>
                <c:pt idx="4">
                  <c:v>0</c:v>
                </c:pt>
                <c:pt idx="5">
                  <c:v>1.6759776536312849</c:v>
                </c:pt>
                <c:pt idx="6">
                  <c:v>27.374301675977655</c:v>
                </c:pt>
                <c:pt idx="7">
                  <c:v>50.837988826815639</c:v>
                </c:pt>
                <c:pt idx="8">
                  <c:v>17.318435754189945</c:v>
                </c:pt>
                <c:pt idx="9">
                  <c:v>2.7932960893854748</c:v>
                </c:pt>
                <c:pt idx="10">
                  <c:v>0</c:v>
                </c:pt>
                <c:pt idx="11">
                  <c:v>0</c:v>
                </c:pt>
                <c:pt idx="12">
                  <c:v>0</c:v>
                </c:pt>
                <c:pt idx="13">
                  <c:v>0</c:v>
                </c:pt>
                <c:pt idx="14">
                  <c:v>0</c:v>
                </c:pt>
                <c:pt idx="15">
                  <c:v>0</c:v>
                </c:pt>
              </c:numCache>
            </c:numRef>
          </c:val>
          <c:extLst>
            <c:ext xmlns:c16="http://schemas.microsoft.com/office/drawing/2014/chart" uri="{C3380CC4-5D6E-409C-BE32-E72D297353CC}">
              <c16:uniqueId val="{00000011-EA44-4542-9498-8910B77156AD}"/>
            </c:ext>
          </c:extLst>
        </c:ser>
        <c:ser>
          <c:idx val="18"/>
          <c:order val="18"/>
          <c:tx>
            <c:strRef>
              <c:f>EK!$BO$4</c:f>
              <c:strCache>
                <c:ptCount val="1"/>
                <c:pt idx="0">
                  <c:v>Roxythromycin</c:v>
                </c:pt>
              </c:strCache>
            </c:strRef>
          </c:tx>
          <c:spPr>
            <a:solidFill>
              <a:srgbClr val="0033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EK!$BO$5:$BO$20</c:f>
              <c:numCache>
                <c:formatCode>0.00</c:formatCode>
                <c:ptCount val="16"/>
                <c:pt idx="0">
                  <c:v>0</c:v>
                </c:pt>
                <c:pt idx="1">
                  <c:v>0</c:v>
                </c:pt>
                <c:pt idx="2">
                  <c:v>0.5617977528089888</c:v>
                </c:pt>
                <c:pt idx="3">
                  <c:v>0</c:v>
                </c:pt>
                <c:pt idx="4">
                  <c:v>2.2471910112359552</c:v>
                </c:pt>
                <c:pt idx="5">
                  <c:v>1.6853932584269662</c:v>
                </c:pt>
                <c:pt idx="6">
                  <c:v>8.9887640449438209</c:v>
                </c:pt>
                <c:pt idx="7">
                  <c:v>14.044943820224718</c:v>
                </c:pt>
                <c:pt idx="8">
                  <c:v>19.101123595505619</c:v>
                </c:pt>
                <c:pt idx="9">
                  <c:v>11.235955056179776</c:v>
                </c:pt>
                <c:pt idx="10">
                  <c:v>10.112359550561798</c:v>
                </c:pt>
                <c:pt idx="11">
                  <c:v>32.022471910112358</c:v>
                </c:pt>
                <c:pt idx="12">
                  <c:v>0</c:v>
                </c:pt>
                <c:pt idx="13">
                  <c:v>0</c:v>
                </c:pt>
                <c:pt idx="14">
                  <c:v>0</c:v>
                </c:pt>
                <c:pt idx="15">
                  <c:v>0</c:v>
                </c:pt>
              </c:numCache>
            </c:numRef>
          </c:val>
          <c:extLst>
            <c:ext xmlns:c16="http://schemas.microsoft.com/office/drawing/2014/chart" uri="{C3380CC4-5D6E-409C-BE32-E72D297353CC}">
              <c16:uniqueId val="{00000012-EA44-4542-9498-8910B77156AD}"/>
            </c:ext>
          </c:extLst>
        </c:ser>
        <c:ser>
          <c:idx val="19"/>
          <c:order val="19"/>
          <c:tx>
            <c:strRef>
              <c:f>EK!$BP$4</c:f>
              <c:strCache>
                <c:ptCount val="1"/>
                <c:pt idx="0">
                  <c:v>Clindamycin</c:v>
                </c:pt>
              </c:strCache>
            </c:strRef>
          </c:tx>
          <c:spPr>
            <a:solidFill>
              <a:srgbClr val="0066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EK!$BP$5:$BP$20</c:f>
              <c:numCache>
                <c:formatCode>0.00</c:formatCode>
                <c:ptCount val="16"/>
                <c:pt idx="0">
                  <c:v>0</c:v>
                </c:pt>
                <c:pt idx="1">
                  <c:v>0.5617977528089888</c:v>
                </c:pt>
                <c:pt idx="2">
                  <c:v>0</c:v>
                </c:pt>
                <c:pt idx="3">
                  <c:v>0</c:v>
                </c:pt>
                <c:pt idx="4">
                  <c:v>0</c:v>
                </c:pt>
                <c:pt idx="5">
                  <c:v>0</c:v>
                </c:pt>
                <c:pt idx="6">
                  <c:v>0.5617977528089888</c:v>
                </c:pt>
                <c:pt idx="7">
                  <c:v>2.2471910112359552</c:v>
                </c:pt>
                <c:pt idx="8">
                  <c:v>4.4943820224719104</c:v>
                </c:pt>
                <c:pt idx="9">
                  <c:v>92.134831460674164</c:v>
                </c:pt>
                <c:pt idx="10">
                  <c:v>0</c:v>
                </c:pt>
                <c:pt idx="11">
                  <c:v>0</c:v>
                </c:pt>
                <c:pt idx="12">
                  <c:v>0</c:v>
                </c:pt>
                <c:pt idx="13">
                  <c:v>0</c:v>
                </c:pt>
                <c:pt idx="14">
                  <c:v>0</c:v>
                </c:pt>
                <c:pt idx="15">
                  <c:v>0</c:v>
                </c:pt>
              </c:numCache>
            </c:numRef>
          </c:val>
          <c:extLst>
            <c:ext xmlns:c16="http://schemas.microsoft.com/office/drawing/2014/chart" uri="{C3380CC4-5D6E-409C-BE32-E72D297353CC}">
              <c16:uniqueId val="{00000013-EA44-4542-9498-8910B77156AD}"/>
            </c:ext>
          </c:extLst>
        </c:ser>
        <c:ser>
          <c:idx val="20"/>
          <c:order val="20"/>
          <c:tx>
            <c:strRef>
              <c:f>EK!$BQ$4</c:f>
              <c:strCache>
                <c:ptCount val="1"/>
                <c:pt idx="0">
                  <c:v>Linezolid</c:v>
                </c:pt>
              </c:strCache>
            </c:strRef>
          </c:tx>
          <c:spPr>
            <a:solidFill>
              <a:srgbClr val="FF0066"/>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EK!$BQ$5:$BQ$20</c:f>
              <c:numCache>
                <c:formatCode>0.00</c:formatCode>
                <c:ptCount val="16"/>
                <c:pt idx="0">
                  <c:v>0</c:v>
                </c:pt>
                <c:pt idx="1">
                  <c:v>0</c:v>
                </c:pt>
                <c:pt idx="2">
                  <c:v>2.2346368715083798</c:v>
                </c:pt>
                <c:pt idx="3">
                  <c:v>0</c:v>
                </c:pt>
                <c:pt idx="4">
                  <c:v>8.938547486033519</c:v>
                </c:pt>
                <c:pt idx="5">
                  <c:v>32.402234636871505</c:v>
                </c:pt>
                <c:pt idx="6">
                  <c:v>25.139664804469273</c:v>
                </c:pt>
                <c:pt idx="7">
                  <c:v>29.608938547486034</c:v>
                </c:pt>
                <c:pt idx="8">
                  <c:v>1.6759776536312849</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EA44-4542-9498-8910B77156AD}"/>
            </c:ext>
          </c:extLst>
        </c:ser>
        <c:ser>
          <c:idx val="21"/>
          <c:order val="21"/>
          <c:tx>
            <c:strRef>
              <c:f>EK!$BR$4</c:f>
              <c:strCache>
                <c:ptCount val="1"/>
                <c:pt idx="0">
                  <c:v>Vancomycin</c:v>
                </c:pt>
              </c:strCache>
            </c:strRef>
          </c:tx>
          <c:spPr>
            <a:solidFill>
              <a:srgbClr val="CCCC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EK!$BR$5:$BR$20</c:f>
              <c:numCache>
                <c:formatCode>0.00</c:formatCode>
                <c:ptCount val="16"/>
                <c:pt idx="0">
                  <c:v>0</c:v>
                </c:pt>
                <c:pt idx="1">
                  <c:v>0</c:v>
                </c:pt>
                <c:pt idx="2">
                  <c:v>0</c:v>
                </c:pt>
                <c:pt idx="3">
                  <c:v>0</c:v>
                </c:pt>
                <c:pt idx="4">
                  <c:v>0.55865921787709494</c:v>
                </c:pt>
                <c:pt idx="5">
                  <c:v>20.11173184357542</c:v>
                </c:pt>
                <c:pt idx="6">
                  <c:v>57.541899441340782</c:v>
                </c:pt>
                <c:pt idx="7">
                  <c:v>21.229050279329609</c:v>
                </c:pt>
                <c:pt idx="8">
                  <c:v>0.55865921787709494</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5-EA44-4542-9498-8910B77156AD}"/>
            </c:ext>
          </c:extLst>
        </c:ser>
        <c:ser>
          <c:idx val="23"/>
          <c:order val="22"/>
          <c:tx>
            <c:strRef>
              <c:f>EK!$BS$4</c:f>
              <c:strCache>
                <c:ptCount val="1"/>
                <c:pt idx="0">
                  <c:v>Teicoplanin</c:v>
                </c:pt>
              </c:strCache>
            </c:strRef>
          </c:tx>
          <c:spPr>
            <a:solidFill>
              <a:srgbClr val="336699"/>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EK!$BS$5:$BS$20</c:f>
              <c:numCache>
                <c:formatCode>0.00</c:formatCode>
                <c:ptCount val="16"/>
                <c:pt idx="0">
                  <c:v>0</c:v>
                </c:pt>
                <c:pt idx="1">
                  <c:v>0</c:v>
                </c:pt>
                <c:pt idx="2">
                  <c:v>0</c:v>
                </c:pt>
                <c:pt idx="3">
                  <c:v>89.385474860335194</c:v>
                </c:pt>
                <c:pt idx="4">
                  <c:v>0</c:v>
                </c:pt>
                <c:pt idx="5">
                  <c:v>6.1452513966480451</c:v>
                </c:pt>
                <c:pt idx="6">
                  <c:v>3.9106145251396649</c:v>
                </c:pt>
                <c:pt idx="7">
                  <c:v>0.55865921787709494</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6-EA44-4542-9498-8910B77156AD}"/>
            </c:ext>
          </c:extLst>
        </c:ser>
        <c:ser>
          <c:idx val="22"/>
          <c:order val="23"/>
          <c:tx>
            <c:strRef>
              <c:f>EK!$BT$4</c:f>
              <c:strCache>
                <c:ptCount val="1"/>
                <c:pt idx="0">
                  <c:v>Tigecyclin</c:v>
                </c:pt>
              </c:strCache>
            </c:strRef>
          </c:tx>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EK!$BT$5:$BT$20</c:f>
              <c:numCache>
                <c:formatCode>0.00</c:formatCode>
                <c:ptCount val="16"/>
                <c:pt idx="0">
                  <c:v>0</c:v>
                </c:pt>
                <c:pt idx="1">
                  <c:v>59.887005649717516</c:v>
                </c:pt>
                <c:pt idx="2">
                  <c:v>0</c:v>
                </c:pt>
                <c:pt idx="3">
                  <c:v>27.118644067796609</c:v>
                </c:pt>
                <c:pt idx="4">
                  <c:v>12.429378531073446</c:v>
                </c:pt>
                <c:pt idx="5">
                  <c:v>0.56497175141242939</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7-EA44-4542-9498-8910B77156AD}"/>
            </c:ext>
          </c:extLst>
        </c:ser>
        <c:dLbls>
          <c:showLegendKey val="0"/>
          <c:showVal val="0"/>
          <c:showCatName val="0"/>
          <c:showSerName val="0"/>
          <c:showPercent val="0"/>
          <c:showBubbleSize val="0"/>
        </c:dLbls>
        <c:gapWidth val="150"/>
        <c:shape val="box"/>
        <c:axId val="99422976"/>
        <c:axId val="99424896"/>
        <c:axId val="99431296"/>
      </c:bar3DChart>
      <c:catAx>
        <c:axId val="99422976"/>
        <c:scaling>
          <c:orientation val="minMax"/>
        </c:scaling>
        <c:delete val="0"/>
        <c:axPos val="b"/>
        <c:majorGridlines/>
        <c:title>
          <c:tx>
            <c:rich>
              <a:bodyPr/>
              <a:lstStyle/>
              <a:p>
                <a:pPr>
                  <a:defRPr sz="1400"/>
                </a:pPr>
                <a:r>
                  <a:rPr lang="en-US" sz="1400"/>
                  <a:t>mg/L</a:t>
                </a:r>
              </a:p>
            </c:rich>
          </c:tx>
          <c:layout>
            <c:manualLayout>
              <c:xMode val="edge"/>
              <c:yMode val="edge"/>
              <c:x val="0.31917968534649738"/>
              <c:y val="0.86881544601445371"/>
            </c:manualLayout>
          </c:layout>
          <c:overlay val="0"/>
        </c:title>
        <c:numFmt formatCode="General" sourceLinked="1"/>
        <c:majorTickMark val="out"/>
        <c:minorTickMark val="none"/>
        <c:tickLblPos val="nextTo"/>
        <c:txPr>
          <a:bodyPr rot="-5400000" vert="horz"/>
          <a:lstStyle/>
          <a:p>
            <a:pPr>
              <a:defRPr sz="1000"/>
            </a:pPr>
            <a:endParaRPr lang="de-DE"/>
          </a:p>
        </c:txPr>
        <c:crossAx val="99424896"/>
        <c:crosses val="autoZero"/>
        <c:auto val="0"/>
        <c:lblAlgn val="ctr"/>
        <c:lblOffset val="100"/>
        <c:tickLblSkip val="1"/>
        <c:noMultiLvlLbl val="0"/>
      </c:catAx>
      <c:valAx>
        <c:axId val="99424896"/>
        <c:scaling>
          <c:orientation val="minMax"/>
        </c:scaling>
        <c:delete val="0"/>
        <c:axPos val="l"/>
        <c:majorGridlines/>
        <c:numFmt formatCode="0.00" sourceLinked="1"/>
        <c:majorTickMark val="out"/>
        <c:minorTickMark val="none"/>
        <c:tickLblPos val="nextTo"/>
        <c:crossAx val="99422976"/>
        <c:crossesAt val="1"/>
        <c:crossBetween val="between"/>
      </c:valAx>
      <c:serAx>
        <c:axId val="99431296"/>
        <c:scaling>
          <c:orientation val="minMax"/>
        </c:scaling>
        <c:delete val="0"/>
        <c:axPos val="b"/>
        <c:title>
          <c:tx>
            <c:rich>
              <a:bodyPr rot="0" vert="horz"/>
              <a:lstStyle/>
              <a:p>
                <a:pPr>
                  <a:defRPr sz="1400"/>
                </a:pPr>
                <a:r>
                  <a:rPr lang="en-US" sz="1400"/>
                  <a:t>%</a:t>
                </a:r>
              </a:p>
            </c:rich>
          </c:tx>
          <c:layout>
            <c:manualLayout>
              <c:xMode val="edge"/>
              <c:yMode val="edge"/>
              <c:x val="0.12922717826011509"/>
              <c:y val="0.65409988135044761"/>
            </c:manualLayout>
          </c:layout>
          <c:overlay val="0"/>
        </c:title>
        <c:majorTickMark val="out"/>
        <c:minorTickMark val="none"/>
        <c:tickLblPos val="nextTo"/>
        <c:txPr>
          <a:bodyPr rot="1500000" vert="horz"/>
          <a:lstStyle/>
          <a:p>
            <a:pPr>
              <a:defRPr sz="1200"/>
            </a:pPr>
            <a:endParaRPr lang="de-DE"/>
          </a:p>
        </c:txPr>
        <c:crossAx val="99424896"/>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4.809831841885906E-2"/>
          <c:y val="1.4315472761026822E-2"/>
          <c:w val="0.91952300130950138"/>
          <c:h val="0.86723500416106525"/>
        </c:manualLayout>
      </c:layout>
      <c:bar3DChart>
        <c:barDir val="col"/>
        <c:grouping val="standard"/>
        <c:varyColors val="0"/>
        <c:ser>
          <c:idx val="0"/>
          <c:order val="0"/>
          <c:tx>
            <c:strRef>
              <c:f>EK!$AW$40</c:f>
              <c:strCache>
                <c:ptCount val="1"/>
                <c:pt idx="0">
                  <c:v>Penicillin G</c:v>
                </c:pt>
              </c:strCache>
            </c:strRef>
          </c:tx>
          <c:spPr>
            <a:solidFill>
              <a:srgbClr val="C00000"/>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EK!$AW$41:$AW$56</c:f>
              <c:numCache>
                <c:formatCode>0.00</c:formatCode>
                <c:ptCount val="16"/>
                <c:pt idx="0">
                  <c:v>0</c:v>
                </c:pt>
                <c:pt idx="1">
                  <c:v>0</c:v>
                </c:pt>
                <c:pt idx="2">
                  <c:v>0</c:v>
                </c:pt>
                <c:pt idx="3">
                  <c:v>0</c:v>
                </c:pt>
                <c:pt idx="4">
                  <c:v>0</c:v>
                </c:pt>
                <c:pt idx="5">
                  <c:v>0</c:v>
                </c:pt>
                <c:pt idx="6">
                  <c:v>0.80645161290322576</c:v>
                </c:pt>
                <c:pt idx="7">
                  <c:v>2.4193548387096775</c:v>
                </c:pt>
                <c:pt idx="8">
                  <c:v>6.4516129032258061</c:v>
                </c:pt>
                <c:pt idx="9">
                  <c:v>90.322580645161295</c:v>
                </c:pt>
                <c:pt idx="10">
                  <c:v>0</c:v>
                </c:pt>
                <c:pt idx="11">
                  <c:v>0</c:v>
                </c:pt>
                <c:pt idx="12">
                  <c:v>0</c:v>
                </c:pt>
                <c:pt idx="13">
                  <c:v>0</c:v>
                </c:pt>
                <c:pt idx="14">
                  <c:v>0</c:v>
                </c:pt>
                <c:pt idx="15">
                  <c:v>0</c:v>
                </c:pt>
              </c:numCache>
            </c:numRef>
          </c:val>
          <c:extLst>
            <c:ext xmlns:c16="http://schemas.microsoft.com/office/drawing/2014/chart" uri="{C3380CC4-5D6E-409C-BE32-E72D297353CC}">
              <c16:uniqueId val="{00000000-C5D1-4C15-AE32-1C2C849CCC37}"/>
            </c:ext>
          </c:extLst>
        </c:ser>
        <c:ser>
          <c:idx val="1"/>
          <c:order val="1"/>
          <c:tx>
            <c:strRef>
              <c:f>EK!$AX$40</c:f>
              <c:strCache>
                <c:ptCount val="1"/>
                <c:pt idx="0">
                  <c:v>Oxacillin</c:v>
                </c:pt>
              </c:strCache>
            </c:strRef>
          </c:tx>
          <c:spPr>
            <a:solidFill>
              <a:srgbClr val="FF0000"/>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EK!$AX$41:$AX$56</c:f>
              <c:numCache>
                <c:formatCode>0.00</c:formatCode>
                <c:ptCount val="16"/>
                <c:pt idx="0">
                  <c:v>0</c:v>
                </c:pt>
                <c:pt idx="1">
                  <c:v>0</c:v>
                </c:pt>
                <c:pt idx="2">
                  <c:v>0.80645161290322576</c:v>
                </c:pt>
                <c:pt idx="3">
                  <c:v>0</c:v>
                </c:pt>
                <c:pt idx="4">
                  <c:v>0</c:v>
                </c:pt>
                <c:pt idx="5">
                  <c:v>0</c:v>
                </c:pt>
                <c:pt idx="6">
                  <c:v>0</c:v>
                </c:pt>
                <c:pt idx="7">
                  <c:v>0</c:v>
                </c:pt>
                <c:pt idx="8">
                  <c:v>0</c:v>
                </c:pt>
                <c:pt idx="9">
                  <c:v>2.4193548387096775</c:v>
                </c:pt>
                <c:pt idx="10">
                  <c:v>96.774193548387103</c:v>
                </c:pt>
                <c:pt idx="11">
                  <c:v>0</c:v>
                </c:pt>
                <c:pt idx="12">
                  <c:v>0</c:v>
                </c:pt>
                <c:pt idx="13">
                  <c:v>0</c:v>
                </c:pt>
                <c:pt idx="14">
                  <c:v>0</c:v>
                </c:pt>
                <c:pt idx="15">
                  <c:v>0</c:v>
                </c:pt>
              </c:numCache>
            </c:numRef>
          </c:val>
          <c:extLst>
            <c:ext xmlns:c16="http://schemas.microsoft.com/office/drawing/2014/chart" uri="{C3380CC4-5D6E-409C-BE32-E72D297353CC}">
              <c16:uniqueId val="{00000001-C5D1-4C15-AE32-1C2C849CCC37}"/>
            </c:ext>
          </c:extLst>
        </c:ser>
        <c:ser>
          <c:idx val="2"/>
          <c:order val="2"/>
          <c:tx>
            <c:strRef>
              <c:f>EK!$AY$40</c:f>
              <c:strCache>
                <c:ptCount val="1"/>
                <c:pt idx="0">
                  <c:v>Ampicillin/ Sulbactam</c:v>
                </c:pt>
              </c:strCache>
            </c:strRef>
          </c:tx>
          <c:spPr>
            <a:solidFill>
              <a:srgbClr val="FF9900"/>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EK!$AY$41:$AY$56</c:f>
              <c:numCache>
                <c:formatCode>0.00</c:formatCode>
                <c:ptCount val="16"/>
                <c:pt idx="0">
                  <c:v>0</c:v>
                </c:pt>
                <c:pt idx="1">
                  <c:v>0</c:v>
                </c:pt>
                <c:pt idx="2">
                  <c:v>0</c:v>
                </c:pt>
                <c:pt idx="3">
                  <c:v>0.8</c:v>
                </c:pt>
                <c:pt idx="4">
                  <c:v>0</c:v>
                </c:pt>
                <c:pt idx="5">
                  <c:v>0.8</c:v>
                </c:pt>
                <c:pt idx="6">
                  <c:v>2.4</c:v>
                </c:pt>
                <c:pt idx="7">
                  <c:v>2.4</c:v>
                </c:pt>
                <c:pt idx="8">
                  <c:v>0.8</c:v>
                </c:pt>
                <c:pt idx="9">
                  <c:v>0.8</c:v>
                </c:pt>
                <c:pt idx="10">
                  <c:v>2.4</c:v>
                </c:pt>
                <c:pt idx="11">
                  <c:v>6.4</c:v>
                </c:pt>
                <c:pt idx="12">
                  <c:v>83.2</c:v>
                </c:pt>
                <c:pt idx="13">
                  <c:v>0</c:v>
                </c:pt>
                <c:pt idx="14">
                  <c:v>0</c:v>
                </c:pt>
                <c:pt idx="15">
                  <c:v>0</c:v>
                </c:pt>
              </c:numCache>
            </c:numRef>
          </c:val>
          <c:extLst>
            <c:ext xmlns:c16="http://schemas.microsoft.com/office/drawing/2014/chart" uri="{C3380CC4-5D6E-409C-BE32-E72D297353CC}">
              <c16:uniqueId val="{00000002-C5D1-4C15-AE32-1C2C849CCC37}"/>
            </c:ext>
          </c:extLst>
        </c:ser>
        <c:ser>
          <c:idx val="3"/>
          <c:order val="3"/>
          <c:tx>
            <c:strRef>
              <c:f>EK!$AZ$40</c:f>
              <c:strCache>
                <c:ptCount val="1"/>
                <c:pt idx="0">
                  <c:v>Piperacillin/ Tazobactam</c:v>
                </c:pt>
              </c:strCache>
            </c:strRef>
          </c:tx>
          <c:spPr>
            <a:solidFill>
              <a:srgbClr val="CC9900"/>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EK!$AZ$41:$AZ$56</c:f>
              <c:numCache>
                <c:formatCode>0.00</c:formatCode>
                <c:ptCount val="16"/>
                <c:pt idx="0">
                  <c:v>0</c:v>
                </c:pt>
                <c:pt idx="1">
                  <c:v>0</c:v>
                </c:pt>
                <c:pt idx="2">
                  <c:v>0</c:v>
                </c:pt>
                <c:pt idx="3">
                  <c:v>0</c:v>
                </c:pt>
                <c:pt idx="4">
                  <c:v>0</c:v>
                </c:pt>
                <c:pt idx="5">
                  <c:v>0</c:v>
                </c:pt>
                <c:pt idx="6">
                  <c:v>0</c:v>
                </c:pt>
                <c:pt idx="7">
                  <c:v>0.80645161290322576</c:v>
                </c:pt>
                <c:pt idx="8">
                  <c:v>0.80645161290322576</c:v>
                </c:pt>
                <c:pt idx="9">
                  <c:v>3.225806451612903</c:v>
                </c:pt>
                <c:pt idx="10">
                  <c:v>2.4193548387096775</c:v>
                </c:pt>
                <c:pt idx="11">
                  <c:v>2.4193548387096775</c:v>
                </c:pt>
                <c:pt idx="12">
                  <c:v>4.032258064516129</c:v>
                </c:pt>
                <c:pt idx="13">
                  <c:v>86.290322580645167</c:v>
                </c:pt>
                <c:pt idx="14">
                  <c:v>0</c:v>
                </c:pt>
                <c:pt idx="15">
                  <c:v>0</c:v>
                </c:pt>
              </c:numCache>
            </c:numRef>
          </c:val>
          <c:extLst>
            <c:ext xmlns:c16="http://schemas.microsoft.com/office/drawing/2014/chart" uri="{C3380CC4-5D6E-409C-BE32-E72D297353CC}">
              <c16:uniqueId val="{00000003-C5D1-4C15-AE32-1C2C849CCC37}"/>
            </c:ext>
          </c:extLst>
        </c:ser>
        <c:ser>
          <c:idx val="4"/>
          <c:order val="4"/>
          <c:tx>
            <c:strRef>
              <c:f>EK!$BA$40</c:f>
              <c:strCache>
                <c:ptCount val="1"/>
                <c:pt idx="0">
                  <c:v>Cefotaxim</c:v>
                </c:pt>
              </c:strCache>
            </c:strRef>
          </c:tx>
          <c:spPr>
            <a:solidFill>
              <a:srgbClr val="660066"/>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EK!$BA$41:$BA$56</c:f>
              <c:numCache>
                <c:formatCode>0.00</c:formatCode>
                <c:ptCount val="16"/>
                <c:pt idx="0">
                  <c:v>0</c:v>
                </c:pt>
                <c:pt idx="1">
                  <c:v>0.80645161290322576</c:v>
                </c:pt>
                <c:pt idx="2">
                  <c:v>0</c:v>
                </c:pt>
                <c:pt idx="3">
                  <c:v>0.80645161290322576</c:v>
                </c:pt>
                <c:pt idx="4">
                  <c:v>0</c:v>
                </c:pt>
                <c:pt idx="5">
                  <c:v>0.80645161290322576</c:v>
                </c:pt>
                <c:pt idx="6">
                  <c:v>0</c:v>
                </c:pt>
                <c:pt idx="7">
                  <c:v>0</c:v>
                </c:pt>
                <c:pt idx="8">
                  <c:v>0</c:v>
                </c:pt>
                <c:pt idx="9">
                  <c:v>1.6129032258064515</c:v>
                </c:pt>
                <c:pt idx="10">
                  <c:v>95.161290322580641</c:v>
                </c:pt>
                <c:pt idx="11">
                  <c:v>0</c:v>
                </c:pt>
                <c:pt idx="12">
                  <c:v>0.80645161290322576</c:v>
                </c:pt>
                <c:pt idx="13">
                  <c:v>0</c:v>
                </c:pt>
                <c:pt idx="14">
                  <c:v>0</c:v>
                </c:pt>
                <c:pt idx="15">
                  <c:v>0</c:v>
                </c:pt>
              </c:numCache>
            </c:numRef>
          </c:val>
          <c:extLst>
            <c:ext xmlns:c16="http://schemas.microsoft.com/office/drawing/2014/chart" uri="{C3380CC4-5D6E-409C-BE32-E72D297353CC}">
              <c16:uniqueId val="{00000004-C5D1-4C15-AE32-1C2C849CCC37}"/>
            </c:ext>
          </c:extLst>
        </c:ser>
        <c:ser>
          <c:idx val="6"/>
          <c:order val="5"/>
          <c:tx>
            <c:strRef>
              <c:f>EK!$BB$40</c:f>
              <c:strCache>
                <c:ptCount val="1"/>
                <c:pt idx="0">
                  <c:v>Cefuroxim</c:v>
                </c:pt>
              </c:strCache>
            </c:strRef>
          </c:tx>
          <c:spPr>
            <a:solidFill>
              <a:srgbClr val="800080"/>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EK!$BB$41:$BB$56</c:f>
              <c:numCache>
                <c:formatCode>0.00</c:formatCode>
                <c:ptCount val="16"/>
                <c:pt idx="0">
                  <c:v>0</c:v>
                </c:pt>
                <c:pt idx="1">
                  <c:v>0</c:v>
                </c:pt>
                <c:pt idx="2">
                  <c:v>0</c:v>
                </c:pt>
                <c:pt idx="3">
                  <c:v>0.81300813008130079</c:v>
                </c:pt>
                <c:pt idx="4">
                  <c:v>0</c:v>
                </c:pt>
                <c:pt idx="5">
                  <c:v>0</c:v>
                </c:pt>
                <c:pt idx="6">
                  <c:v>0.81300813008130079</c:v>
                </c:pt>
                <c:pt idx="7">
                  <c:v>0</c:v>
                </c:pt>
                <c:pt idx="8">
                  <c:v>0</c:v>
                </c:pt>
                <c:pt idx="9">
                  <c:v>0</c:v>
                </c:pt>
                <c:pt idx="10">
                  <c:v>0</c:v>
                </c:pt>
                <c:pt idx="11">
                  <c:v>0</c:v>
                </c:pt>
                <c:pt idx="12">
                  <c:v>98.373983739837399</c:v>
                </c:pt>
                <c:pt idx="13">
                  <c:v>0</c:v>
                </c:pt>
                <c:pt idx="14">
                  <c:v>0</c:v>
                </c:pt>
                <c:pt idx="15">
                  <c:v>0</c:v>
                </c:pt>
              </c:numCache>
            </c:numRef>
          </c:val>
          <c:extLst>
            <c:ext xmlns:c16="http://schemas.microsoft.com/office/drawing/2014/chart" uri="{C3380CC4-5D6E-409C-BE32-E72D297353CC}">
              <c16:uniqueId val="{00000005-C5D1-4C15-AE32-1C2C849CCC37}"/>
            </c:ext>
          </c:extLst>
        </c:ser>
        <c:ser>
          <c:idx val="5"/>
          <c:order val="6"/>
          <c:tx>
            <c:strRef>
              <c:f>EK!$BC$40</c:f>
              <c:strCache>
                <c:ptCount val="1"/>
                <c:pt idx="0">
                  <c:v>Imipenem</c:v>
                </c:pt>
              </c:strCache>
            </c:strRef>
          </c:tx>
          <c:spPr>
            <a:solidFill>
              <a:srgbClr val="000099"/>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EK!$BC$41:$BC$56</c:f>
              <c:numCache>
                <c:formatCode>0.00</c:formatCode>
                <c:ptCount val="16"/>
                <c:pt idx="0">
                  <c:v>0</c:v>
                </c:pt>
                <c:pt idx="1">
                  <c:v>0</c:v>
                </c:pt>
                <c:pt idx="2">
                  <c:v>0</c:v>
                </c:pt>
                <c:pt idx="3">
                  <c:v>0</c:v>
                </c:pt>
                <c:pt idx="4">
                  <c:v>1.6</c:v>
                </c:pt>
                <c:pt idx="5">
                  <c:v>0</c:v>
                </c:pt>
                <c:pt idx="6">
                  <c:v>1.6</c:v>
                </c:pt>
                <c:pt idx="7">
                  <c:v>2.4</c:v>
                </c:pt>
                <c:pt idx="8">
                  <c:v>2.4</c:v>
                </c:pt>
                <c:pt idx="9">
                  <c:v>1.6</c:v>
                </c:pt>
                <c:pt idx="10">
                  <c:v>6.4</c:v>
                </c:pt>
                <c:pt idx="11">
                  <c:v>84</c:v>
                </c:pt>
                <c:pt idx="12">
                  <c:v>0</c:v>
                </c:pt>
                <c:pt idx="13">
                  <c:v>0</c:v>
                </c:pt>
                <c:pt idx="14">
                  <c:v>0</c:v>
                </c:pt>
                <c:pt idx="15">
                  <c:v>0</c:v>
                </c:pt>
              </c:numCache>
            </c:numRef>
          </c:val>
          <c:extLst>
            <c:ext xmlns:c16="http://schemas.microsoft.com/office/drawing/2014/chart" uri="{C3380CC4-5D6E-409C-BE32-E72D297353CC}">
              <c16:uniqueId val="{00000006-C5D1-4C15-AE32-1C2C849CCC37}"/>
            </c:ext>
          </c:extLst>
        </c:ser>
        <c:ser>
          <c:idx val="7"/>
          <c:order val="7"/>
          <c:tx>
            <c:strRef>
              <c:f>EK!$BD$40</c:f>
              <c:strCache>
                <c:ptCount val="1"/>
                <c:pt idx="0">
                  <c:v>Meropenem</c:v>
                </c:pt>
              </c:strCache>
            </c:strRef>
          </c:tx>
          <c:spPr>
            <a:solidFill>
              <a:srgbClr val="3333FF"/>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EK!$BD$41:$BD$56</c:f>
              <c:numCache>
                <c:formatCode>0.00</c:formatCode>
                <c:ptCount val="16"/>
                <c:pt idx="0">
                  <c:v>0</c:v>
                </c:pt>
                <c:pt idx="1">
                  <c:v>0</c:v>
                </c:pt>
                <c:pt idx="2">
                  <c:v>0.80645161290322576</c:v>
                </c:pt>
                <c:pt idx="3">
                  <c:v>0</c:v>
                </c:pt>
                <c:pt idx="4">
                  <c:v>0</c:v>
                </c:pt>
                <c:pt idx="5">
                  <c:v>0.80645161290322576</c:v>
                </c:pt>
                <c:pt idx="6">
                  <c:v>1.6129032258064515</c:v>
                </c:pt>
                <c:pt idx="7">
                  <c:v>0.80645161290322576</c:v>
                </c:pt>
                <c:pt idx="8">
                  <c:v>0</c:v>
                </c:pt>
                <c:pt idx="9">
                  <c:v>4.838709677419355</c:v>
                </c:pt>
                <c:pt idx="10">
                  <c:v>5.645161290322581</c:v>
                </c:pt>
                <c:pt idx="11">
                  <c:v>85.483870967741936</c:v>
                </c:pt>
                <c:pt idx="12">
                  <c:v>0</c:v>
                </c:pt>
                <c:pt idx="13">
                  <c:v>0</c:v>
                </c:pt>
                <c:pt idx="14">
                  <c:v>0</c:v>
                </c:pt>
                <c:pt idx="15">
                  <c:v>0</c:v>
                </c:pt>
              </c:numCache>
            </c:numRef>
          </c:val>
          <c:extLst>
            <c:ext xmlns:c16="http://schemas.microsoft.com/office/drawing/2014/chart" uri="{C3380CC4-5D6E-409C-BE32-E72D297353CC}">
              <c16:uniqueId val="{00000007-C5D1-4C15-AE32-1C2C849CCC37}"/>
            </c:ext>
          </c:extLst>
        </c:ser>
        <c:ser>
          <c:idx val="8"/>
          <c:order val="8"/>
          <c:tx>
            <c:strRef>
              <c:f>EK!$BE$40</c:f>
              <c:strCache>
                <c:ptCount val="1"/>
                <c:pt idx="0">
                  <c:v>Amikacin</c:v>
                </c:pt>
              </c:strCache>
            </c:strRef>
          </c:tx>
          <c:spPr>
            <a:solidFill>
              <a:srgbClr val="990099"/>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EK!$BE$41:$BE$56</c:f>
              <c:numCache>
                <c:formatCode>0.00</c:formatCode>
                <c:ptCount val="16"/>
                <c:pt idx="0">
                  <c:v>0</c:v>
                </c:pt>
                <c:pt idx="1">
                  <c:v>0</c:v>
                </c:pt>
                <c:pt idx="2">
                  <c:v>0</c:v>
                </c:pt>
                <c:pt idx="3">
                  <c:v>0</c:v>
                </c:pt>
                <c:pt idx="4">
                  <c:v>1.6129032258064515</c:v>
                </c:pt>
                <c:pt idx="5">
                  <c:v>0</c:v>
                </c:pt>
                <c:pt idx="6">
                  <c:v>4.032258064516129</c:v>
                </c:pt>
                <c:pt idx="7">
                  <c:v>12.903225806451612</c:v>
                </c:pt>
                <c:pt idx="8">
                  <c:v>16.93548387096774</c:v>
                </c:pt>
                <c:pt idx="9">
                  <c:v>14.516129032258064</c:v>
                </c:pt>
                <c:pt idx="10">
                  <c:v>13.709677419354838</c:v>
                </c:pt>
                <c:pt idx="11">
                  <c:v>14.516129032258064</c:v>
                </c:pt>
                <c:pt idx="12">
                  <c:v>2.4193548387096775</c:v>
                </c:pt>
                <c:pt idx="13">
                  <c:v>19.35483870967742</c:v>
                </c:pt>
                <c:pt idx="14">
                  <c:v>0</c:v>
                </c:pt>
                <c:pt idx="15">
                  <c:v>0</c:v>
                </c:pt>
              </c:numCache>
            </c:numRef>
          </c:val>
          <c:extLst>
            <c:ext xmlns:c16="http://schemas.microsoft.com/office/drawing/2014/chart" uri="{C3380CC4-5D6E-409C-BE32-E72D297353CC}">
              <c16:uniqueId val="{00000008-C5D1-4C15-AE32-1C2C849CCC37}"/>
            </c:ext>
          </c:extLst>
        </c:ser>
        <c:ser>
          <c:idx val="9"/>
          <c:order val="9"/>
          <c:tx>
            <c:strRef>
              <c:f>EK!$BF$40</c:f>
              <c:strCache>
                <c:ptCount val="1"/>
                <c:pt idx="0">
                  <c:v>Gentamicin</c:v>
                </c:pt>
              </c:strCache>
            </c:strRef>
          </c:tx>
          <c:spPr>
            <a:solidFill>
              <a:srgbClr val="000066"/>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EK!$BF$41:$BF$56</c:f>
              <c:numCache>
                <c:formatCode>0.00</c:formatCode>
                <c:ptCount val="16"/>
                <c:pt idx="0">
                  <c:v>0</c:v>
                </c:pt>
                <c:pt idx="1">
                  <c:v>0</c:v>
                </c:pt>
                <c:pt idx="2">
                  <c:v>0</c:v>
                </c:pt>
                <c:pt idx="3">
                  <c:v>0</c:v>
                </c:pt>
                <c:pt idx="4">
                  <c:v>3.2</c:v>
                </c:pt>
                <c:pt idx="5">
                  <c:v>10.4</c:v>
                </c:pt>
                <c:pt idx="6">
                  <c:v>26.4</c:v>
                </c:pt>
                <c:pt idx="7">
                  <c:v>15.2</c:v>
                </c:pt>
                <c:pt idx="8">
                  <c:v>18.399999999999999</c:v>
                </c:pt>
                <c:pt idx="9">
                  <c:v>0.8</c:v>
                </c:pt>
                <c:pt idx="10">
                  <c:v>24.8</c:v>
                </c:pt>
                <c:pt idx="11">
                  <c:v>0</c:v>
                </c:pt>
                <c:pt idx="12">
                  <c:v>0</c:v>
                </c:pt>
                <c:pt idx="13">
                  <c:v>0</c:v>
                </c:pt>
                <c:pt idx="14">
                  <c:v>0.8</c:v>
                </c:pt>
                <c:pt idx="15">
                  <c:v>0</c:v>
                </c:pt>
              </c:numCache>
            </c:numRef>
          </c:val>
          <c:extLst>
            <c:ext xmlns:c16="http://schemas.microsoft.com/office/drawing/2014/chart" uri="{C3380CC4-5D6E-409C-BE32-E72D297353CC}">
              <c16:uniqueId val="{00000009-C5D1-4C15-AE32-1C2C849CCC37}"/>
            </c:ext>
          </c:extLst>
        </c:ser>
        <c:ser>
          <c:idx val="10"/>
          <c:order val="10"/>
          <c:tx>
            <c:strRef>
              <c:f>EK!$BG$40</c:f>
              <c:strCache>
                <c:ptCount val="1"/>
                <c:pt idx="0">
                  <c:v>Fosfomycin</c:v>
                </c:pt>
              </c:strCache>
            </c:strRef>
          </c:tx>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EK!$BG$41:$BG$56</c:f>
              <c:numCache>
                <c:formatCode>0.00</c:formatCode>
                <c:ptCount val="16"/>
                <c:pt idx="0">
                  <c:v>0</c:v>
                </c:pt>
                <c:pt idx="1">
                  <c:v>0</c:v>
                </c:pt>
                <c:pt idx="2">
                  <c:v>0</c:v>
                </c:pt>
                <c:pt idx="3">
                  <c:v>0</c:v>
                </c:pt>
                <c:pt idx="4">
                  <c:v>0</c:v>
                </c:pt>
                <c:pt idx="5">
                  <c:v>0</c:v>
                </c:pt>
                <c:pt idx="6">
                  <c:v>0</c:v>
                </c:pt>
                <c:pt idx="7">
                  <c:v>0.80645161290322576</c:v>
                </c:pt>
                <c:pt idx="8">
                  <c:v>0.80645161290322576</c:v>
                </c:pt>
                <c:pt idx="9">
                  <c:v>1.6129032258064515</c:v>
                </c:pt>
                <c:pt idx="10">
                  <c:v>8.870967741935484</c:v>
                </c:pt>
                <c:pt idx="11">
                  <c:v>45.967741935483872</c:v>
                </c:pt>
                <c:pt idx="12">
                  <c:v>32.258064516129032</c:v>
                </c:pt>
                <c:pt idx="13">
                  <c:v>7.258064516129032</c:v>
                </c:pt>
                <c:pt idx="14">
                  <c:v>2.4193548387096775</c:v>
                </c:pt>
                <c:pt idx="15">
                  <c:v>0</c:v>
                </c:pt>
              </c:numCache>
            </c:numRef>
          </c:val>
          <c:extLst>
            <c:ext xmlns:c16="http://schemas.microsoft.com/office/drawing/2014/chart" uri="{C3380CC4-5D6E-409C-BE32-E72D297353CC}">
              <c16:uniqueId val="{0000000A-C5D1-4C15-AE32-1C2C849CCC37}"/>
            </c:ext>
          </c:extLst>
        </c:ser>
        <c:ser>
          <c:idx val="11"/>
          <c:order val="11"/>
          <c:tx>
            <c:strRef>
              <c:f>EK!$BH$40</c:f>
              <c:strCache>
                <c:ptCount val="1"/>
                <c:pt idx="0">
                  <c:v>Cotrimoxazol</c:v>
                </c:pt>
              </c:strCache>
            </c:strRef>
          </c:tx>
          <c:spPr>
            <a:solidFill>
              <a:srgbClr val="000099"/>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EK!$BH$41:$BH$56</c:f>
              <c:numCache>
                <c:formatCode>General</c:formatCode>
                <c:ptCount val="16"/>
                <c:pt idx="0">
                  <c:v>0</c:v>
                </c:pt>
                <c:pt idx="1">
                  <c:v>0</c:v>
                </c:pt>
                <c:pt idx="2">
                  <c:v>57.72357723577236</c:v>
                </c:pt>
                <c:pt idx="3">
                  <c:v>0</c:v>
                </c:pt>
                <c:pt idx="4">
                  <c:v>9.7560975609756095</c:v>
                </c:pt>
                <c:pt idx="5">
                  <c:v>4.8780487804878048</c:v>
                </c:pt>
                <c:pt idx="6">
                  <c:v>0.81300813008130079</c:v>
                </c:pt>
                <c:pt idx="7">
                  <c:v>0.81300813008130079</c:v>
                </c:pt>
                <c:pt idx="8">
                  <c:v>2.4390243902439024</c:v>
                </c:pt>
                <c:pt idx="9">
                  <c:v>2.4390243902439024</c:v>
                </c:pt>
                <c:pt idx="10">
                  <c:v>6.5040650406504064</c:v>
                </c:pt>
                <c:pt idx="11">
                  <c:v>14.634146341463415</c:v>
                </c:pt>
                <c:pt idx="12">
                  <c:v>0</c:v>
                </c:pt>
                <c:pt idx="13">
                  <c:v>0</c:v>
                </c:pt>
                <c:pt idx="14">
                  <c:v>0</c:v>
                </c:pt>
                <c:pt idx="15">
                  <c:v>0</c:v>
                </c:pt>
              </c:numCache>
            </c:numRef>
          </c:val>
          <c:extLst>
            <c:ext xmlns:c16="http://schemas.microsoft.com/office/drawing/2014/chart" uri="{C3380CC4-5D6E-409C-BE32-E72D297353CC}">
              <c16:uniqueId val="{0000000B-C5D1-4C15-AE32-1C2C849CCC37}"/>
            </c:ext>
          </c:extLst>
        </c:ser>
        <c:ser>
          <c:idx val="12"/>
          <c:order val="12"/>
          <c:tx>
            <c:strRef>
              <c:f>EK!$BI$40</c:f>
              <c:strCache>
                <c:ptCount val="1"/>
                <c:pt idx="0">
                  <c:v>Ciprofloxacin</c:v>
                </c:pt>
              </c:strCache>
            </c:strRef>
          </c:tx>
          <c:spPr>
            <a:solidFill>
              <a:srgbClr val="003300"/>
            </a:solidFill>
            <a:ln>
              <a:solidFill>
                <a:srgbClr val="00FF00"/>
              </a:solidFill>
            </a:ln>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EK!$BI$41:$BI$56</c:f>
              <c:numCache>
                <c:formatCode>0.00</c:formatCode>
                <c:ptCount val="16"/>
                <c:pt idx="0">
                  <c:v>0</c:v>
                </c:pt>
                <c:pt idx="1">
                  <c:v>2.4193548387096775</c:v>
                </c:pt>
                <c:pt idx="2">
                  <c:v>0</c:v>
                </c:pt>
                <c:pt idx="3">
                  <c:v>0</c:v>
                </c:pt>
                <c:pt idx="4">
                  <c:v>1.6129032258064515</c:v>
                </c:pt>
                <c:pt idx="5">
                  <c:v>1.6129032258064515</c:v>
                </c:pt>
                <c:pt idx="6">
                  <c:v>4.032258064516129</c:v>
                </c:pt>
                <c:pt idx="7">
                  <c:v>7.258064516129032</c:v>
                </c:pt>
                <c:pt idx="8">
                  <c:v>20.967741935483872</c:v>
                </c:pt>
                <c:pt idx="9">
                  <c:v>62.096774193548384</c:v>
                </c:pt>
                <c:pt idx="10">
                  <c:v>0</c:v>
                </c:pt>
                <c:pt idx="11">
                  <c:v>0</c:v>
                </c:pt>
                <c:pt idx="12">
                  <c:v>0</c:v>
                </c:pt>
                <c:pt idx="13">
                  <c:v>0</c:v>
                </c:pt>
                <c:pt idx="14">
                  <c:v>0</c:v>
                </c:pt>
                <c:pt idx="15">
                  <c:v>0</c:v>
                </c:pt>
              </c:numCache>
            </c:numRef>
          </c:val>
          <c:extLst>
            <c:ext xmlns:c16="http://schemas.microsoft.com/office/drawing/2014/chart" uri="{C3380CC4-5D6E-409C-BE32-E72D297353CC}">
              <c16:uniqueId val="{0000000C-C5D1-4C15-AE32-1C2C849CCC37}"/>
            </c:ext>
          </c:extLst>
        </c:ser>
        <c:ser>
          <c:idx val="13"/>
          <c:order val="13"/>
          <c:tx>
            <c:strRef>
              <c:f>EK!$BJ$40</c:f>
              <c:strCache>
                <c:ptCount val="1"/>
                <c:pt idx="0">
                  <c:v>Levofloxacin</c:v>
                </c:pt>
              </c:strCache>
            </c:strRef>
          </c:tx>
          <c:spPr>
            <a:solidFill>
              <a:srgbClr val="336600"/>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EK!$BJ$41:$BJ$56</c:f>
              <c:numCache>
                <c:formatCode>0.00</c:formatCode>
                <c:ptCount val="16"/>
                <c:pt idx="0">
                  <c:v>0</c:v>
                </c:pt>
                <c:pt idx="1">
                  <c:v>2.4193548387096775</c:v>
                </c:pt>
                <c:pt idx="2">
                  <c:v>0</c:v>
                </c:pt>
                <c:pt idx="3">
                  <c:v>0.80645161290322576</c:v>
                </c:pt>
                <c:pt idx="4">
                  <c:v>0</c:v>
                </c:pt>
                <c:pt idx="5">
                  <c:v>3.225806451612903</c:v>
                </c:pt>
                <c:pt idx="6">
                  <c:v>4.838709677419355</c:v>
                </c:pt>
                <c:pt idx="7">
                  <c:v>4.838709677419355</c:v>
                </c:pt>
                <c:pt idx="8">
                  <c:v>0.80645161290322576</c:v>
                </c:pt>
                <c:pt idx="9">
                  <c:v>4.838709677419355</c:v>
                </c:pt>
                <c:pt idx="10">
                  <c:v>78.225806451612897</c:v>
                </c:pt>
                <c:pt idx="11">
                  <c:v>0</c:v>
                </c:pt>
                <c:pt idx="12">
                  <c:v>0</c:v>
                </c:pt>
                <c:pt idx="13">
                  <c:v>0</c:v>
                </c:pt>
                <c:pt idx="14">
                  <c:v>0</c:v>
                </c:pt>
                <c:pt idx="15">
                  <c:v>0</c:v>
                </c:pt>
              </c:numCache>
            </c:numRef>
          </c:val>
          <c:extLst>
            <c:ext xmlns:c16="http://schemas.microsoft.com/office/drawing/2014/chart" uri="{C3380CC4-5D6E-409C-BE32-E72D297353CC}">
              <c16:uniqueId val="{0000000D-C5D1-4C15-AE32-1C2C849CCC37}"/>
            </c:ext>
          </c:extLst>
        </c:ser>
        <c:ser>
          <c:idx val="14"/>
          <c:order val="14"/>
          <c:tx>
            <c:strRef>
              <c:f>EK!$BK$40</c:f>
              <c:strCache>
                <c:ptCount val="1"/>
                <c:pt idx="0">
                  <c:v>Moxifloxacin</c:v>
                </c:pt>
              </c:strCache>
            </c:strRef>
          </c:tx>
          <c:spPr>
            <a:solidFill>
              <a:srgbClr val="33CC33"/>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EK!$BK$41:$BK$56</c:f>
              <c:numCache>
                <c:formatCode>0.00</c:formatCode>
                <c:ptCount val="16"/>
                <c:pt idx="0">
                  <c:v>0</c:v>
                </c:pt>
                <c:pt idx="1">
                  <c:v>4.032258064516129</c:v>
                </c:pt>
                <c:pt idx="2">
                  <c:v>0.80645161290322576</c:v>
                </c:pt>
                <c:pt idx="3">
                  <c:v>0.80645161290322576</c:v>
                </c:pt>
                <c:pt idx="4">
                  <c:v>1.6129032258064515</c:v>
                </c:pt>
                <c:pt idx="5">
                  <c:v>4.032258064516129</c:v>
                </c:pt>
                <c:pt idx="6">
                  <c:v>1.6129032258064515</c:v>
                </c:pt>
                <c:pt idx="7">
                  <c:v>4.032258064516129</c:v>
                </c:pt>
                <c:pt idx="8">
                  <c:v>13.709677419354838</c:v>
                </c:pt>
                <c:pt idx="9">
                  <c:v>69.354838709677423</c:v>
                </c:pt>
                <c:pt idx="10">
                  <c:v>0</c:v>
                </c:pt>
                <c:pt idx="11">
                  <c:v>0</c:v>
                </c:pt>
                <c:pt idx="12">
                  <c:v>0</c:v>
                </c:pt>
                <c:pt idx="13">
                  <c:v>0</c:v>
                </c:pt>
                <c:pt idx="14">
                  <c:v>0</c:v>
                </c:pt>
                <c:pt idx="15">
                  <c:v>0</c:v>
                </c:pt>
              </c:numCache>
            </c:numRef>
          </c:val>
          <c:extLst>
            <c:ext xmlns:c16="http://schemas.microsoft.com/office/drawing/2014/chart" uri="{C3380CC4-5D6E-409C-BE32-E72D297353CC}">
              <c16:uniqueId val="{0000000E-C5D1-4C15-AE32-1C2C849CCC37}"/>
            </c:ext>
          </c:extLst>
        </c:ser>
        <c:ser>
          <c:idx val="15"/>
          <c:order val="15"/>
          <c:tx>
            <c:strRef>
              <c:f>EK!$BL$40</c:f>
              <c:strCache>
                <c:ptCount val="1"/>
                <c:pt idx="0">
                  <c:v>Doxycyclin</c:v>
                </c:pt>
              </c:strCache>
            </c:strRef>
          </c:tx>
          <c:spPr>
            <a:solidFill>
              <a:srgbClr val="0066FF"/>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EK!$BL$41:$BL$56</c:f>
              <c:numCache>
                <c:formatCode>0.00</c:formatCode>
                <c:ptCount val="16"/>
                <c:pt idx="0">
                  <c:v>0</c:v>
                </c:pt>
                <c:pt idx="1">
                  <c:v>0</c:v>
                </c:pt>
                <c:pt idx="2">
                  <c:v>66.129032258064512</c:v>
                </c:pt>
                <c:pt idx="3">
                  <c:v>0</c:v>
                </c:pt>
                <c:pt idx="4">
                  <c:v>5.645161290322581</c:v>
                </c:pt>
                <c:pt idx="5">
                  <c:v>6.4516129032258061</c:v>
                </c:pt>
                <c:pt idx="6">
                  <c:v>3.225806451612903</c:v>
                </c:pt>
                <c:pt idx="7">
                  <c:v>2.4193548387096775</c:v>
                </c:pt>
                <c:pt idx="8">
                  <c:v>5.645161290322581</c:v>
                </c:pt>
                <c:pt idx="9">
                  <c:v>4.838709677419355</c:v>
                </c:pt>
                <c:pt idx="10">
                  <c:v>5.645161290322581</c:v>
                </c:pt>
                <c:pt idx="11">
                  <c:v>0</c:v>
                </c:pt>
                <c:pt idx="12">
                  <c:v>0</c:v>
                </c:pt>
                <c:pt idx="13">
                  <c:v>0</c:v>
                </c:pt>
                <c:pt idx="14">
                  <c:v>0</c:v>
                </c:pt>
                <c:pt idx="15">
                  <c:v>0</c:v>
                </c:pt>
              </c:numCache>
            </c:numRef>
          </c:val>
          <c:extLst>
            <c:ext xmlns:c16="http://schemas.microsoft.com/office/drawing/2014/chart" uri="{C3380CC4-5D6E-409C-BE32-E72D297353CC}">
              <c16:uniqueId val="{0000000F-C5D1-4C15-AE32-1C2C849CCC37}"/>
            </c:ext>
          </c:extLst>
        </c:ser>
        <c:ser>
          <c:idx val="16"/>
          <c:order val="16"/>
          <c:tx>
            <c:strRef>
              <c:f>EK!$BM$40</c:f>
              <c:strCache>
                <c:ptCount val="1"/>
                <c:pt idx="0">
                  <c:v>Rifampicin</c:v>
                </c:pt>
              </c:strCache>
            </c:strRef>
          </c:tx>
          <c:spPr>
            <a:solidFill>
              <a:srgbClr val="FF6699"/>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EK!$BM$41:$BM$56</c:f>
              <c:numCache>
                <c:formatCode>0.00</c:formatCode>
                <c:ptCount val="16"/>
                <c:pt idx="0">
                  <c:v>0</c:v>
                </c:pt>
                <c:pt idx="1">
                  <c:v>2.4193548387096775</c:v>
                </c:pt>
                <c:pt idx="2">
                  <c:v>1.6129032258064515</c:v>
                </c:pt>
                <c:pt idx="3">
                  <c:v>0</c:v>
                </c:pt>
                <c:pt idx="4">
                  <c:v>0</c:v>
                </c:pt>
                <c:pt idx="5">
                  <c:v>1.6129032258064515</c:v>
                </c:pt>
                <c:pt idx="6">
                  <c:v>4.032258064516129</c:v>
                </c:pt>
                <c:pt idx="7">
                  <c:v>9.67741935483871</c:v>
                </c:pt>
                <c:pt idx="8">
                  <c:v>19.35483870967742</c:v>
                </c:pt>
                <c:pt idx="9">
                  <c:v>61.29032258064516</c:v>
                </c:pt>
                <c:pt idx="10">
                  <c:v>0</c:v>
                </c:pt>
                <c:pt idx="11">
                  <c:v>0</c:v>
                </c:pt>
                <c:pt idx="12">
                  <c:v>0</c:v>
                </c:pt>
                <c:pt idx="13">
                  <c:v>0</c:v>
                </c:pt>
                <c:pt idx="14">
                  <c:v>0</c:v>
                </c:pt>
                <c:pt idx="15">
                  <c:v>0</c:v>
                </c:pt>
              </c:numCache>
            </c:numRef>
          </c:val>
          <c:extLst>
            <c:ext xmlns:c16="http://schemas.microsoft.com/office/drawing/2014/chart" uri="{C3380CC4-5D6E-409C-BE32-E72D297353CC}">
              <c16:uniqueId val="{00000010-C5D1-4C15-AE32-1C2C849CCC37}"/>
            </c:ext>
          </c:extLst>
        </c:ser>
        <c:ser>
          <c:idx val="17"/>
          <c:order val="17"/>
          <c:tx>
            <c:strRef>
              <c:f>EK!$BN$40</c:f>
              <c:strCache>
                <c:ptCount val="1"/>
                <c:pt idx="0">
                  <c:v>Daptomycin</c:v>
                </c:pt>
              </c:strCache>
            </c:strRef>
          </c:tx>
          <c:spPr>
            <a:solidFill>
              <a:srgbClr val="CC0099"/>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EK!$BN$41:$BN$56</c:f>
              <c:numCache>
                <c:formatCode>0.00</c:formatCode>
                <c:ptCount val="16"/>
                <c:pt idx="0">
                  <c:v>0</c:v>
                </c:pt>
                <c:pt idx="1">
                  <c:v>0</c:v>
                </c:pt>
                <c:pt idx="2">
                  <c:v>0</c:v>
                </c:pt>
                <c:pt idx="3">
                  <c:v>0.80645161290322576</c:v>
                </c:pt>
                <c:pt idx="4">
                  <c:v>0.80645161290322576</c:v>
                </c:pt>
                <c:pt idx="5">
                  <c:v>0</c:v>
                </c:pt>
                <c:pt idx="6">
                  <c:v>12.903225806451612</c:v>
                </c:pt>
                <c:pt idx="7">
                  <c:v>25.806451612903224</c:v>
                </c:pt>
                <c:pt idx="8">
                  <c:v>53.225806451612904</c:v>
                </c:pt>
                <c:pt idx="9">
                  <c:v>6.4516129032258061</c:v>
                </c:pt>
                <c:pt idx="10">
                  <c:v>0</c:v>
                </c:pt>
                <c:pt idx="11">
                  <c:v>0</c:v>
                </c:pt>
                <c:pt idx="12">
                  <c:v>0</c:v>
                </c:pt>
                <c:pt idx="13">
                  <c:v>0</c:v>
                </c:pt>
                <c:pt idx="14">
                  <c:v>0</c:v>
                </c:pt>
                <c:pt idx="15">
                  <c:v>0</c:v>
                </c:pt>
              </c:numCache>
            </c:numRef>
          </c:val>
          <c:extLst>
            <c:ext xmlns:c16="http://schemas.microsoft.com/office/drawing/2014/chart" uri="{C3380CC4-5D6E-409C-BE32-E72D297353CC}">
              <c16:uniqueId val="{00000011-C5D1-4C15-AE32-1C2C849CCC37}"/>
            </c:ext>
          </c:extLst>
        </c:ser>
        <c:ser>
          <c:idx val="18"/>
          <c:order val="18"/>
          <c:tx>
            <c:strRef>
              <c:f>EK!$BO$40</c:f>
              <c:strCache>
                <c:ptCount val="1"/>
                <c:pt idx="0">
                  <c:v>Roxythromycin</c:v>
                </c:pt>
              </c:strCache>
            </c:strRef>
          </c:tx>
          <c:spPr>
            <a:solidFill>
              <a:srgbClr val="003300"/>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EK!$BO$41:$BO$56</c:f>
              <c:numCache>
                <c:formatCode>0.00</c:formatCode>
                <c:ptCount val="16"/>
                <c:pt idx="0">
                  <c:v>0</c:v>
                </c:pt>
                <c:pt idx="1">
                  <c:v>0</c:v>
                </c:pt>
                <c:pt idx="2">
                  <c:v>4.032258064516129</c:v>
                </c:pt>
                <c:pt idx="3">
                  <c:v>0</c:v>
                </c:pt>
                <c:pt idx="4">
                  <c:v>4.032258064516129</c:v>
                </c:pt>
                <c:pt idx="5">
                  <c:v>4.032258064516129</c:v>
                </c:pt>
                <c:pt idx="6">
                  <c:v>5.645161290322581</c:v>
                </c:pt>
                <c:pt idx="7">
                  <c:v>3.225806451612903</c:v>
                </c:pt>
                <c:pt idx="8">
                  <c:v>5.645161290322581</c:v>
                </c:pt>
                <c:pt idx="9">
                  <c:v>12.096774193548388</c:v>
                </c:pt>
                <c:pt idx="10">
                  <c:v>13.709677419354838</c:v>
                </c:pt>
                <c:pt idx="11">
                  <c:v>47.58064516129032</c:v>
                </c:pt>
                <c:pt idx="12">
                  <c:v>0</c:v>
                </c:pt>
                <c:pt idx="13">
                  <c:v>0</c:v>
                </c:pt>
                <c:pt idx="14">
                  <c:v>0</c:v>
                </c:pt>
                <c:pt idx="15">
                  <c:v>0</c:v>
                </c:pt>
              </c:numCache>
            </c:numRef>
          </c:val>
          <c:extLst>
            <c:ext xmlns:c16="http://schemas.microsoft.com/office/drawing/2014/chart" uri="{C3380CC4-5D6E-409C-BE32-E72D297353CC}">
              <c16:uniqueId val="{00000012-C5D1-4C15-AE32-1C2C849CCC37}"/>
            </c:ext>
          </c:extLst>
        </c:ser>
        <c:ser>
          <c:idx val="19"/>
          <c:order val="19"/>
          <c:tx>
            <c:strRef>
              <c:f>EK!$BP$40</c:f>
              <c:strCache>
                <c:ptCount val="1"/>
                <c:pt idx="0">
                  <c:v>Clindamycin</c:v>
                </c:pt>
              </c:strCache>
            </c:strRef>
          </c:tx>
          <c:spPr>
            <a:solidFill>
              <a:srgbClr val="006600"/>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EK!$BP$41:$BP$56</c:f>
              <c:numCache>
                <c:formatCode>0.00</c:formatCode>
                <c:ptCount val="16"/>
                <c:pt idx="0">
                  <c:v>0</c:v>
                </c:pt>
                <c:pt idx="1">
                  <c:v>2.4193548387096775</c:v>
                </c:pt>
                <c:pt idx="2">
                  <c:v>0.80645161290322576</c:v>
                </c:pt>
                <c:pt idx="3">
                  <c:v>0</c:v>
                </c:pt>
                <c:pt idx="4">
                  <c:v>1.6129032258064515</c:v>
                </c:pt>
                <c:pt idx="5">
                  <c:v>2.4193548387096775</c:v>
                </c:pt>
                <c:pt idx="6">
                  <c:v>2.4193548387096775</c:v>
                </c:pt>
                <c:pt idx="7">
                  <c:v>1.6129032258064515</c:v>
                </c:pt>
                <c:pt idx="8">
                  <c:v>4.032258064516129</c:v>
                </c:pt>
                <c:pt idx="9">
                  <c:v>84.677419354838705</c:v>
                </c:pt>
                <c:pt idx="10">
                  <c:v>0</c:v>
                </c:pt>
                <c:pt idx="11">
                  <c:v>0</c:v>
                </c:pt>
                <c:pt idx="12">
                  <c:v>0</c:v>
                </c:pt>
                <c:pt idx="13">
                  <c:v>0</c:v>
                </c:pt>
                <c:pt idx="14">
                  <c:v>0</c:v>
                </c:pt>
                <c:pt idx="15">
                  <c:v>0</c:v>
                </c:pt>
              </c:numCache>
            </c:numRef>
          </c:val>
          <c:extLst>
            <c:ext xmlns:c16="http://schemas.microsoft.com/office/drawing/2014/chart" uri="{C3380CC4-5D6E-409C-BE32-E72D297353CC}">
              <c16:uniqueId val="{00000013-C5D1-4C15-AE32-1C2C849CCC37}"/>
            </c:ext>
          </c:extLst>
        </c:ser>
        <c:ser>
          <c:idx val="20"/>
          <c:order val="20"/>
          <c:tx>
            <c:strRef>
              <c:f>EK!$BQ$40</c:f>
              <c:strCache>
                <c:ptCount val="1"/>
                <c:pt idx="0">
                  <c:v>Linezolid</c:v>
                </c:pt>
              </c:strCache>
            </c:strRef>
          </c:tx>
          <c:spPr>
            <a:solidFill>
              <a:srgbClr val="FF0066"/>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EK!$BQ$41:$BQ$56</c:f>
              <c:numCache>
                <c:formatCode>0.00</c:formatCode>
                <c:ptCount val="16"/>
                <c:pt idx="0">
                  <c:v>0</c:v>
                </c:pt>
                <c:pt idx="1">
                  <c:v>0</c:v>
                </c:pt>
                <c:pt idx="2">
                  <c:v>7.2</c:v>
                </c:pt>
                <c:pt idx="3">
                  <c:v>0</c:v>
                </c:pt>
                <c:pt idx="4">
                  <c:v>27.2</c:v>
                </c:pt>
                <c:pt idx="5">
                  <c:v>28.8</c:v>
                </c:pt>
                <c:pt idx="6">
                  <c:v>21.6</c:v>
                </c:pt>
                <c:pt idx="7">
                  <c:v>12</c:v>
                </c:pt>
                <c:pt idx="8">
                  <c:v>2.4</c:v>
                </c:pt>
                <c:pt idx="9">
                  <c:v>0.8</c:v>
                </c:pt>
                <c:pt idx="10">
                  <c:v>0</c:v>
                </c:pt>
                <c:pt idx="11">
                  <c:v>0</c:v>
                </c:pt>
                <c:pt idx="12">
                  <c:v>0</c:v>
                </c:pt>
                <c:pt idx="13">
                  <c:v>0</c:v>
                </c:pt>
                <c:pt idx="14">
                  <c:v>0</c:v>
                </c:pt>
                <c:pt idx="15">
                  <c:v>0</c:v>
                </c:pt>
              </c:numCache>
            </c:numRef>
          </c:val>
          <c:extLst>
            <c:ext xmlns:c16="http://schemas.microsoft.com/office/drawing/2014/chart" uri="{C3380CC4-5D6E-409C-BE32-E72D297353CC}">
              <c16:uniqueId val="{00000014-C5D1-4C15-AE32-1C2C849CCC37}"/>
            </c:ext>
          </c:extLst>
        </c:ser>
        <c:ser>
          <c:idx val="21"/>
          <c:order val="21"/>
          <c:tx>
            <c:strRef>
              <c:f>EK!$BR$40</c:f>
              <c:strCache>
                <c:ptCount val="1"/>
                <c:pt idx="0">
                  <c:v>Vancomycin</c:v>
                </c:pt>
              </c:strCache>
            </c:strRef>
          </c:tx>
          <c:spPr>
            <a:solidFill>
              <a:srgbClr val="CCCC00"/>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EK!$BR$41:$BR$56</c:f>
              <c:numCache>
                <c:formatCode>0.00</c:formatCode>
                <c:ptCount val="16"/>
                <c:pt idx="0">
                  <c:v>0</c:v>
                </c:pt>
                <c:pt idx="1">
                  <c:v>0</c:v>
                </c:pt>
                <c:pt idx="2">
                  <c:v>0</c:v>
                </c:pt>
                <c:pt idx="3">
                  <c:v>0</c:v>
                </c:pt>
                <c:pt idx="4">
                  <c:v>9.6</c:v>
                </c:pt>
                <c:pt idx="5">
                  <c:v>50.4</c:v>
                </c:pt>
                <c:pt idx="6">
                  <c:v>9.6</c:v>
                </c:pt>
                <c:pt idx="7">
                  <c:v>3.2</c:v>
                </c:pt>
                <c:pt idx="8">
                  <c:v>3.2</c:v>
                </c:pt>
                <c:pt idx="9">
                  <c:v>0.8</c:v>
                </c:pt>
                <c:pt idx="10">
                  <c:v>1.6</c:v>
                </c:pt>
                <c:pt idx="11">
                  <c:v>21.6</c:v>
                </c:pt>
                <c:pt idx="12">
                  <c:v>0</c:v>
                </c:pt>
                <c:pt idx="13">
                  <c:v>0</c:v>
                </c:pt>
                <c:pt idx="14">
                  <c:v>0</c:v>
                </c:pt>
                <c:pt idx="15">
                  <c:v>0</c:v>
                </c:pt>
              </c:numCache>
            </c:numRef>
          </c:val>
          <c:extLst>
            <c:ext xmlns:c16="http://schemas.microsoft.com/office/drawing/2014/chart" uri="{C3380CC4-5D6E-409C-BE32-E72D297353CC}">
              <c16:uniqueId val="{00000015-C5D1-4C15-AE32-1C2C849CCC37}"/>
            </c:ext>
          </c:extLst>
        </c:ser>
        <c:ser>
          <c:idx val="23"/>
          <c:order val="22"/>
          <c:tx>
            <c:strRef>
              <c:f>EK!$BS$40</c:f>
              <c:strCache>
                <c:ptCount val="1"/>
                <c:pt idx="0">
                  <c:v>Teicoplanin</c:v>
                </c:pt>
              </c:strCache>
            </c:strRef>
          </c:tx>
          <c:spPr>
            <a:solidFill>
              <a:srgbClr val="336699"/>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EK!$BS$41:$BS$56</c:f>
              <c:numCache>
                <c:formatCode>0.00</c:formatCode>
                <c:ptCount val="16"/>
                <c:pt idx="0">
                  <c:v>0</c:v>
                </c:pt>
                <c:pt idx="1">
                  <c:v>0</c:v>
                </c:pt>
                <c:pt idx="2">
                  <c:v>0</c:v>
                </c:pt>
                <c:pt idx="3">
                  <c:v>64.8</c:v>
                </c:pt>
                <c:pt idx="4">
                  <c:v>1.6</c:v>
                </c:pt>
                <c:pt idx="5">
                  <c:v>21.6</c:v>
                </c:pt>
                <c:pt idx="6">
                  <c:v>1.6</c:v>
                </c:pt>
                <c:pt idx="7">
                  <c:v>0.8</c:v>
                </c:pt>
                <c:pt idx="8">
                  <c:v>0</c:v>
                </c:pt>
                <c:pt idx="9">
                  <c:v>0</c:v>
                </c:pt>
                <c:pt idx="10">
                  <c:v>2.4</c:v>
                </c:pt>
                <c:pt idx="11">
                  <c:v>5.6</c:v>
                </c:pt>
                <c:pt idx="12">
                  <c:v>1.6</c:v>
                </c:pt>
                <c:pt idx="13">
                  <c:v>0</c:v>
                </c:pt>
                <c:pt idx="14">
                  <c:v>0</c:v>
                </c:pt>
                <c:pt idx="15">
                  <c:v>0</c:v>
                </c:pt>
              </c:numCache>
            </c:numRef>
          </c:val>
          <c:extLst>
            <c:ext xmlns:c16="http://schemas.microsoft.com/office/drawing/2014/chart" uri="{C3380CC4-5D6E-409C-BE32-E72D297353CC}">
              <c16:uniqueId val="{00000016-C5D1-4C15-AE32-1C2C849CCC37}"/>
            </c:ext>
          </c:extLst>
        </c:ser>
        <c:ser>
          <c:idx val="22"/>
          <c:order val="23"/>
          <c:tx>
            <c:strRef>
              <c:f>EK!$BT$40</c:f>
              <c:strCache>
                <c:ptCount val="1"/>
                <c:pt idx="0">
                  <c:v>Tigecyclin</c:v>
                </c:pt>
              </c:strCache>
            </c:strRef>
          </c:tx>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EK!$BT$41:$BT$56</c:f>
              <c:numCache>
                <c:formatCode>0.00</c:formatCode>
                <c:ptCount val="16"/>
                <c:pt idx="0">
                  <c:v>0</c:v>
                </c:pt>
                <c:pt idx="1">
                  <c:v>74.796747967479675</c:v>
                </c:pt>
                <c:pt idx="2">
                  <c:v>0</c:v>
                </c:pt>
                <c:pt idx="3">
                  <c:v>14.634146341463415</c:v>
                </c:pt>
                <c:pt idx="4">
                  <c:v>7.3170731707317076</c:v>
                </c:pt>
                <c:pt idx="5">
                  <c:v>3.2520325203252032</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7-C5D1-4C15-AE32-1C2C849CCC37}"/>
            </c:ext>
          </c:extLst>
        </c:ser>
        <c:dLbls>
          <c:showLegendKey val="0"/>
          <c:showVal val="0"/>
          <c:showCatName val="0"/>
          <c:showSerName val="0"/>
          <c:showPercent val="0"/>
          <c:showBubbleSize val="0"/>
        </c:dLbls>
        <c:gapWidth val="150"/>
        <c:shape val="box"/>
        <c:axId val="99422976"/>
        <c:axId val="99424896"/>
        <c:axId val="99431296"/>
      </c:bar3DChart>
      <c:catAx>
        <c:axId val="99422976"/>
        <c:scaling>
          <c:orientation val="minMax"/>
        </c:scaling>
        <c:delete val="0"/>
        <c:axPos val="b"/>
        <c:majorGridlines/>
        <c:title>
          <c:tx>
            <c:rich>
              <a:bodyPr/>
              <a:lstStyle/>
              <a:p>
                <a:pPr>
                  <a:defRPr sz="1400"/>
                </a:pPr>
                <a:r>
                  <a:rPr lang="en-US" sz="1400"/>
                  <a:t>mg/L</a:t>
                </a:r>
              </a:p>
            </c:rich>
          </c:tx>
          <c:layout>
            <c:manualLayout>
              <c:xMode val="edge"/>
              <c:yMode val="edge"/>
              <c:x val="0.31917968534649738"/>
              <c:y val="0.86881544601445371"/>
            </c:manualLayout>
          </c:layout>
          <c:overlay val="0"/>
        </c:title>
        <c:numFmt formatCode="General" sourceLinked="1"/>
        <c:majorTickMark val="out"/>
        <c:minorTickMark val="none"/>
        <c:tickLblPos val="nextTo"/>
        <c:txPr>
          <a:bodyPr rot="-5400000" vert="horz"/>
          <a:lstStyle/>
          <a:p>
            <a:pPr>
              <a:defRPr sz="1000"/>
            </a:pPr>
            <a:endParaRPr lang="de-DE"/>
          </a:p>
        </c:txPr>
        <c:crossAx val="99424896"/>
        <c:crosses val="autoZero"/>
        <c:auto val="0"/>
        <c:lblAlgn val="ctr"/>
        <c:lblOffset val="100"/>
        <c:tickLblSkip val="1"/>
        <c:noMultiLvlLbl val="0"/>
      </c:catAx>
      <c:valAx>
        <c:axId val="99424896"/>
        <c:scaling>
          <c:orientation val="minMax"/>
        </c:scaling>
        <c:delete val="0"/>
        <c:axPos val="l"/>
        <c:majorGridlines/>
        <c:numFmt formatCode="0.00" sourceLinked="1"/>
        <c:majorTickMark val="out"/>
        <c:minorTickMark val="none"/>
        <c:tickLblPos val="nextTo"/>
        <c:crossAx val="99422976"/>
        <c:crossesAt val="1"/>
        <c:crossBetween val="between"/>
      </c:valAx>
      <c:serAx>
        <c:axId val="99431296"/>
        <c:scaling>
          <c:orientation val="minMax"/>
        </c:scaling>
        <c:delete val="0"/>
        <c:axPos val="b"/>
        <c:title>
          <c:tx>
            <c:rich>
              <a:bodyPr rot="0" vert="horz"/>
              <a:lstStyle/>
              <a:p>
                <a:pPr>
                  <a:defRPr sz="1400"/>
                </a:pPr>
                <a:r>
                  <a:rPr lang="en-US" sz="1400"/>
                  <a:t>%</a:t>
                </a:r>
              </a:p>
            </c:rich>
          </c:tx>
          <c:layout>
            <c:manualLayout>
              <c:xMode val="edge"/>
              <c:yMode val="edge"/>
              <c:x val="0.12922717826011509"/>
              <c:y val="0.65409988135044761"/>
            </c:manualLayout>
          </c:layout>
          <c:overlay val="0"/>
        </c:title>
        <c:majorTickMark val="out"/>
        <c:minorTickMark val="none"/>
        <c:tickLblPos val="nextTo"/>
        <c:txPr>
          <a:bodyPr rot="1500000" vert="horz"/>
          <a:lstStyle/>
          <a:p>
            <a:pPr>
              <a:defRPr sz="1200"/>
            </a:pPr>
            <a:endParaRPr lang="de-DE"/>
          </a:p>
        </c:txPr>
        <c:crossAx val="99424896"/>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4"/>
          <c:order val="0"/>
          <c:tx>
            <c:strRef>
              <c:f>Entero!$AU$165</c:f>
              <c:strCache>
                <c:ptCount val="1"/>
                <c:pt idx="0">
                  <c:v>Ampicillin</c:v>
                </c:pt>
              </c:strCache>
            </c:strRef>
          </c:tx>
          <c:spPr>
            <a:solidFill>
              <a:srgbClr val="FFFF00"/>
            </a:solidFill>
          </c:spPr>
          <c:invertIfNegative val="0"/>
          <c:cat>
            <c:numRef>
              <c:f>Entero!$AT$166:$AT$181</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Entero!$AU$166:$AU$181</c:f>
              <c:numCache>
                <c:formatCode>0.00</c:formatCode>
                <c:ptCount val="16"/>
                <c:pt idx="0">
                  <c:v>0</c:v>
                </c:pt>
                <c:pt idx="1">
                  <c:v>0</c:v>
                </c:pt>
                <c:pt idx="2">
                  <c:v>0</c:v>
                </c:pt>
                <c:pt idx="3">
                  <c:v>0</c:v>
                </c:pt>
                <c:pt idx="4">
                  <c:v>0</c:v>
                </c:pt>
                <c:pt idx="5">
                  <c:v>0</c:v>
                </c:pt>
                <c:pt idx="6">
                  <c:v>0</c:v>
                </c:pt>
                <c:pt idx="7">
                  <c:v>0.970873786407767</c:v>
                </c:pt>
                <c:pt idx="8">
                  <c:v>0.970873786407767</c:v>
                </c:pt>
                <c:pt idx="9">
                  <c:v>4.8543689320388346</c:v>
                </c:pt>
                <c:pt idx="10">
                  <c:v>20.388349514563107</c:v>
                </c:pt>
                <c:pt idx="11">
                  <c:v>21.359223300970875</c:v>
                </c:pt>
                <c:pt idx="12">
                  <c:v>51.456310679611647</c:v>
                </c:pt>
                <c:pt idx="13">
                  <c:v>0</c:v>
                </c:pt>
                <c:pt idx="14">
                  <c:v>0</c:v>
                </c:pt>
                <c:pt idx="15">
                  <c:v>0</c:v>
                </c:pt>
              </c:numCache>
            </c:numRef>
          </c:val>
          <c:extLst>
            <c:ext xmlns:c16="http://schemas.microsoft.com/office/drawing/2014/chart" uri="{C3380CC4-5D6E-409C-BE32-E72D297353CC}">
              <c16:uniqueId val="{00000000-786B-4B39-89F7-E998EC3E732C}"/>
            </c:ext>
          </c:extLst>
        </c:ser>
        <c:ser>
          <c:idx val="5"/>
          <c:order val="1"/>
          <c:tx>
            <c:strRef>
              <c:f>Entero!$AV$165</c:f>
              <c:strCache>
                <c:ptCount val="1"/>
                <c:pt idx="0">
                  <c:v>Ampicillin/ Sulbactam</c:v>
                </c:pt>
              </c:strCache>
            </c:strRef>
          </c:tx>
          <c:spPr>
            <a:solidFill>
              <a:srgbClr val="660066"/>
            </a:solidFill>
          </c:spPr>
          <c:invertIfNegative val="0"/>
          <c:cat>
            <c:numRef>
              <c:f>Entero!$AT$166:$AT$181</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Entero!$AV$166:$AV$181</c:f>
              <c:numCache>
                <c:formatCode>0.00</c:formatCode>
                <c:ptCount val="16"/>
                <c:pt idx="0">
                  <c:v>0</c:v>
                </c:pt>
                <c:pt idx="1">
                  <c:v>0</c:v>
                </c:pt>
                <c:pt idx="2">
                  <c:v>0</c:v>
                </c:pt>
                <c:pt idx="3">
                  <c:v>0</c:v>
                </c:pt>
                <c:pt idx="4">
                  <c:v>0</c:v>
                </c:pt>
                <c:pt idx="5">
                  <c:v>2.912621359223301</c:v>
                </c:pt>
                <c:pt idx="6">
                  <c:v>32.038834951456309</c:v>
                </c:pt>
                <c:pt idx="7">
                  <c:v>10.679611650485437</c:v>
                </c:pt>
                <c:pt idx="8">
                  <c:v>7.766990291262136</c:v>
                </c:pt>
                <c:pt idx="9">
                  <c:v>6.7961165048543686</c:v>
                </c:pt>
                <c:pt idx="10">
                  <c:v>2.912621359223301</c:v>
                </c:pt>
                <c:pt idx="11">
                  <c:v>1.941747572815534</c:v>
                </c:pt>
                <c:pt idx="12">
                  <c:v>34.95145631067961</c:v>
                </c:pt>
                <c:pt idx="13">
                  <c:v>0</c:v>
                </c:pt>
                <c:pt idx="14">
                  <c:v>0</c:v>
                </c:pt>
                <c:pt idx="15">
                  <c:v>0</c:v>
                </c:pt>
              </c:numCache>
            </c:numRef>
          </c:val>
          <c:extLst>
            <c:ext xmlns:c16="http://schemas.microsoft.com/office/drawing/2014/chart" uri="{C3380CC4-5D6E-409C-BE32-E72D297353CC}">
              <c16:uniqueId val="{00000001-786B-4B39-89F7-E998EC3E732C}"/>
            </c:ext>
          </c:extLst>
        </c:ser>
        <c:ser>
          <c:idx val="6"/>
          <c:order val="2"/>
          <c:tx>
            <c:strRef>
              <c:f>Entero!$AW$165</c:f>
              <c:strCache>
                <c:ptCount val="1"/>
                <c:pt idx="0">
                  <c:v>Piperacillin</c:v>
                </c:pt>
              </c:strCache>
            </c:strRef>
          </c:tx>
          <c:spPr>
            <a:solidFill>
              <a:srgbClr val="CC00CC"/>
            </a:solidFill>
          </c:spPr>
          <c:invertIfNegative val="0"/>
          <c:cat>
            <c:numRef>
              <c:f>Entero!$AT$166:$AT$181</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Entero!$AW$166:$AW$181</c:f>
              <c:numCache>
                <c:formatCode>0.00</c:formatCode>
                <c:ptCount val="16"/>
                <c:pt idx="0">
                  <c:v>0</c:v>
                </c:pt>
                <c:pt idx="1">
                  <c:v>0</c:v>
                </c:pt>
                <c:pt idx="2">
                  <c:v>0</c:v>
                </c:pt>
                <c:pt idx="3">
                  <c:v>0</c:v>
                </c:pt>
                <c:pt idx="4">
                  <c:v>0</c:v>
                </c:pt>
                <c:pt idx="5">
                  <c:v>0</c:v>
                </c:pt>
                <c:pt idx="6">
                  <c:v>1.941747572815534</c:v>
                </c:pt>
                <c:pt idx="7">
                  <c:v>18.446601941747574</c:v>
                </c:pt>
                <c:pt idx="8">
                  <c:v>17.475728155339805</c:v>
                </c:pt>
                <c:pt idx="9">
                  <c:v>15.533980582524272</c:v>
                </c:pt>
                <c:pt idx="10">
                  <c:v>2.912621359223301</c:v>
                </c:pt>
                <c:pt idx="11">
                  <c:v>1.941747572815534</c:v>
                </c:pt>
                <c:pt idx="12">
                  <c:v>7.766990291262136</c:v>
                </c:pt>
                <c:pt idx="13">
                  <c:v>33.980582524271846</c:v>
                </c:pt>
                <c:pt idx="14">
                  <c:v>0</c:v>
                </c:pt>
                <c:pt idx="15">
                  <c:v>0</c:v>
                </c:pt>
              </c:numCache>
            </c:numRef>
          </c:val>
          <c:extLst>
            <c:ext xmlns:c16="http://schemas.microsoft.com/office/drawing/2014/chart" uri="{C3380CC4-5D6E-409C-BE32-E72D297353CC}">
              <c16:uniqueId val="{00000002-786B-4B39-89F7-E998EC3E732C}"/>
            </c:ext>
          </c:extLst>
        </c:ser>
        <c:ser>
          <c:idx val="7"/>
          <c:order val="3"/>
          <c:tx>
            <c:strRef>
              <c:f>Entero!$AX$165</c:f>
              <c:strCache>
                <c:ptCount val="1"/>
                <c:pt idx="0">
                  <c:v>Piperacillin/ Tazobactam</c:v>
                </c:pt>
              </c:strCache>
            </c:strRef>
          </c:tx>
          <c:spPr>
            <a:solidFill>
              <a:srgbClr val="FF66FF"/>
            </a:solidFill>
          </c:spPr>
          <c:invertIfNegative val="0"/>
          <c:cat>
            <c:numRef>
              <c:f>Entero!$AT$166:$AT$181</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Entero!$AX$166:$AX$181</c:f>
              <c:numCache>
                <c:formatCode>0.00</c:formatCode>
                <c:ptCount val="16"/>
                <c:pt idx="0">
                  <c:v>0</c:v>
                </c:pt>
                <c:pt idx="1">
                  <c:v>0</c:v>
                </c:pt>
                <c:pt idx="2">
                  <c:v>0</c:v>
                </c:pt>
                <c:pt idx="3">
                  <c:v>0</c:v>
                </c:pt>
                <c:pt idx="4">
                  <c:v>3.9215686274509802</c:v>
                </c:pt>
                <c:pt idx="5">
                  <c:v>0</c:v>
                </c:pt>
                <c:pt idx="6">
                  <c:v>25.490196078431371</c:v>
                </c:pt>
                <c:pt idx="7">
                  <c:v>24.509803921568629</c:v>
                </c:pt>
                <c:pt idx="8">
                  <c:v>15.686274509803921</c:v>
                </c:pt>
                <c:pt idx="9">
                  <c:v>17.647058823529413</c:v>
                </c:pt>
                <c:pt idx="10">
                  <c:v>6.8627450980392153</c:v>
                </c:pt>
                <c:pt idx="11">
                  <c:v>1.9607843137254901</c:v>
                </c:pt>
                <c:pt idx="12">
                  <c:v>0.98039215686274506</c:v>
                </c:pt>
                <c:pt idx="13">
                  <c:v>2.9411764705882355</c:v>
                </c:pt>
                <c:pt idx="14">
                  <c:v>0</c:v>
                </c:pt>
                <c:pt idx="15">
                  <c:v>0</c:v>
                </c:pt>
              </c:numCache>
            </c:numRef>
          </c:val>
          <c:extLst>
            <c:ext xmlns:c16="http://schemas.microsoft.com/office/drawing/2014/chart" uri="{C3380CC4-5D6E-409C-BE32-E72D297353CC}">
              <c16:uniqueId val="{00000003-786B-4B39-89F7-E998EC3E732C}"/>
            </c:ext>
          </c:extLst>
        </c:ser>
        <c:ser>
          <c:idx val="9"/>
          <c:order val="4"/>
          <c:tx>
            <c:strRef>
              <c:f>Entero!$AY$165</c:f>
              <c:strCache>
                <c:ptCount val="1"/>
                <c:pt idx="0">
                  <c:v>Aztreonam</c:v>
                </c:pt>
              </c:strCache>
            </c:strRef>
          </c:tx>
          <c:spPr>
            <a:solidFill>
              <a:srgbClr val="0000CC"/>
            </a:solidFill>
          </c:spPr>
          <c:invertIfNegative val="0"/>
          <c:cat>
            <c:numRef>
              <c:f>Entero!$AT$166:$AT$181</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Entero!$AY$166:$AY$181</c:f>
              <c:numCache>
                <c:formatCode>0.00</c:formatCode>
                <c:ptCount val="16"/>
                <c:pt idx="0">
                  <c:v>0</c:v>
                </c:pt>
                <c:pt idx="1">
                  <c:v>0</c:v>
                </c:pt>
                <c:pt idx="2">
                  <c:v>0</c:v>
                </c:pt>
                <c:pt idx="3">
                  <c:v>60.194174757281552</c:v>
                </c:pt>
                <c:pt idx="4">
                  <c:v>0</c:v>
                </c:pt>
                <c:pt idx="5">
                  <c:v>3.883495145631068</c:v>
                </c:pt>
                <c:pt idx="6">
                  <c:v>1.941747572815534</c:v>
                </c:pt>
                <c:pt idx="7">
                  <c:v>0</c:v>
                </c:pt>
                <c:pt idx="8">
                  <c:v>0.970873786407767</c:v>
                </c:pt>
                <c:pt idx="9">
                  <c:v>1.941747572815534</c:v>
                </c:pt>
                <c:pt idx="10">
                  <c:v>4.8543689320388346</c:v>
                </c:pt>
                <c:pt idx="11">
                  <c:v>26.21359223300971</c:v>
                </c:pt>
                <c:pt idx="12">
                  <c:v>0</c:v>
                </c:pt>
                <c:pt idx="13">
                  <c:v>0</c:v>
                </c:pt>
                <c:pt idx="14">
                  <c:v>0</c:v>
                </c:pt>
                <c:pt idx="15">
                  <c:v>0</c:v>
                </c:pt>
              </c:numCache>
            </c:numRef>
          </c:val>
          <c:extLst>
            <c:ext xmlns:c16="http://schemas.microsoft.com/office/drawing/2014/chart" uri="{C3380CC4-5D6E-409C-BE32-E72D297353CC}">
              <c16:uniqueId val="{00000004-786B-4B39-89F7-E998EC3E732C}"/>
            </c:ext>
          </c:extLst>
        </c:ser>
        <c:ser>
          <c:idx val="10"/>
          <c:order val="5"/>
          <c:tx>
            <c:strRef>
              <c:f>Entero!$AZ$165</c:f>
              <c:strCache>
                <c:ptCount val="1"/>
                <c:pt idx="0">
                  <c:v>Cefotaxim</c:v>
                </c:pt>
              </c:strCache>
            </c:strRef>
          </c:tx>
          <c:spPr>
            <a:solidFill>
              <a:srgbClr val="0066CC"/>
            </a:solidFill>
          </c:spPr>
          <c:invertIfNegative val="0"/>
          <c:cat>
            <c:numRef>
              <c:f>Entero!$AT$166:$AT$181</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Entero!$AZ$166:$AZ$181</c:f>
              <c:numCache>
                <c:formatCode>0.00</c:formatCode>
                <c:ptCount val="16"/>
                <c:pt idx="0">
                  <c:v>0</c:v>
                </c:pt>
                <c:pt idx="1">
                  <c:v>51.456310679611647</c:v>
                </c:pt>
                <c:pt idx="2">
                  <c:v>0</c:v>
                </c:pt>
                <c:pt idx="3">
                  <c:v>2.912621359223301</c:v>
                </c:pt>
                <c:pt idx="4">
                  <c:v>10.679611650485437</c:v>
                </c:pt>
                <c:pt idx="5">
                  <c:v>1.941747572815534</c:v>
                </c:pt>
                <c:pt idx="6">
                  <c:v>0</c:v>
                </c:pt>
                <c:pt idx="7">
                  <c:v>0.970873786407767</c:v>
                </c:pt>
                <c:pt idx="8">
                  <c:v>0.970873786407767</c:v>
                </c:pt>
                <c:pt idx="9">
                  <c:v>0.970873786407767</c:v>
                </c:pt>
                <c:pt idx="10">
                  <c:v>30.097087378640776</c:v>
                </c:pt>
                <c:pt idx="11">
                  <c:v>0</c:v>
                </c:pt>
                <c:pt idx="12">
                  <c:v>0</c:v>
                </c:pt>
                <c:pt idx="13">
                  <c:v>0</c:v>
                </c:pt>
                <c:pt idx="14">
                  <c:v>0</c:v>
                </c:pt>
                <c:pt idx="15">
                  <c:v>0</c:v>
                </c:pt>
              </c:numCache>
            </c:numRef>
          </c:val>
          <c:extLst>
            <c:ext xmlns:c16="http://schemas.microsoft.com/office/drawing/2014/chart" uri="{C3380CC4-5D6E-409C-BE32-E72D297353CC}">
              <c16:uniqueId val="{00000005-786B-4B39-89F7-E998EC3E732C}"/>
            </c:ext>
          </c:extLst>
        </c:ser>
        <c:ser>
          <c:idx val="11"/>
          <c:order val="6"/>
          <c:tx>
            <c:strRef>
              <c:f>Entero!$BA$165</c:f>
              <c:strCache>
                <c:ptCount val="1"/>
                <c:pt idx="0">
                  <c:v>Ceftazidim</c:v>
                </c:pt>
              </c:strCache>
            </c:strRef>
          </c:tx>
          <c:spPr>
            <a:solidFill>
              <a:srgbClr val="33CCFF"/>
            </a:solidFill>
          </c:spPr>
          <c:invertIfNegative val="0"/>
          <c:cat>
            <c:numRef>
              <c:f>Entero!$AT$166:$AT$181</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Entero!$BA$166:$BA$181</c:f>
              <c:numCache>
                <c:formatCode>0.00</c:formatCode>
                <c:ptCount val="16"/>
                <c:pt idx="0">
                  <c:v>0</c:v>
                </c:pt>
                <c:pt idx="1">
                  <c:v>0</c:v>
                </c:pt>
                <c:pt idx="2">
                  <c:v>0</c:v>
                </c:pt>
                <c:pt idx="3">
                  <c:v>50.485436893203882</c:v>
                </c:pt>
                <c:pt idx="4">
                  <c:v>0</c:v>
                </c:pt>
                <c:pt idx="5">
                  <c:v>11.650485436893204</c:v>
                </c:pt>
                <c:pt idx="6">
                  <c:v>3.883495145631068</c:v>
                </c:pt>
                <c:pt idx="7">
                  <c:v>0.970873786407767</c:v>
                </c:pt>
                <c:pt idx="8">
                  <c:v>2.912621359223301</c:v>
                </c:pt>
                <c:pt idx="9">
                  <c:v>3.883495145631068</c:v>
                </c:pt>
                <c:pt idx="10">
                  <c:v>13.592233009708737</c:v>
                </c:pt>
                <c:pt idx="11">
                  <c:v>7.766990291262136</c:v>
                </c:pt>
                <c:pt idx="12">
                  <c:v>4.8543689320388346</c:v>
                </c:pt>
                <c:pt idx="13">
                  <c:v>0</c:v>
                </c:pt>
                <c:pt idx="14">
                  <c:v>0</c:v>
                </c:pt>
                <c:pt idx="15">
                  <c:v>0</c:v>
                </c:pt>
              </c:numCache>
            </c:numRef>
          </c:val>
          <c:extLst>
            <c:ext xmlns:c16="http://schemas.microsoft.com/office/drawing/2014/chart" uri="{C3380CC4-5D6E-409C-BE32-E72D297353CC}">
              <c16:uniqueId val="{00000006-786B-4B39-89F7-E998EC3E732C}"/>
            </c:ext>
          </c:extLst>
        </c:ser>
        <c:ser>
          <c:idx val="12"/>
          <c:order val="7"/>
          <c:tx>
            <c:strRef>
              <c:f>Entero!$BB$165</c:f>
              <c:strCache>
                <c:ptCount val="1"/>
                <c:pt idx="0">
                  <c:v>Cefuroxim</c:v>
                </c:pt>
              </c:strCache>
            </c:strRef>
          </c:tx>
          <c:spPr>
            <a:solidFill>
              <a:srgbClr val="00CC00"/>
            </a:solidFill>
          </c:spPr>
          <c:invertIfNegative val="0"/>
          <c:cat>
            <c:numRef>
              <c:f>Entero!$AT$166:$AT$181</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Entero!$BB$166:$BB$181</c:f>
              <c:numCache>
                <c:formatCode>0.00</c:formatCode>
                <c:ptCount val="16"/>
                <c:pt idx="0">
                  <c:v>0</c:v>
                </c:pt>
                <c:pt idx="1">
                  <c:v>0</c:v>
                </c:pt>
                <c:pt idx="2">
                  <c:v>0</c:v>
                </c:pt>
                <c:pt idx="3">
                  <c:v>0</c:v>
                </c:pt>
                <c:pt idx="4">
                  <c:v>0</c:v>
                </c:pt>
                <c:pt idx="5">
                  <c:v>1.941747572815534</c:v>
                </c:pt>
                <c:pt idx="6">
                  <c:v>22.33009708737864</c:v>
                </c:pt>
                <c:pt idx="7">
                  <c:v>20.388349514563107</c:v>
                </c:pt>
                <c:pt idx="8">
                  <c:v>11.650485436893204</c:v>
                </c:pt>
                <c:pt idx="9">
                  <c:v>3.883495145631068</c:v>
                </c:pt>
                <c:pt idx="10">
                  <c:v>6.7961165048543686</c:v>
                </c:pt>
                <c:pt idx="11">
                  <c:v>3.883495145631068</c:v>
                </c:pt>
                <c:pt idx="12">
                  <c:v>29.126213592233011</c:v>
                </c:pt>
                <c:pt idx="13">
                  <c:v>0</c:v>
                </c:pt>
                <c:pt idx="14">
                  <c:v>0</c:v>
                </c:pt>
                <c:pt idx="15">
                  <c:v>0</c:v>
                </c:pt>
              </c:numCache>
            </c:numRef>
          </c:val>
          <c:extLst>
            <c:ext xmlns:c16="http://schemas.microsoft.com/office/drawing/2014/chart" uri="{C3380CC4-5D6E-409C-BE32-E72D297353CC}">
              <c16:uniqueId val="{00000007-786B-4B39-89F7-E998EC3E732C}"/>
            </c:ext>
          </c:extLst>
        </c:ser>
        <c:ser>
          <c:idx val="13"/>
          <c:order val="8"/>
          <c:tx>
            <c:strRef>
              <c:f>Entero!$BC$165</c:f>
              <c:strCache>
                <c:ptCount val="1"/>
                <c:pt idx="0">
                  <c:v>Imipenem</c:v>
                </c:pt>
              </c:strCache>
            </c:strRef>
          </c:tx>
          <c:spPr>
            <a:solidFill>
              <a:schemeClr val="accent6">
                <a:lumMod val="50000"/>
              </a:schemeClr>
            </a:solidFill>
          </c:spPr>
          <c:invertIfNegative val="0"/>
          <c:cat>
            <c:numRef>
              <c:f>Entero!$AT$166:$AT$181</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Entero!$BC$166:$BC$181</c:f>
              <c:numCache>
                <c:formatCode>0.00</c:formatCode>
                <c:ptCount val="16"/>
                <c:pt idx="0">
                  <c:v>0</c:v>
                </c:pt>
                <c:pt idx="1">
                  <c:v>0</c:v>
                </c:pt>
                <c:pt idx="2">
                  <c:v>55.339805825242721</c:v>
                </c:pt>
                <c:pt idx="3">
                  <c:v>0</c:v>
                </c:pt>
                <c:pt idx="4">
                  <c:v>32.038834951456309</c:v>
                </c:pt>
                <c:pt idx="5">
                  <c:v>9.7087378640776691</c:v>
                </c:pt>
                <c:pt idx="6">
                  <c:v>2.912621359223301</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8-786B-4B39-89F7-E998EC3E732C}"/>
            </c:ext>
          </c:extLst>
        </c:ser>
        <c:ser>
          <c:idx val="14"/>
          <c:order val="9"/>
          <c:tx>
            <c:strRef>
              <c:f>Entero!$BD$165</c:f>
              <c:strCache>
                <c:ptCount val="1"/>
                <c:pt idx="0">
                  <c:v>Meropenem</c:v>
                </c:pt>
              </c:strCache>
            </c:strRef>
          </c:tx>
          <c:spPr>
            <a:solidFill>
              <a:schemeClr val="accent6">
                <a:lumMod val="75000"/>
              </a:schemeClr>
            </a:solidFill>
          </c:spPr>
          <c:invertIfNegative val="0"/>
          <c:cat>
            <c:numRef>
              <c:f>Entero!$AT$166:$AT$181</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Entero!$BD$166:$BD$181</c:f>
              <c:numCache>
                <c:formatCode>0.00</c:formatCode>
                <c:ptCount val="16"/>
                <c:pt idx="0">
                  <c:v>0</c:v>
                </c:pt>
                <c:pt idx="1">
                  <c:v>0</c:v>
                </c:pt>
                <c:pt idx="2">
                  <c:v>97.087378640776706</c:v>
                </c:pt>
                <c:pt idx="3">
                  <c:v>0</c:v>
                </c:pt>
                <c:pt idx="4">
                  <c:v>0.970873786407767</c:v>
                </c:pt>
                <c:pt idx="5">
                  <c:v>0.970873786407767</c:v>
                </c:pt>
                <c:pt idx="6">
                  <c:v>0</c:v>
                </c:pt>
                <c:pt idx="7">
                  <c:v>0</c:v>
                </c:pt>
                <c:pt idx="8">
                  <c:v>0</c:v>
                </c:pt>
                <c:pt idx="9">
                  <c:v>0.970873786407767</c:v>
                </c:pt>
                <c:pt idx="10">
                  <c:v>0</c:v>
                </c:pt>
                <c:pt idx="11">
                  <c:v>0</c:v>
                </c:pt>
                <c:pt idx="12">
                  <c:v>0</c:v>
                </c:pt>
                <c:pt idx="13">
                  <c:v>0</c:v>
                </c:pt>
                <c:pt idx="14">
                  <c:v>0</c:v>
                </c:pt>
                <c:pt idx="15">
                  <c:v>0</c:v>
                </c:pt>
              </c:numCache>
            </c:numRef>
          </c:val>
          <c:extLst>
            <c:ext xmlns:c16="http://schemas.microsoft.com/office/drawing/2014/chart" uri="{C3380CC4-5D6E-409C-BE32-E72D297353CC}">
              <c16:uniqueId val="{00000009-786B-4B39-89F7-E998EC3E732C}"/>
            </c:ext>
          </c:extLst>
        </c:ser>
        <c:ser>
          <c:idx val="15"/>
          <c:order val="10"/>
          <c:tx>
            <c:strRef>
              <c:f>Entero!$BE$165</c:f>
              <c:strCache>
                <c:ptCount val="1"/>
                <c:pt idx="0">
                  <c:v>Colistin</c:v>
                </c:pt>
              </c:strCache>
            </c:strRef>
          </c:tx>
          <c:spPr>
            <a:solidFill>
              <a:schemeClr val="accent6">
                <a:lumMod val="20000"/>
                <a:lumOff val="80000"/>
              </a:schemeClr>
            </a:solidFill>
          </c:spPr>
          <c:invertIfNegative val="0"/>
          <c:cat>
            <c:numRef>
              <c:f>Entero!$AT$166:$AT$181</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Entero!$BE$166:$BE$181</c:f>
              <c:numCache>
                <c:formatCode>0.00</c:formatCode>
                <c:ptCount val="16"/>
                <c:pt idx="0">
                  <c:v>0</c:v>
                </c:pt>
                <c:pt idx="1">
                  <c:v>0</c:v>
                </c:pt>
                <c:pt idx="2">
                  <c:v>0</c:v>
                </c:pt>
                <c:pt idx="3">
                  <c:v>2.912621359223301</c:v>
                </c:pt>
                <c:pt idx="4">
                  <c:v>51.456310679611647</c:v>
                </c:pt>
                <c:pt idx="5">
                  <c:v>33.009708737864081</c:v>
                </c:pt>
                <c:pt idx="6">
                  <c:v>9.7087378640776691</c:v>
                </c:pt>
                <c:pt idx="7">
                  <c:v>1.941747572815534</c:v>
                </c:pt>
                <c:pt idx="8">
                  <c:v>0</c:v>
                </c:pt>
                <c:pt idx="9">
                  <c:v>0</c:v>
                </c:pt>
                <c:pt idx="10">
                  <c:v>0.970873786407767</c:v>
                </c:pt>
                <c:pt idx="11">
                  <c:v>0</c:v>
                </c:pt>
                <c:pt idx="12">
                  <c:v>0</c:v>
                </c:pt>
                <c:pt idx="13">
                  <c:v>0</c:v>
                </c:pt>
                <c:pt idx="14">
                  <c:v>0</c:v>
                </c:pt>
                <c:pt idx="15">
                  <c:v>0</c:v>
                </c:pt>
              </c:numCache>
            </c:numRef>
          </c:val>
          <c:extLst>
            <c:ext xmlns:c16="http://schemas.microsoft.com/office/drawing/2014/chart" uri="{C3380CC4-5D6E-409C-BE32-E72D297353CC}">
              <c16:uniqueId val="{0000000A-786B-4B39-89F7-E998EC3E732C}"/>
            </c:ext>
          </c:extLst>
        </c:ser>
        <c:ser>
          <c:idx val="16"/>
          <c:order val="11"/>
          <c:tx>
            <c:strRef>
              <c:f>Entero!$BF$165</c:f>
              <c:strCache>
                <c:ptCount val="1"/>
                <c:pt idx="0">
                  <c:v>Amikacin</c:v>
                </c:pt>
              </c:strCache>
            </c:strRef>
          </c:tx>
          <c:spPr>
            <a:solidFill>
              <a:schemeClr val="bg2">
                <a:lumMod val="50000"/>
              </a:schemeClr>
            </a:solidFill>
          </c:spPr>
          <c:invertIfNegative val="0"/>
          <c:cat>
            <c:numRef>
              <c:f>Entero!$AT$166:$AT$181</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Entero!$BF$166:$BF$181</c:f>
              <c:numCache>
                <c:formatCode>0.00</c:formatCode>
                <c:ptCount val="16"/>
                <c:pt idx="0">
                  <c:v>0</c:v>
                </c:pt>
                <c:pt idx="1">
                  <c:v>0</c:v>
                </c:pt>
                <c:pt idx="2">
                  <c:v>0</c:v>
                </c:pt>
                <c:pt idx="3">
                  <c:v>0</c:v>
                </c:pt>
                <c:pt idx="4">
                  <c:v>68.932038834951456</c:v>
                </c:pt>
                <c:pt idx="5">
                  <c:v>0</c:v>
                </c:pt>
                <c:pt idx="6">
                  <c:v>21.359223300970875</c:v>
                </c:pt>
                <c:pt idx="7">
                  <c:v>6.7961165048543686</c:v>
                </c:pt>
                <c:pt idx="8" formatCode="General">
                  <c:v>1.941747572815534</c:v>
                </c:pt>
                <c:pt idx="9" formatCode="General">
                  <c:v>0.970873786407767</c:v>
                </c:pt>
                <c:pt idx="10">
                  <c:v>0</c:v>
                </c:pt>
                <c:pt idx="11">
                  <c:v>0</c:v>
                </c:pt>
                <c:pt idx="12">
                  <c:v>0</c:v>
                </c:pt>
                <c:pt idx="13">
                  <c:v>0</c:v>
                </c:pt>
                <c:pt idx="14">
                  <c:v>0</c:v>
                </c:pt>
                <c:pt idx="15">
                  <c:v>0</c:v>
                </c:pt>
              </c:numCache>
            </c:numRef>
          </c:val>
          <c:extLst>
            <c:ext xmlns:c16="http://schemas.microsoft.com/office/drawing/2014/chart" uri="{C3380CC4-5D6E-409C-BE32-E72D297353CC}">
              <c16:uniqueId val="{0000000B-786B-4B39-89F7-E998EC3E732C}"/>
            </c:ext>
          </c:extLst>
        </c:ser>
        <c:ser>
          <c:idx val="17"/>
          <c:order val="12"/>
          <c:tx>
            <c:strRef>
              <c:f>Entero!$BG$165</c:f>
              <c:strCache>
                <c:ptCount val="1"/>
                <c:pt idx="0">
                  <c:v>Gentamicin</c:v>
                </c:pt>
              </c:strCache>
            </c:strRef>
          </c:tx>
          <c:spPr>
            <a:solidFill>
              <a:schemeClr val="accent4">
                <a:lumMod val="75000"/>
              </a:schemeClr>
            </a:solidFill>
          </c:spPr>
          <c:invertIfNegative val="0"/>
          <c:cat>
            <c:numRef>
              <c:f>Entero!$AT$166:$AT$181</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Entero!$BG$166:$BG$181</c:f>
              <c:numCache>
                <c:formatCode>0.00</c:formatCode>
                <c:ptCount val="16"/>
                <c:pt idx="0">
                  <c:v>0</c:v>
                </c:pt>
                <c:pt idx="1">
                  <c:v>0</c:v>
                </c:pt>
                <c:pt idx="2">
                  <c:v>27.184466019417474</c:v>
                </c:pt>
                <c:pt idx="3">
                  <c:v>0</c:v>
                </c:pt>
                <c:pt idx="4">
                  <c:v>46.601941747572816</c:v>
                </c:pt>
                <c:pt idx="5">
                  <c:v>2.912621359223301</c:v>
                </c:pt>
                <c:pt idx="6">
                  <c:v>0</c:v>
                </c:pt>
                <c:pt idx="7">
                  <c:v>1.941747572815534</c:v>
                </c:pt>
                <c:pt idx="8">
                  <c:v>0</c:v>
                </c:pt>
                <c:pt idx="9" formatCode="General">
                  <c:v>4.8543689320388346</c:v>
                </c:pt>
                <c:pt idx="10" formatCode="General">
                  <c:v>16.50485436893204</c:v>
                </c:pt>
                <c:pt idx="11">
                  <c:v>0</c:v>
                </c:pt>
                <c:pt idx="12">
                  <c:v>0</c:v>
                </c:pt>
                <c:pt idx="13">
                  <c:v>0</c:v>
                </c:pt>
                <c:pt idx="14">
                  <c:v>0</c:v>
                </c:pt>
                <c:pt idx="15">
                  <c:v>0</c:v>
                </c:pt>
              </c:numCache>
            </c:numRef>
          </c:val>
          <c:extLst>
            <c:ext xmlns:c16="http://schemas.microsoft.com/office/drawing/2014/chart" uri="{C3380CC4-5D6E-409C-BE32-E72D297353CC}">
              <c16:uniqueId val="{0000000C-786B-4B39-89F7-E998EC3E732C}"/>
            </c:ext>
          </c:extLst>
        </c:ser>
        <c:ser>
          <c:idx val="18"/>
          <c:order val="13"/>
          <c:tx>
            <c:strRef>
              <c:f>Entero!$BH$165</c:f>
              <c:strCache>
                <c:ptCount val="1"/>
                <c:pt idx="0">
                  <c:v>Tobramycin</c:v>
                </c:pt>
              </c:strCache>
            </c:strRef>
          </c:tx>
          <c:invertIfNegative val="0"/>
          <c:cat>
            <c:numRef>
              <c:f>Entero!$AT$166:$AT$181</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Entero!$BH$166:$BH$181</c:f>
              <c:numCache>
                <c:formatCode>0.00</c:formatCode>
                <c:ptCount val="16"/>
                <c:pt idx="0">
                  <c:v>0</c:v>
                </c:pt>
                <c:pt idx="1">
                  <c:v>0</c:v>
                </c:pt>
                <c:pt idx="2">
                  <c:v>65.217391304347828</c:v>
                </c:pt>
                <c:pt idx="3">
                  <c:v>0</c:v>
                </c:pt>
                <c:pt idx="4">
                  <c:v>13.043478260869565</c:v>
                </c:pt>
                <c:pt idx="5">
                  <c:v>13.043478260869565</c:v>
                </c:pt>
                <c:pt idx="6">
                  <c:v>0</c:v>
                </c:pt>
                <c:pt idx="7">
                  <c:v>8.695652173913043</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D-786B-4B39-89F7-E998EC3E732C}"/>
            </c:ext>
          </c:extLst>
        </c:ser>
        <c:ser>
          <c:idx val="19"/>
          <c:order val="14"/>
          <c:tx>
            <c:strRef>
              <c:f>Entero!$BI$165</c:f>
              <c:strCache>
                <c:ptCount val="1"/>
                <c:pt idx="0">
                  <c:v>Fosfomycin</c:v>
                </c:pt>
              </c:strCache>
            </c:strRef>
          </c:tx>
          <c:spPr>
            <a:solidFill>
              <a:schemeClr val="accent4">
                <a:lumMod val="60000"/>
                <a:lumOff val="40000"/>
              </a:schemeClr>
            </a:solidFill>
          </c:spPr>
          <c:invertIfNegative val="0"/>
          <c:cat>
            <c:numRef>
              <c:f>Entero!$AT$166:$AT$181</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Entero!$BI$166:$BI$181</c:f>
              <c:numCache>
                <c:formatCode>0.00</c:formatCode>
                <c:ptCount val="16"/>
                <c:pt idx="0">
                  <c:v>0</c:v>
                </c:pt>
                <c:pt idx="1">
                  <c:v>0</c:v>
                </c:pt>
                <c:pt idx="2">
                  <c:v>0</c:v>
                </c:pt>
                <c:pt idx="3">
                  <c:v>0</c:v>
                </c:pt>
                <c:pt idx="4">
                  <c:v>0</c:v>
                </c:pt>
                <c:pt idx="5">
                  <c:v>3.883495145631068</c:v>
                </c:pt>
                <c:pt idx="6">
                  <c:v>0</c:v>
                </c:pt>
                <c:pt idx="7">
                  <c:v>2.912621359223301</c:v>
                </c:pt>
                <c:pt idx="8">
                  <c:v>11.650485436893204</c:v>
                </c:pt>
                <c:pt idx="9">
                  <c:v>24.271844660194176</c:v>
                </c:pt>
                <c:pt idx="10">
                  <c:v>19.417475728155338</c:v>
                </c:pt>
                <c:pt idx="11">
                  <c:v>11.650485436893204</c:v>
                </c:pt>
                <c:pt idx="12">
                  <c:v>15.533980582524272</c:v>
                </c:pt>
                <c:pt idx="13">
                  <c:v>1.941747572815534</c:v>
                </c:pt>
                <c:pt idx="14">
                  <c:v>8.7378640776699026</c:v>
                </c:pt>
                <c:pt idx="15">
                  <c:v>0</c:v>
                </c:pt>
              </c:numCache>
            </c:numRef>
          </c:val>
          <c:extLst>
            <c:ext xmlns:c16="http://schemas.microsoft.com/office/drawing/2014/chart" uri="{C3380CC4-5D6E-409C-BE32-E72D297353CC}">
              <c16:uniqueId val="{0000000E-786B-4B39-89F7-E998EC3E732C}"/>
            </c:ext>
          </c:extLst>
        </c:ser>
        <c:ser>
          <c:idx val="20"/>
          <c:order val="15"/>
          <c:tx>
            <c:strRef>
              <c:f>Entero!$BJ$165</c:f>
              <c:strCache>
                <c:ptCount val="1"/>
                <c:pt idx="0">
                  <c:v>Cotrimoxazol</c:v>
                </c:pt>
              </c:strCache>
            </c:strRef>
          </c:tx>
          <c:spPr>
            <a:solidFill>
              <a:schemeClr val="accent4">
                <a:lumMod val="20000"/>
                <a:lumOff val="80000"/>
              </a:schemeClr>
            </a:solidFill>
          </c:spPr>
          <c:invertIfNegative val="0"/>
          <c:cat>
            <c:numRef>
              <c:f>Entero!$AT$166:$AT$181</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Entero!$BJ$166:$BJ$181</c:f>
              <c:numCache>
                <c:formatCode>0.00</c:formatCode>
                <c:ptCount val="16"/>
                <c:pt idx="0">
                  <c:v>0</c:v>
                </c:pt>
                <c:pt idx="1">
                  <c:v>0</c:v>
                </c:pt>
                <c:pt idx="2">
                  <c:v>27.184466019417474</c:v>
                </c:pt>
                <c:pt idx="3">
                  <c:v>0</c:v>
                </c:pt>
                <c:pt idx="4">
                  <c:v>24.271844660194176</c:v>
                </c:pt>
                <c:pt idx="5">
                  <c:v>10.679611650485437</c:v>
                </c:pt>
                <c:pt idx="6">
                  <c:v>1.941747572815534</c:v>
                </c:pt>
                <c:pt idx="7">
                  <c:v>0</c:v>
                </c:pt>
                <c:pt idx="8">
                  <c:v>0.970873786407767</c:v>
                </c:pt>
                <c:pt idx="9">
                  <c:v>1.941747572815534</c:v>
                </c:pt>
                <c:pt idx="10">
                  <c:v>1.941747572815534</c:v>
                </c:pt>
                <c:pt idx="11">
                  <c:v>31.067961165048544</c:v>
                </c:pt>
                <c:pt idx="12">
                  <c:v>0</c:v>
                </c:pt>
                <c:pt idx="13">
                  <c:v>0</c:v>
                </c:pt>
                <c:pt idx="14">
                  <c:v>0</c:v>
                </c:pt>
                <c:pt idx="15">
                  <c:v>0</c:v>
                </c:pt>
              </c:numCache>
            </c:numRef>
          </c:val>
          <c:extLst>
            <c:ext xmlns:c16="http://schemas.microsoft.com/office/drawing/2014/chart" uri="{C3380CC4-5D6E-409C-BE32-E72D297353CC}">
              <c16:uniqueId val="{0000000F-786B-4B39-89F7-E998EC3E732C}"/>
            </c:ext>
          </c:extLst>
        </c:ser>
        <c:ser>
          <c:idx val="21"/>
          <c:order val="16"/>
          <c:tx>
            <c:strRef>
              <c:f>Entero!$BK$165</c:f>
              <c:strCache>
                <c:ptCount val="1"/>
                <c:pt idx="0">
                  <c:v>Ciprofloxacin</c:v>
                </c:pt>
              </c:strCache>
            </c:strRef>
          </c:tx>
          <c:spPr>
            <a:solidFill>
              <a:schemeClr val="tx1">
                <a:lumMod val="50000"/>
                <a:lumOff val="50000"/>
              </a:schemeClr>
            </a:solidFill>
          </c:spPr>
          <c:invertIfNegative val="0"/>
          <c:cat>
            <c:numRef>
              <c:f>Entero!$AT$166:$AT$181</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Entero!$BK$166:$BK$181</c:f>
              <c:numCache>
                <c:formatCode>0.00</c:formatCode>
                <c:ptCount val="16"/>
                <c:pt idx="0">
                  <c:v>0</c:v>
                </c:pt>
                <c:pt idx="1">
                  <c:v>24.271844660194176</c:v>
                </c:pt>
                <c:pt idx="2">
                  <c:v>21.359223300970875</c:v>
                </c:pt>
                <c:pt idx="3">
                  <c:v>8.7378640776699026</c:v>
                </c:pt>
                <c:pt idx="4">
                  <c:v>4.8543689320388346</c:v>
                </c:pt>
                <c:pt idx="5">
                  <c:v>5.825242718446602</c:v>
                </c:pt>
                <c:pt idx="6">
                  <c:v>5.825242718446602</c:v>
                </c:pt>
                <c:pt idx="7">
                  <c:v>5.825242718446602</c:v>
                </c:pt>
                <c:pt idx="8">
                  <c:v>4.8543689320388346</c:v>
                </c:pt>
                <c:pt idx="9">
                  <c:v>18.446601941747574</c:v>
                </c:pt>
                <c:pt idx="10">
                  <c:v>0</c:v>
                </c:pt>
                <c:pt idx="11">
                  <c:v>0</c:v>
                </c:pt>
                <c:pt idx="12">
                  <c:v>0</c:v>
                </c:pt>
                <c:pt idx="13">
                  <c:v>0</c:v>
                </c:pt>
                <c:pt idx="14">
                  <c:v>0</c:v>
                </c:pt>
                <c:pt idx="15">
                  <c:v>0</c:v>
                </c:pt>
              </c:numCache>
            </c:numRef>
          </c:val>
          <c:extLst>
            <c:ext xmlns:c16="http://schemas.microsoft.com/office/drawing/2014/chart" uri="{C3380CC4-5D6E-409C-BE32-E72D297353CC}">
              <c16:uniqueId val="{00000010-786B-4B39-89F7-E998EC3E732C}"/>
            </c:ext>
          </c:extLst>
        </c:ser>
        <c:ser>
          <c:idx val="22"/>
          <c:order val="17"/>
          <c:tx>
            <c:strRef>
              <c:f>Entero!$BL$165</c:f>
              <c:strCache>
                <c:ptCount val="1"/>
                <c:pt idx="0">
                  <c:v>Levofloxacin</c:v>
                </c:pt>
              </c:strCache>
            </c:strRef>
          </c:tx>
          <c:spPr>
            <a:solidFill>
              <a:srgbClr val="CCFF66"/>
            </a:solidFill>
          </c:spPr>
          <c:invertIfNegative val="0"/>
          <c:cat>
            <c:numRef>
              <c:f>Entero!$AT$166:$AT$181</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Entero!$BL$166:$BL$181</c:f>
              <c:numCache>
                <c:formatCode>0.00</c:formatCode>
                <c:ptCount val="16"/>
                <c:pt idx="0">
                  <c:v>0</c:v>
                </c:pt>
                <c:pt idx="1">
                  <c:v>48.543689320388353</c:v>
                </c:pt>
                <c:pt idx="2">
                  <c:v>0</c:v>
                </c:pt>
                <c:pt idx="3">
                  <c:v>0</c:v>
                </c:pt>
                <c:pt idx="4">
                  <c:v>11.650485436893204</c:v>
                </c:pt>
                <c:pt idx="5">
                  <c:v>11.650485436893204</c:v>
                </c:pt>
                <c:pt idx="6">
                  <c:v>2.912621359223301</c:v>
                </c:pt>
                <c:pt idx="7">
                  <c:v>12.621359223300971</c:v>
                </c:pt>
                <c:pt idx="8">
                  <c:v>8.7378640776699026</c:v>
                </c:pt>
                <c:pt idx="9">
                  <c:v>2.912621359223301</c:v>
                </c:pt>
                <c:pt idx="10">
                  <c:v>0.970873786407767</c:v>
                </c:pt>
                <c:pt idx="11">
                  <c:v>0</c:v>
                </c:pt>
                <c:pt idx="12">
                  <c:v>0</c:v>
                </c:pt>
                <c:pt idx="13">
                  <c:v>0</c:v>
                </c:pt>
                <c:pt idx="14">
                  <c:v>0</c:v>
                </c:pt>
                <c:pt idx="15">
                  <c:v>0</c:v>
                </c:pt>
              </c:numCache>
            </c:numRef>
          </c:val>
          <c:extLst>
            <c:ext xmlns:c16="http://schemas.microsoft.com/office/drawing/2014/chart" uri="{C3380CC4-5D6E-409C-BE32-E72D297353CC}">
              <c16:uniqueId val="{00000011-786B-4B39-89F7-E998EC3E732C}"/>
            </c:ext>
          </c:extLst>
        </c:ser>
        <c:ser>
          <c:idx val="0"/>
          <c:order val="18"/>
          <c:tx>
            <c:strRef>
              <c:f>Entero!$BM$165</c:f>
              <c:strCache>
                <c:ptCount val="1"/>
                <c:pt idx="0">
                  <c:v>Moxifloxacin</c:v>
                </c:pt>
              </c:strCache>
            </c:strRef>
          </c:tx>
          <c:invertIfNegative val="0"/>
          <c:cat>
            <c:numRef>
              <c:f>Entero!$AT$166:$AT$181</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Entero!$BM$166:$BM$181</c:f>
              <c:numCache>
                <c:formatCode>0.00</c:formatCode>
                <c:ptCount val="16"/>
                <c:pt idx="0">
                  <c:v>0</c:v>
                </c:pt>
                <c:pt idx="1">
                  <c:v>0</c:v>
                </c:pt>
                <c:pt idx="2">
                  <c:v>8.7378640776699026</c:v>
                </c:pt>
                <c:pt idx="3">
                  <c:v>36.893203883495147</c:v>
                </c:pt>
                <c:pt idx="4">
                  <c:v>3.883495145631068</c:v>
                </c:pt>
                <c:pt idx="5">
                  <c:v>10.679611650485437</c:v>
                </c:pt>
                <c:pt idx="6">
                  <c:v>12.621359223300971</c:v>
                </c:pt>
                <c:pt idx="7">
                  <c:v>4.8543689320388346</c:v>
                </c:pt>
                <c:pt idx="8">
                  <c:v>17.475728155339805</c:v>
                </c:pt>
                <c:pt idx="9">
                  <c:v>4.8543689320388346</c:v>
                </c:pt>
                <c:pt idx="10">
                  <c:v>0</c:v>
                </c:pt>
                <c:pt idx="11">
                  <c:v>0</c:v>
                </c:pt>
                <c:pt idx="12">
                  <c:v>0</c:v>
                </c:pt>
                <c:pt idx="13">
                  <c:v>0</c:v>
                </c:pt>
                <c:pt idx="14">
                  <c:v>0</c:v>
                </c:pt>
                <c:pt idx="15">
                  <c:v>0</c:v>
                </c:pt>
              </c:numCache>
            </c:numRef>
          </c:val>
          <c:extLst>
            <c:ext xmlns:c16="http://schemas.microsoft.com/office/drawing/2014/chart" uri="{C3380CC4-5D6E-409C-BE32-E72D297353CC}">
              <c16:uniqueId val="{00000012-786B-4B39-89F7-E998EC3E732C}"/>
            </c:ext>
          </c:extLst>
        </c:ser>
        <c:ser>
          <c:idx val="1"/>
          <c:order val="19"/>
          <c:tx>
            <c:strRef>
              <c:f>Entero!$BN$165</c:f>
              <c:strCache>
                <c:ptCount val="1"/>
                <c:pt idx="0">
                  <c:v>Doxycyclin</c:v>
                </c:pt>
              </c:strCache>
            </c:strRef>
          </c:tx>
          <c:invertIfNegative val="0"/>
          <c:cat>
            <c:numRef>
              <c:f>Entero!$AT$166:$AT$181</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Entero!$BN$166:$BN$181</c:f>
              <c:numCache>
                <c:formatCode>0.00</c:formatCode>
                <c:ptCount val="16"/>
                <c:pt idx="0">
                  <c:v>0</c:v>
                </c:pt>
                <c:pt idx="1">
                  <c:v>0</c:v>
                </c:pt>
                <c:pt idx="2">
                  <c:v>0</c:v>
                </c:pt>
                <c:pt idx="3">
                  <c:v>0</c:v>
                </c:pt>
                <c:pt idx="4">
                  <c:v>1.941747572815534</c:v>
                </c:pt>
                <c:pt idx="5">
                  <c:v>8.7378640776699026</c:v>
                </c:pt>
                <c:pt idx="6">
                  <c:v>38.834951456310677</c:v>
                </c:pt>
                <c:pt idx="7">
                  <c:v>19.417475728155338</c:v>
                </c:pt>
                <c:pt idx="8">
                  <c:v>1.941747572815534</c:v>
                </c:pt>
                <c:pt idx="9">
                  <c:v>16.50485436893204</c:v>
                </c:pt>
                <c:pt idx="10">
                  <c:v>12.621359223300971</c:v>
                </c:pt>
                <c:pt idx="11">
                  <c:v>0</c:v>
                </c:pt>
                <c:pt idx="12">
                  <c:v>0</c:v>
                </c:pt>
                <c:pt idx="13">
                  <c:v>0</c:v>
                </c:pt>
                <c:pt idx="14">
                  <c:v>0</c:v>
                </c:pt>
                <c:pt idx="15">
                  <c:v>0</c:v>
                </c:pt>
              </c:numCache>
            </c:numRef>
          </c:val>
          <c:extLst>
            <c:ext xmlns:c16="http://schemas.microsoft.com/office/drawing/2014/chart" uri="{C3380CC4-5D6E-409C-BE32-E72D297353CC}">
              <c16:uniqueId val="{00000013-786B-4B39-89F7-E998EC3E732C}"/>
            </c:ext>
          </c:extLst>
        </c:ser>
        <c:ser>
          <c:idx val="2"/>
          <c:order val="20"/>
          <c:tx>
            <c:strRef>
              <c:f>Entero!$BO$165</c:f>
              <c:strCache>
                <c:ptCount val="1"/>
                <c:pt idx="0">
                  <c:v>Tigecyclin</c:v>
                </c:pt>
              </c:strCache>
            </c:strRef>
          </c:tx>
          <c:invertIfNegative val="0"/>
          <c:cat>
            <c:numRef>
              <c:f>Entero!$AT$166:$AT$181</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Entero!$BO$166:$BO$181</c:f>
              <c:numCache>
                <c:formatCode>0.00</c:formatCode>
                <c:ptCount val="16"/>
                <c:pt idx="0">
                  <c:v>0</c:v>
                </c:pt>
                <c:pt idx="1">
                  <c:v>3.883495145631068</c:v>
                </c:pt>
                <c:pt idx="2">
                  <c:v>0</c:v>
                </c:pt>
                <c:pt idx="3">
                  <c:v>21.359223300970875</c:v>
                </c:pt>
                <c:pt idx="4">
                  <c:v>44.660194174757279</c:v>
                </c:pt>
                <c:pt idx="5">
                  <c:v>17.475728155339805</c:v>
                </c:pt>
                <c:pt idx="6">
                  <c:v>10.679611650485437</c:v>
                </c:pt>
                <c:pt idx="7">
                  <c:v>1.941747572815534</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786B-4B39-89F7-E998EC3E732C}"/>
            </c:ext>
          </c:extLst>
        </c:ser>
        <c:dLbls>
          <c:showLegendKey val="0"/>
          <c:showVal val="0"/>
          <c:showCatName val="0"/>
          <c:showSerName val="0"/>
          <c:showPercent val="0"/>
          <c:showBubbleSize val="0"/>
        </c:dLbls>
        <c:gapWidth val="150"/>
        <c:shape val="box"/>
        <c:axId val="97888896"/>
        <c:axId val="97895168"/>
        <c:axId val="97882560"/>
      </c:bar3DChart>
      <c:catAx>
        <c:axId val="97888896"/>
        <c:scaling>
          <c:orientation val="minMax"/>
        </c:scaling>
        <c:delete val="0"/>
        <c:axPos val="b"/>
        <c:title>
          <c:tx>
            <c:rich>
              <a:bodyPr/>
              <a:lstStyle/>
              <a:p>
                <a:pPr>
                  <a:defRPr sz="1400"/>
                </a:pPr>
                <a:r>
                  <a:rPr lang="de-DE" sz="1400"/>
                  <a:t>mg/L</a:t>
                </a:r>
              </a:p>
            </c:rich>
          </c:tx>
          <c:layout>
            <c:manualLayout>
              <c:xMode val="edge"/>
              <c:yMode val="edge"/>
              <c:x val="0.33857846349326526"/>
              <c:y val="0.86748273103219953"/>
            </c:manualLayout>
          </c:layout>
          <c:overlay val="0"/>
        </c:title>
        <c:numFmt formatCode="General" sourceLinked="1"/>
        <c:majorTickMark val="out"/>
        <c:minorTickMark val="none"/>
        <c:tickLblPos val="nextTo"/>
        <c:crossAx val="97895168"/>
        <c:crosses val="autoZero"/>
        <c:auto val="1"/>
        <c:lblAlgn val="ctr"/>
        <c:lblOffset val="100"/>
        <c:tickLblSkip val="1"/>
        <c:noMultiLvlLbl val="0"/>
      </c:catAx>
      <c:valAx>
        <c:axId val="97895168"/>
        <c:scaling>
          <c:orientation val="minMax"/>
        </c:scaling>
        <c:delete val="0"/>
        <c:axPos val="l"/>
        <c:majorGridlines/>
        <c:title>
          <c:tx>
            <c:rich>
              <a:bodyPr rot="0" vert="horz"/>
              <a:lstStyle/>
              <a:p>
                <a:pPr>
                  <a:defRPr sz="1600"/>
                </a:pPr>
                <a:r>
                  <a:rPr lang="de-DE" sz="1600"/>
                  <a:t>%</a:t>
                </a:r>
              </a:p>
            </c:rich>
          </c:tx>
          <c:layout>
            <c:manualLayout>
              <c:xMode val="edge"/>
              <c:yMode val="edge"/>
              <c:x val="0.11400107027271063"/>
              <c:y val="0.62368704948709197"/>
            </c:manualLayout>
          </c:layout>
          <c:overlay val="0"/>
        </c:title>
        <c:numFmt formatCode="0.00" sourceLinked="1"/>
        <c:majorTickMark val="out"/>
        <c:minorTickMark val="none"/>
        <c:tickLblPos val="nextTo"/>
        <c:crossAx val="97888896"/>
        <c:crosses val="autoZero"/>
        <c:crossBetween val="between"/>
      </c:valAx>
      <c:serAx>
        <c:axId val="97882560"/>
        <c:scaling>
          <c:orientation val="minMax"/>
        </c:scaling>
        <c:delete val="0"/>
        <c:axPos val="b"/>
        <c:majorTickMark val="out"/>
        <c:minorTickMark val="none"/>
        <c:tickLblPos val="nextTo"/>
        <c:txPr>
          <a:bodyPr rot="1500000" vert="horz" anchor="ctr" anchorCtr="0"/>
          <a:lstStyle/>
          <a:p>
            <a:pPr>
              <a:defRPr sz="1200"/>
            </a:pPr>
            <a:endParaRPr lang="de-DE"/>
          </a:p>
        </c:txPr>
        <c:crossAx val="97895168"/>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0.14880410064845104"/>
          <c:y val="3.1737064223888542E-2"/>
          <c:w val="0.69092244735474917"/>
          <c:h val="0.76520656593191927"/>
        </c:manualLayout>
      </c:layout>
      <c:bar3DChart>
        <c:barDir val="col"/>
        <c:grouping val="standard"/>
        <c:varyColors val="0"/>
        <c:ser>
          <c:idx val="1"/>
          <c:order val="0"/>
          <c:tx>
            <c:strRef>
              <c:f>HSC!$AD$3</c:f>
              <c:strCache>
                <c:ptCount val="1"/>
                <c:pt idx="0">
                  <c:v>Cefuroxim</c:v>
                </c:pt>
              </c:strCache>
            </c:strRef>
          </c:tx>
          <c:spPr>
            <a:solidFill>
              <a:srgbClr val="FFCC99"/>
            </a:solidFill>
          </c:spPr>
          <c:invertIfNegative val="0"/>
          <c:cat>
            <c:numRef>
              <c:f>HSC!$AC$4:$AC$19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HSC!$AD$4:$AD$19</c:f>
              <c:numCache>
                <c:formatCode>0.00</c:formatCode>
                <c:ptCount val="16"/>
                <c:pt idx="0">
                  <c:v>0</c:v>
                </c:pt>
                <c:pt idx="1">
                  <c:v>14.285714285714286</c:v>
                </c:pt>
                <c:pt idx="2">
                  <c:v>0</c:v>
                </c:pt>
                <c:pt idx="3">
                  <c:v>78.571428571428569</c:v>
                </c:pt>
                <c:pt idx="4">
                  <c:v>0</c:v>
                </c:pt>
                <c:pt idx="5">
                  <c:v>7.1428571428571432</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8548-455B-8369-41406D431F37}"/>
            </c:ext>
          </c:extLst>
        </c:ser>
        <c:ser>
          <c:idx val="2"/>
          <c:order val="1"/>
          <c:tx>
            <c:strRef>
              <c:f>HSC!$AE$3</c:f>
              <c:strCache>
                <c:ptCount val="1"/>
                <c:pt idx="0">
                  <c:v>Moxifloxacin</c:v>
                </c:pt>
              </c:strCache>
            </c:strRef>
          </c:tx>
          <c:spPr>
            <a:solidFill>
              <a:srgbClr val="FF9900"/>
            </a:solidFill>
          </c:spPr>
          <c:invertIfNegative val="0"/>
          <c:cat>
            <c:numRef>
              <c:f>HSC!$AC$4:$AC$19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HSC!$AE$4:$AE$19</c:f>
              <c:numCache>
                <c:formatCode>0.00</c:formatCode>
                <c:ptCount val="16"/>
                <c:pt idx="0">
                  <c:v>0</c:v>
                </c:pt>
                <c:pt idx="1">
                  <c:v>14.285714285714286</c:v>
                </c:pt>
                <c:pt idx="2">
                  <c:v>0</c:v>
                </c:pt>
                <c:pt idx="3">
                  <c:v>35.714285714285715</c:v>
                </c:pt>
                <c:pt idx="4">
                  <c:v>35.714285714285715</c:v>
                </c:pt>
                <c:pt idx="5">
                  <c:v>14.285714285714286</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1-8548-455B-8369-41406D431F37}"/>
            </c:ext>
          </c:extLst>
        </c:ser>
        <c:ser>
          <c:idx val="3"/>
          <c:order val="2"/>
          <c:tx>
            <c:strRef>
              <c:f>HSC!$AF$3</c:f>
              <c:strCache>
                <c:ptCount val="1"/>
                <c:pt idx="0">
                  <c:v>Clindamycin</c:v>
                </c:pt>
              </c:strCache>
            </c:strRef>
          </c:tx>
          <c:spPr>
            <a:solidFill>
              <a:srgbClr val="00B050"/>
            </a:solidFill>
          </c:spPr>
          <c:invertIfNegative val="0"/>
          <c:cat>
            <c:numRef>
              <c:f>HSC!$AC$4:$AC$19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HSC!$AF$4:$AF$19</c:f>
              <c:numCache>
                <c:formatCode>0.00</c:formatCode>
                <c:ptCount val="16"/>
                <c:pt idx="0">
                  <c:v>0</c:v>
                </c:pt>
                <c:pt idx="1">
                  <c:v>42.857142857142854</c:v>
                </c:pt>
                <c:pt idx="2">
                  <c:v>28.571428571428573</c:v>
                </c:pt>
                <c:pt idx="3">
                  <c:v>14.285714285714286</c:v>
                </c:pt>
                <c:pt idx="4">
                  <c:v>0</c:v>
                </c:pt>
                <c:pt idx="5">
                  <c:v>0</c:v>
                </c:pt>
                <c:pt idx="6">
                  <c:v>0</c:v>
                </c:pt>
                <c:pt idx="7">
                  <c:v>0</c:v>
                </c:pt>
                <c:pt idx="8">
                  <c:v>0</c:v>
                </c:pt>
                <c:pt idx="9">
                  <c:v>14.285714285714286</c:v>
                </c:pt>
                <c:pt idx="10">
                  <c:v>0</c:v>
                </c:pt>
                <c:pt idx="11">
                  <c:v>0</c:v>
                </c:pt>
                <c:pt idx="12">
                  <c:v>0</c:v>
                </c:pt>
                <c:pt idx="13">
                  <c:v>0</c:v>
                </c:pt>
                <c:pt idx="14">
                  <c:v>0</c:v>
                </c:pt>
                <c:pt idx="15">
                  <c:v>0</c:v>
                </c:pt>
              </c:numCache>
            </c:numRef>
          </c:val>
          <c:extLst>
            <c:ext xmlns:c16="http://schemas.microsoft.com/office/drawing/2014/chart" uri="{C3380CC4-5D6E-409C-BE32-E72D297353CC}">
              <c16:uniqueId val="{00000002-8548-455B-8369-41406D431F37}"/>
            </c:ext>
          </c:extLst>
        </c:ser>
        <c:ser>
          <c:idx val="4"/>
          <c:order val="3"/>
          <c:tx>
            <c:strRef>
              <c:f>HSC!$AG$3</c:f>
              <c:strCache>
                <c:ptCount val="1"/>
                <c:pt idx="0">
                  <c:v>Benzylpenicillin</c:v>
                </c:pt>
              </c:strCache>
            </c:strRef>
          </c:tx>
          <c:spPr>
            <a:solidFill>
              <a:srgbClr val="FF0000"/>
            </a:solidFill>
          </c:spPr>
          <c:invertIfNegative val="0"/>
          <c:cat>
            <c:numRef>
              <c:f>HSC!$AC$4:$AC$19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HSC!$AG$4:$AG$19</c:f>
              <c:numCache>
                <c:formatCode>0.00</c:formatCode>
                <c:ptCount val="16"/>
                <c:pt idx="0">
                  <c:v>0</c:v>
                </c:pt>
                <c:pt idx="1">
                  <c:v>92.857142857142861</c:v>
                </c:pt>
                <c:pt idx="2">
                  <c:v>7.1428571428571432</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3-8548-455B-8369-41406D431F37}"/>
            </c:ext>
          </c:extLst>
        </c:ser>
        <c:ser>
          <c:idx val="0"/>
          <c:order val="4"/>
          <c:tx>
            <c:strRef>
              <c:f>HSC!$AH$3</c:f>
              <c:strCache>
                <c:ptCount val="1"/>
                <c:pt idx="0">
                  <c:v>Roxythromycin</c:v>
                </c:pt>
              </c:strCache>
            </c:strRef>
          </c:tx>
          <c:invertIfNegative val="0"/>
          <c:cat>
            <c:numRef>
              <c:f>HSC!$AC$4:$AC$19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HSC!$AH$4:$AH$19</c:f>
              <c:numCache>
                <c:formatCode>0.00</c:formatCode>
                <c:ptCount val="16"/>
                <c:pt idx="0">
                  <c:v>0</c:v>
                </c:pt>
                <c:pt idx="1">
                  <c:v>0</c:v>
                </c:pt>
                <c:pt idx="2">
                  <c:v>57.142857142857146</c:v>
                </c:pt>
                <c:pt idx="3">
                  <c:v>14.285714285714286</c:v>
                </c:pt>
                <c:pt idx="4">
                  <c:v>7.1428571428571432</c:v>
                </c:pt>
                <c:pt idx="5">
                  <c:v>0</c:v>
                </c:pt>
                <c:pt idx="6">
                  <c:v>0</c:v>
                </c:pt>
                <c:pt idx="7">
                  <c:v>7.1428571428571432</c:v>
                </c:pt>
                <c:pt idx="8">
                  <c:v>0</c:v>
                </c:pt>
                <c:pt idx="9">
                  <c:v>0</c:v>
                </c:pt>
                <c:pt idx="10">
                  <c:v>0</c:v>
                </c:pt>
                <c:pt idx="11">
                  <c:v>14.285714285714286</c:v>
                </c:pt>
                <c:pt idx="12">
                  <c:v>0</c:v>
                </c:pt>
                <c:pt idx="13">
                  <c:v>0</c:v>
                </c:pt>
                <c:pt idx="14">
                  <c:v>0</c:v>
                </c:pt>
                <c:pt idx="15">
                  <c:v>0</c:v>
                </c:pt>
              </c:numCache>
            </c:numRef>
          </c:val>
          <c:extLst>
            <c:ext xmlns:c16="http://schemas.microsoft.com/office/drawing/2014/chart" uri="{C3380CC4-5D6E-409C-BE32-E72D297353CC}">
              <c16:uniqueId val="{00000000-9314-4A40-AD16-0E70704101DB}"/>
            </c:ext>
          </c:extLst>
        </c:ser>
        <c:dLbls>
          <c:showLegendKey val="0"/>
          <c:showVal val="0"/>
          <c:showCatName val="0"/>
          <c:showSerName val="0"/>
          <c:showPercent val="0"/>
          <c:showBubbleSize val="0"/>
        </c:dLbls>
        <c:gapWidth val="150"/>
        <c:shape val="box"/>
        <c:axId val="122422400"/>
        <c:axId val="122424320"/>
        <c:axId val="122520000"/>
      </c:bar3DChart>
      <c:catAx>
        <c:axId val="122422400"/>
        <c:scaling>
          <c:orientation val="minMax"/>
        </c:scaling>
        <c:delete val="0"/>
        <c:axPos val="b"/>
        <c:majorGridlines/>
        <c:title>
          <c:tx>
            <c:rich>
              <a:bodyPr/>
              <a:lstStyle/>
              <a:p>
                <a:pPr>
                  <a:defRPr sz="1400"/>
                </a:pPr>
                <a:r>
                  <a:rPr lang="en-US" sz="1400"/>
                  <a:t>mg/L</a:t>
                </a:r>
              </a:p>
            </c:rich>
          </c:tx>
          <c:layout>
            <c:manualLayout>
              <c:xMode val="edge"/>
              <c:yMode val="edge"/>
              <c:x val="0.28537790656912154"/>
              <c:y val="0.83972978846181945"/>
            </c:manualLayout>
          </c:layout>
          <c:overlay val="0"/>
        </c:title>
        <c:numFmt formatCode="General" sourceLinked="1"/>
        <c:majorTickMark val="out"/>
        <c:minorTickMark val="none"/>
        <c:tickLblPos val="nextTo"/>
        <c:txPr>
          <a:bodyPr rot="-5400000" vert="horz"/>
          <a:lstStyle/>
          <a:p>
            <a:pPr>
              <a:defRPr sz="800"/>
            </a:pPr>
            <a:endParaRPr lang="de-DE"/>
          </a:p>
        </c:txPr>
        <c:crossAx val="122424320"/>
        <c:crosses val="autoZero"/>
        <c:auto val="1"/>
        <c:lblAlgn val="ctr"/>
        <c:lblOffset val="100"/>
        <c:tickLblSkip val="1"/>
        <c:noMultiLvlLbl val="0"/>
      </c:catAx>
      <c:valAx>
        <c:axId val="122424320"/>
        <c:scaling>
          <c:orientation val="minMax"/>
        </c:scaling>
        <c:delete val="0"/>
        <c:axPos val="l"/>
        <c:majorGridlines/>
        <c:numFmt formatCode="0.00" sourceLinked="1"/>
        <c:majorTickMark val="out"/>
        <c:minorTickMark val="none"/>
        <c:tickLblPos val="nextTo"/>
        <c:crossAx val="122422400"/>
        <c:crossesAt val="1"/>
        <c:crossBetween val="between"/>
      </c:valAx>
      <c:serAx>
        <c:axId val="122520000"/>
        <c:scaling>
          <c:orientation val="minMax"/>
        </c:scaling>
        <c:delete val="0"/>
        <c:axPos val="b"/>
        <c:title>
          <c:tx>
            <c:rich>
              <a:bodyPr rot="0" vert="horz"/>
              <a:lstStyle/>
              <a:p>
                <a:pPr>
                  <a:defRPr sz="1400"/>
                </a:pPr>
                <a:r>
                  <a:rPr lang="en-US" sz="1400"/>
                  <a:t>%</a:t>
                </a:r>
              </a:p>
            </c:rich>
          </c:tx>
          <c:layout>
            <c:manualLayout>
              <c:xMode val="edge"/>
              <c:yMode val="edge"/>
              <c:x val="3.745029037196624E-2"/>
              <c:y val="0.50501065543235313"/>
            </c:manualLayout>
          </c:layout>
          <c:overlay val="0"/>
        </c:title>
        <c:majorTickMark val="out"/>
        <c:minorTickMark val="none"/>
        <c:tickLblPos val="nextTo"/>
        <c:txPr>
          <a:bodyPr rot="1500000" vert="horz"/>
          <a:lstStyle/>
          <a:p>
            <a:pPr>
              <a:defRPr sz="1200"/>
            </a:pPr>
            <a:endParaRPr lang="de-DE"/>
          </a:p>
        </c:txPr>
        <c:crossAx val="122424320"/>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0.14880410064845104"/>
          <c:y val="3.1737064223888542E-2"/>
          <c:w val="0.69092244735474917"/>
          <c:h val="0.76520656593191927"/>
        </c:manualLayout>
      </c:layout>
      <c:bar3DChart>
        <c:barDir val="col"/>
        <c:grouping val="standard"/>
        <c:varyColors val="0"/>
        <c:ser>
          <c:idx val="1"/>
          <c:order val="0"/>
          <c:tx>
            <c:strRef>
              <c:f>HSC!$AD$34</c:f>
              <c:strCache>
                <c:ptCount val="1"/>
                <c:pt idx="0">
                  <c:v>Cefuroxim</c:v>
                </c:pt>
              </c:strCache>
            </c:strRef>
          </c:tx>
          <c:spPr>
            <a:solidFill>
              <a:srgbClr val="FFCC99"/>
            </a:solidFill>
          </c:spPr>
          <c:invertIfNegative val="0"/>
          <c:cat>
            <c:numRef>
              <c:f>HSC!$AC$35:$AC$50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HSC!$AD$35:$AD$50</c:f>
              <c:numCache>
                <c:formatCode>0.00</c:formatCode>
                <c:ptCount val="16"/>
                <c:pt idx="0">
                  <c:v>0</c:v>
                </c:pt>
                <c:pt idx="1">
                  <c:v>100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8548-455B-8369-41406D431F37}"/>
            </c:ext>
          </c:extLst>
        </c:ser>
        <c:ser>
          <c:idx val="2"/>
          <c:order val="1"/>
          <c:tx>
            <c:strRef>
              <c:f>HSC!$AE$34</c:f>
              <c:strCache>
                <c:ptCount val="1"/>
                <c:pt idx="0">
                  <c:v>Moxifloxacin</c:v>
                </c:pt>
              </c:strCache>
            </c:strRef>
          </c:tx>
          <c:spPr>
            <a:solidFill>
              <a:srgbClr val="FF9900"/>
            </a:solidFill>
          </c:spPr>
          <c:invertIfNegative val="0"/>
          <c:cat>
            <c:numRef>
              <c:f>HSC!$AC$35:$AC$50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HSC!$AE$35:$AE$50</c:f>
              <c:numCache>
                <c:formatCode>0.00</c:formatCode>
                <c:ptCount val="16"/>
                <c:pt idx="0">
                  <c:v>0</c:v>
                </c:pt>
                <c:pt idx="1">
                  <c:v>0</c:v>
                </c:pt>
                <c:pt idx="2">
                  <c:v>13.043478260869565</c:v>
                </c:pt>
                <c:pt idx="3">
                  <c:v>30.434782608695652</c:v>
                </c:pt>
                <c:pt idx="4">
                  <c:v>52.173913043478258</c:v>
                </c:pt>
                <c:pt idx="5">
                  <c:v>4.3478260869565215</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1-8548-455B-8369-41406D431F37}"/>
            </c:ext>
          </c:extLst>
        </c:ser>
        <c:ser>
          <c:idx val="3"/>
          <c:order val="2"/>
          <c:tx>
            <c:strRef>
              <c:f>HSC!$AF$34</c:f>
              <c:strCache>
                <c:ptCount val="1"/>
                <c:pt idx="0">
                  <c:v>Clindamycin</c:v>
                </c:pt>
              </c:strCache>
            </c:strRef>
          </c:tx>
          <c:spPr>
            <a:solidFill>
              <a:srgbClr val="00B050"/>
            </a:solidFill>
          </c:spPr>
          <c:invertIfNegative val="0"/>
          <c:cat>
            <c:numRef>
              <c:f>HSC!$AC$35:$AC$50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HSC!$AF$35:$AF$50</c:f>
              <c:numCache>
                <c:formatCode>0.00</c:formatCode>
                <c:ptCount val="16"/>
                <c:pt idx="0">
                  <c:v>0</c:v>
                </c:pt>
                <c:pt idx="1">
                  <c:v>4.3478260869565215</c:v>
                </c:pt>
                <c:pt idx="2">
                  <c:v>4.3478260869565215</c:v>
                </c:pt>
                <c:pt idx="3">
                  <c:v>56.521739130434781</c:v>
                </c:pt>
                <c:pt idx="4">
                  <c:v>26.086956521739129</c:v>
                </c:pt>
                <c:pt idx="5">
                  <c:v>0</c:v>
                </c:pt>
                <c:pt idx="6">
                  <c:v>0</c:v>
                </c:pt>
                <c:pt idx="7">
                  <c:v>0</c:v>
                </c:pt>
                <c:pt idx="8">
                  <c:v>0</c:v>
                </c:pt>
                <c:pt idx="9">
                  <c:v>0</c:v>
                </c:pt>
                <c:pt idx="10">
                  <c:v>0</c:v>
                </c:pt>
                <c:pt idx="11">
                  <c:v>4.3478260869565215</c:v>
                </c:pt>
                <c:pt idx="12">
                  <c:v>0</c:v>
                </c:pt>
                <c:pt idx="13">
                  <c:v>0</c:v>
                </c:pt>
                <c:pt idx="14">
                  <c:v>0</c:v>
                </c:pt>
                <c:pt idx="15">
                  <c:v>4.3478260869565215</c:v>
                </c:pt>
              </c:numCache>
            </c:numRef>
          </c:val>
          <c:extLst>
            <c:ext xmlns:c16="http://schemas.microsoft.com/office/drawing/2014/chart" uri="{C3380CC4-5D6E-409C-BE32-E72D297353CC}">
              <c16:uniqueId val="{00000002-8548-455B-8369-41406D431F37}"/>
            </c:ext>
          </c:extLst>
        </c:ser>
        <c:ser>
          <c:idx val="4"/>
          <c:order val="3"/>
          <c:tx>
            <c:strRef>
              <c:f>HSC!$AG$34</c:f>
              <c:strCache>
                <c:ptCount val="1"/>
                <c:pt idx="0">
                  <c:v>Benzylpenicillin</c:v>
                </c:pt>
              </c:strCache>
            </c:strRef>
          </c:tx>
          <c:spPr>
            <a:solidFill>
              <a:srgbClr val="FF0000"/>
            </a:solidFill>
          </c:spPr>
          <c:invertIfNegative val="0"/>
          <c:cat>
            <c:numRef>
              <c:f>HSC!$AC$35:$AC$50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HSC!$AG$35:$AG$50</c:f>
              <c:numCache>
                <c:formatCode>0.00</c:formatCode>
                <c:ptCount val="16"/>
                <c:pt idx="0">
                  <c:v>0</c:v>
                </c:pt>
                <c:pt idx="1">
                  <c:v>100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3-8548-455B-8369-41406D431F37}"/>
            </c:ext>
          </c:extLst>
        </c:ser>
        <c:ser>
          <c:idx val="6"/>
          <c:order val="4"/>
          <c:tx>
            <c:strRef>
              <c:f>HSC!$AH$34</c:f>
              <c:strCache>
                <c:ptCount val="1"/>
                <c:pt idx="0">
                  <c:v>Erythromycin</c:v>
                </c:pt>
              </c:strCache>
            </c:strRef>
          </c:tx>
          <c:spPr>
            <a:solidFill>
              <a:srgbClr val="CC00CC"/>
            </a:solidFill>
          </c:spPr>
          <c:invertIfNegative val="0"/>
          <c:cat>
            <c:numRef>
              <c:f>HSC!$AC$35:$AC$50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HSC!$AH$35:$AH$50</c:f>
              <c:numCache>
                <c:formatCode>0.00</c:formatCode>
                <c:ptCount val="16"/>
                <c:pt idx="0">
                  <c:v>0</c:v>
                </c:pt>
                <c:pt idx="1">
                  <c:v>0</c:v>
                </c:pt>
                <c:pt idx="2">
                  <c:v>4.3478260869565215</c:v>
                </c:pt>
                <c:pt idx="3">
                  <c:v>30.434782608695652</c:v>
                </c:pt>
                <c:pt idx="4">
                  <c:v>30.434782608695652</c:v>
                </c:pt>
                <c:pt idx="5">
                  <c:v>17.391304347826086</c:v>
                </c:pt>
                <c:pt idx="6">
                  <c:v>0</c:v>
                </c:pt>
                <c:pt idx="7">
                  <c:v>0</c:v>
                </c:pt>
                <c:pt idx="8">
                  <c:v>4.3478260869565215</c:v>
                </c:pt>
                <c:pt idx="9">
                  <c:v>4.3478260869565215</c:v>
                </c:pt>
                <c:pt idx="10">
                  <c:v>4.3478260869565215</c:v>
                </c:pt>
                <c:pt idx="11">
                  <c:v>0</c:v>
                </c:pt>
                <c:pt idx="12">
                  <c:v>0</c:v>
                </c:pt>
                <c:pt idx="13">
                  <c:v>0</c:v>
                </c:pt>
                <c:pt idx="14">
                  <c:v>0</c:v>
                </c:pt>
                <c:pt idx="15">
                  <c:v>4.3478260869565215</c:v>
                </c:pt>
              </c:numCache>
            </c:numRef>
          </c:val>
          <c:extLst>
            <c:ext xmlns:c16="http://schemas.microsoft.com/office/drawing/2014/chart" uri="{C3380CC4-5D6E-409C-BE32-E72D297353CC}">
              <c16:uniqueId val="{00000004-8548-455B-8369-41406D431F37}"/>
            </c:ext>
          </c:extLst>
        </c:ser>
        <c:dLbls>
          <c:showLegendKey val="0"/>
          <c:showVal val="0"/>
          <c:showCatName val="0"/>
          <c:showSerName val="0"/>
          <c:showPercent val="0"/>
          <c:showBubbleSize val="0"/>
        </c:dLbls>
        <c:gapWidth val="150"/>
        <c:shape val="box"/>
        <c:axId val="122480128"/>
        <c:axId val="122482048"/>
        <c:axId val="122523136"/>
      </c:bar3DChart>
      <c:catAx>
        <c:axId val="122480128"/>
        <c:scaling>
          <c:orientation val="minMax"/>
        </c:scaling>
        <c:delete val="0"/>
        <c:axPos val="b"/>
        <c:majorGridlines/>
        <c:title>
          <c:tx>
            <c:rich>
              <a:bodyPr/>
              <a:lstStyle/>
              <a:p>
                <a:pPr>
                  <a:defRPr sz="1400"/>
                </a:pPr>
                <a:r>
                  <a:rPr lang="en-US" sz="1400"/>
                  <a:t>mg/L</a:t>
                </a:r>
              </a:p>
            </c:rich>
          </c:tx>
          <c:layout>
            <c:manualLayout>
              <c:xMode val="edge"/>
              <c:yMode val="edge"/>
              <c:x val="0.28537790656912154"/>
              <c:y val="0.83972978846181945"/>
            </c:manualLayout>
          </c:layout>
          <c:overlay val="0"/>
        </c:title>
        <c:numFmt formatCode="General" sourceLinked="1"/>
        <c:majorTickMark val="out"/>
        <c:minorTickMark val="none"/>
        <c:tickLblPos val="nextTo"/>
        <c:txPr>
          <a:bodyPr rot="-5400000" vert="horz"/>
          <a:lstStyle/>
          <a:p>
            <a:pPr>
              <a:defRPr sz="800"/>
            </a:pPr>
            <a:endParaRPr lang="de-DE"/>
          </a:p>
        </c:txPr>
        <c:crossAx val="122482048"/>
        <c:crosses val="autoZero"/>
        <c:auto val="1"/>
        <c:lblAlgn val="ctr"/>
        <c:lblOffset val="100"/>
        <c:tickLblSkip val="1"/>
        <c:noMultiLvlLbl val="0"/>
      </c:catAx>
      <c:valAx>
        <c:axId val="122482048"/>
        <c:scaling>
          <c:orientation val="minMax"/>
        </c:scaling>
        <c:delete val="0"/>
        <c:axPos val="l"/>
        <c:majorGridlines/>
        <c:numFmt formatCode="0.00" sourceLinked="1"/>
        <c:majorTickMark val="out"/>
        <c:minorTickMark val="none"/>
        <c:tickLblPos val="nextTo"/>
        <c:crossAx val="122480128"/>
        <c:crossesAt val="1"/>
        <c:crossBetween val="between"/>
      </c:valAx>
      <c:serAx>
        <c:axId val="122523136"/>
        <c:scaling>
          <c:orientation val="minMax"/>
        </c:scaling>
        <c:delete val="0"/>
        <c:axPos val="b"/>
        <c:title>
          <c:tx>
            <c:rich>
              <a:bodyPr rot="0" vert="horz"/>
              <a:lstStyle/>
              <a:p>
                <a:pPr>
                  <a:defRPr sz="1400"/>
                </a:pPr>
                <a:r>
                  <a:rPr lang="en-US" sz="1400"/>
                  <a:t>%</a:t>
                </a:r>
              </a:p>
            </c:rich>
          </c:tx>
          <c:layout>
            <c:manualLayout>
              <c:xMode val="edge"/>
              <c:yMode val="edge"/>
              <c:x val="3.745029037196624E-2"/>
              <c:y val="0.50501065543235313"/>
            </c:manualLayout>
          </c:layout>
          <c:overlay val="0"/>
        </c:title>
        <c:majorTickMark val="out"/>
        <c:minorTickMark val="none"/>
        <c:tickLblPos val="nextTo"/>
        <c:txPr>
          <a:bodyPr rot="1500000" vert="horz"/>
          <a:lstStyle/>
          <a:p>
            <a:pPr>
              <a:defRPr sz="1200"/>
            </a:pPr>
            <a:endParaRPr lang="de-DE"/>
          </a:p>
        </c:txPr>
        <c:crossAx val="122482048"/>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0.14880410064845104"/>
          <c:y val="3.1737064223888542E-2"/>
          <c:w val="0.69092244735474917"/>
          <c:h val="0.76520656593191927"/>
        </c:manualLayout>
      </c:layout>
      <c:bar3DChart>
        <c:barDir val="col"/>
        <c:grouping val="standard"/>
        <c:varyColors val="0"/>
        <c:ser>
          <c:idx val="1"/>
          <c:order val="0"/>
          <c:tx>
            <c:strRef>
              <c:f>Viridans!$AD$4</c:f>
              <c:strCache>
                <c:ptCount val="1"/>
                <c:pt idx="0">
                  <c:v>Cefuroxim</c:v>
                </c:pt>
              </c:strCache>
            </c:strRef>
          </c:tx>
          <c:spPr>
            <a:solidFill>
              <a:srgbClr val="FFCC99"/>
            </a:solidFill>
          </c:spPr>
          <c:invertIfNegative val="0"/>
          <c:cat>
            <c:numRef>
              <c:f>Viridans!$AC$5:$AC$20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Viridans!$AD$5:$AD$20</c:f>
              <c:numCache>
                <c:formatCode>0.00</c:formatCode>
                <c:ptCount val="16"/>
                <c:pt idx="0">
                  <c:v>0</c:v>
                </c:pt>
                <c:pt idx="1">
                  <c:v>0</c:v>
                </c:pt>
                <c:pt idx="2">
                  <c:v>12.5</c:v>
                </c:pt>
                <c:pt idx="3">
                  <c:v>37.5</c:v>
                </c:pt>
                <c:pt idx="4">
                  <c:v>37.5</c:v>
                </c:pt>
                <c:pt idx="5">
                  <c:v>12.5</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1-F5EB-4F86-BC24-476E44433DF3}"/>
            </c:ext>
          </c:extLst>
        </c:ser>
        <c:ser>
          <c:idx val="2"/>
          <c:order val="1"/>
          <c:tx>
            <c:strRef>
              <c:f>Viridans!$AE$4</c:f>
              <c:strCache>
                <c:ptCount val="1"/>
                <c:pt idx="0">
                  <c:v>Moxifloxacin</c:v>
                </c:pt>
              </c:strCache>
            </c:strRef>
          </c:tx>
          <c:spPr>
            <a:solidFill>
              <a:srgbClr val="FF9900"/>
            </a:solidFill>
          </c:spPr>
          <c:invertIfNegative val="0"/>
          <c:cat>
            <c:numRef>
              <c:f>Viridans!$AC$5:$AC$20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Viridans!$AE$5:$AE$20</c:f>
              <c:numCache>
                <c:formatCode>0.00</c:formatCode>
                <c:ptCount val="16"/>
                <c:pt idx="0">
                  <c:v>0</c:v>
                </c:pt>
                <c:pt idx="1">
                  <c:v>0</c:v>
                </c:pt>
                <c:pt idx="2">
                  <c:v>12.5</c:v>
                </c:pt>
                <c:pt idx="3">
                  <c:v>18.75</c:v>
                </c:pt>
                <c:pt idx="4">
                  <c:v>50</c:v>
                </c:pt>
                <c:pt idx="5">
                  <c:v>18.75</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2-F5EB-4F86-BC24-476E44433DF3}"/>
            </c:ext>
          </c:extLst>
        </c:ser>
        <c:ser>
          <c:idx val="3"/>
          <c:order val="2"/>
          <c:tx>
            <c:strRef>
              <c:f>Viridans!$AF$4</c:f>
              <c:strCache>
                <c:ptCount val="1"/>
                <c:pt idx="0">
                  <c:v>Clindamycin</c:v>
                </c:pt>
              </c:strCache>
            </c:strRef>
          </c:tx>
          <c:spPr>
            <a:solidFill>
              <a:srgbClr val="00B050"/>
            </a:solidFill>
          </c:spPr>
          <c:invertIfNegative val="0"/>
          <c:cat>
            <c:numRef>
              <c:f>Viridans!$AC$5:$AC$20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Viridans!$AF$5:$AF$20</c:f>
              <c:numCache>
                <c:formatCode>0.00</c:formatCode>
                <c:ptCount val="16"/>
                <c:pt idx="0">
                  <c:v>0</c:v>
                </c:pt>
                <c:pt idx="1">
                  <c:v>18.75</c:v>
                </c:pt>
                <c:pt idx="2">
                  <c:v>31.25</c:v>
                </c:pt>
                <c:pt idx="3">
                  <c:v>43.75</c:v>
                </c:pt>
                <c:pt idx="4">
                  <c:v>0</c:v>
                </c:pt>
                <c:pt idx="5">
                  <c:v>0</c:v>
                </c:pt>
                <c:pt idx="6">
                  <c:v>0</c:v>
                </c:pt>
                <c:pt idx="7">
                  <c:v>0</c:v>
                </c:pt>
                <c:pt idx="8">
                  <c:v>0</c:v>
                </c:pt>
                <c:pt idx="9">
                  <c:v>0</c:v>
                </c:pt>
                <c:pt idx="10">
                  <c:v>0</c:v>
                </c:pt>
                <c:pt idx="11">
                  <c:v>0</c:v>
                </c:pt>
                <c:pt idx="12">
                  <c:v>0</c:v>
                </c:pt>
                <c:pt idx="13">
                  <c:v>0</c:v>
                </c:pt>
                <c:pt idx="14">
                  <c:v>0</c:v>
                </c:pt>
                <c:pt idx="15">
                  <c:v>6.25</c:v>
                </c:pt>
              </c:numCache>
            </c:numRef>
          </c:val>
          <c:extLst>
            <c:ext xmlns:c16="http://schemas.microsoft.com/office/drawing/2014/chart" uri="{C3380CC4-5D6E-409C-BE32-E72D297353CC}">
              <c16:uniqueId val="{00000003-F5EB-4F86-BC24-476E44433DF3}"/>
            </c:ext>
          </c:extLst>
        </c:ser>
        <c:ser>
          <c:idx val="4"/>
          <c:order val="3"/>
          <c:tx>
            <c:strRef>
              <c:f>Viridans!$AG$4</c:f>
              <c:strCache>
                <c:ptCount val="1"/>
                <c:pt idx="0">
                  <c:v>Benzylpenicillin</c:v>
                </c:pt>
              </c:strCache>
            </c:strRef>
          </c:tx>
          <c:spPr>
            <a:solidFill>
              <a:srgbClr val="FF0000"/>
            </a:solidFill>
          </c:spPr>
          <c:invertIfNegative val="0"/>
          <c:cat>
            <c:numRef>
              <c:f>Viridans!$AC$5:$AC$20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Viridans!$AG$5:$AG$20</c:f>
              <c:numCache>
                <c:formatCode>0.00</c:formatCode>
                <c:ptCount val="16"/>
                <c:pt idx="0">
                  <c:v>0</c:v>
                </c:pt>
                <c:pt idx="1">
                  <c:v>75</c:v>
                </c:pt>
                <c:pt idx="2">
                  <c:v>18.75</c:v>
                </c:pt>
                <c:pt idx="3">
                  <c:v>6.25</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4-F5EB-4F86-BC24-476E44433DF3}"/>
            </c:ext>
          </c:extLst>
        </c:ser>
        <c:ser>
          <c:idx val="6"/>
          <c:order val="4"/>
          <c:tx>
            <c:strRef>
              <c:f>Viridans!$AH$4</c:f>
              <c:strCache>
                <c:ptCount val="1"/>
                <c:pt idx="0">
                  <c:v>Erythromycin</c:v>
                </c:pt>
              </c:strCache>
            </c:strRef>
          </c:tx>
          <c:spPr>
            <a:solidFill>
              <a:srgbClr val="CC00CC"/>
            </a:solidFill>
          </c:spPr>
          <c:invertIfNegative val="0"/>
          <c:cat>
            <c:numRef>
              <c:f>Viridans!$AC$5:$AC$20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Viridans!$AH$5:$AH$20</c:f>
              <c:numCache>
                <c:formatCode>0.00</c:formatCode>
                <c:ptCount val="16"/>
                <c:pt idx="0">
                  <c:v>0</c:v>
                </c:pt>
                <c:pt idx="1">
                  <c:v>12.5</c:v>
                </c:pt>
                <c:pt idx="2">
                  <c:v>25</c:v>
                </c:pt>
                <c:pt idx="3">
                  <c:v>25</c:v>
                </c:pt>
                <c:pt idx="4">
                  <c:v>12.5</c:v>
                </c:pt>
                <c:pt idx="5">
                  <c:v>6.25</c:v>
                </c:pt>
                <c:pt idx="6">
                  <c:v>0</c:v>
                </c:pt>
                <c:pt idx="7">
                  <c:v>0</c:v>
                </c:pt>
                <c:pt idx="8">
                  <c:v>0</c:v>
                </c:pt>
                <c:pt idx="9">
                  <c:v>6.25</c:v>
                </c:pt>
                <c:pt idx="10">
                  <c:v>0</c:v>
                </c:pt>
                <c:pt idx="11">
                  <c:v>6.25</c:v>
                </c:pt>
                <c:pt idx="12">
                  <c:v>6.25</c:v>
                </c:pt>
                <c:pt idx="13">
                  <c:v>0</c:v>
                </c:pt>
                <c:pt idx="14">
                  <c:v>0</c:v>
                </c:pt>
                <c:pt idx="15">
                  <c:v>0</c:v>
                </c:pt>
              </c:numCache>
            </c:numRef>
          </c:val>
          <c:extLst>
            <c:ext xmlns:c16="http://schemas.microsoft.com/office/drawing/2014/chart" uri="{C3380CC4-5D6E-409C-BE32-E72D297353CC}">
              <c16:uniqueId val="{00000005-F5EB-4F86-BC24-476E44433DF3}"/>
            </c:ext>
          </c:extLst>
        </c:ser>
        <c:dLbls>
          <c:showLegendKey val="0"/>
          <c:showVal val="0"/>
          <c:showCatName val="0"/>
          <c:showSerName val="0"/>
          <c:showPercent val="0"/>
          <c:showBubbleSize val="0"/>
        </c:dLbls>
        <c:gapWidth val="150"/>
        <c:shape val="box"/>
        <c:axId val="122710656"/>
        <c:axId val="123089664"/>
        <c:axId val="123452032"/>
      </c:bar3DChart>
      <c:catAx>
        <c:axId val="122710656"/>
        <c:scaling>
          <c:orientation val="minMax"/>
        </c:scaling>
        <c:delete val="0"/>
        <c:axPos val="b"/>
        <c:majorGridlines/>
        <c:title>
          <c:tx>
            <c:rich>
              <a:bodyPr/>
              <a:lstStyle/>
              <a:p>
                <a:pPr>
                  <a:defRPr sz="1400"/>
                </a:pPr>
                <a:r>
                  <a:rPr lang="en-US" sz="1400"/>
                  <a:t>mg/L</a:t>
                </a:r>
              </a:p>
            </c:rich>
          </c:tx>
          <c:layout>
            <c:manualLayout>
              <c:xMode val="edge"/>
              <c:yMode val="edge"/>
              <c:x val="0.28537790656912154"/>
              <c:y val="0.83972978846181945"/>
            </c:manualLayout>
          </c:layout>
          <c:overlay val="0"/>
        </c:title>
        <c:numFmt formatCode="General" sourceLinked="1"/>
        <c:majorTickMark val="out"/>
        <c:minorTickMark val="none"/>
        <c:tickLblPos val="nextTo"/>
        <c:txPr>
          <a:bodyPr rot="-5400000" vert="horz"/>
          <a:lstStyle/>
          <a:p>
            <a:pPr>
              <a:defRPr sz="800"/>
            </a:pPr>
            <a:endParaRPr lang="de-DE"/>
          </a:p>
        </c:txPr>
        <c:crossAx val="123089664"/>
        <c:crosses val="autoZero"/>
        <c:auto val="1"/>
        <c:lblAlgn val="ctr"/>
        <c:lblOffset val="100"/>
        <c:tickLblSkip val="1"/>
        <c:noMultiLvlLbl val="0"/>
      </c:catAx>
      <c:valAx>
        <c:axId val="123089664"/>
        <c:scaling>
          <c:orientation val="minMax"/>
        </c:scaling>
        <c:delete val="0"/>
        <c:axPos val="l"/>
        <c:majorGridlines/>
        <c:numFmt formatCode="0.00" sourceLinked="1"/>
        <c:majorTickMark val="out"/>
        <c:minorTickMark val="none"/>
        <c:tickLblPos val="nextTo"/>
        <c:crossAx val="122710656"/>
        <c:crossesAt val="1"/>
        <c:crossBetween val="between"/>
      </c:valAx>
      <c:serAx>
        <c:axId val="123452032"/>
        <c:scaling>
          <c:orientation val="minMax"/>
        </c:scaling>
        <c:delete val="0"/>
        <c:axPos val="b"/>
        <c:title>
          <c:tx>
            <c:rich>
              <a:bodyPr rot="0" vert="horz"/>
              <a:lstStyle/>
              <a:p>
                <a:pPr>
                  <a:defRPr sz="1400"/>
                </a:pPr>
                <a:r>
                  <a:rPr lang="en-US" sz="1400"/>
                  <a:t>%</a:t>
                </a:r>
              </a:p>
            </c:rich>
          </c:tx>
          <c:layout>
            <c:manualLayout>
              <c:xMode val="edge"/>
              <c:yMode val="edge"/>
              <c:x val="3.745029037196624E-2"/>
              <c:y val="0.50501065543235313"/>
            </c:manualLayout>
          </c:layout>
          <c:overlay val="0"/>
        </c:title>
        <c:majorTickMark val="out"/>
        <c:minorTickMark val="none"/>
        <c:tickLblPos val="nextTo"/>
        <c:txPr>
          <a:bodyPr rot="1500000" vert="horz"/>
          <a:lstStyle/>
          <a:p>
            <a:pPr>
              <a:defRPr sz="1200"/>
            </a:pPr>
            <a:endParaRPr lang="de-DE"/>
          </a:p>
        </c:txPr>
        <c:crossAx val="123089664"/>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0.14880410064845104"/>
          <c:y val="3.1737064223888542E-2"/>
          <c:w val="0.69092244735474917"/>
          <c:h val="0.76520656593191927"/>
        </c:manualLayout>
      </c:layout>
      <c:bar3DChart>
        <c:barDir val="col"/>
        <c:grouping val="standard"/>
        <c:varyColors val="0"/>
        <c:ser>
          <c:idx val="1"/>
          <c:order val="0"/>
          <c:tx>
            <c:strRef>
              <c:f>Viridans!$AD$34</c:f>
              <c:strCache>
                <c:ptCount val="1"/>
                <c:pt idx="0">
                  <c:v>Cefuroxim</c:v>
                </c:pt>
              </c:strCache>
            </c:strRef>
          </c:tx>
          <c:spPr>
            <a:solidFill>
              <a:srgbClr val="FFCC99"/>
            </a:solidFill>
          </c:spPr>
          <c:invertIfNegative val="0"/>
          <c:cat>
            <c:numRef>
              <c:f>Viridans!$AC$35:$AC$50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Viridans!$AD$35:$AD$50</c:f>
              <c:numCache>
                <c:formatCode>0.00</c:formatCode>
                <c:ptCount val="16"/>
                <c:pt idx="0">
                  <c:v>0</c:v>
                </c:pt>
                <c:pt idx="1">
                  <c:v>11.111111111111111</c:v>
                </c:pt>
                <c:pt idx="2">
                  <c:v>0</c:v>
                </c:pt>
                <c:pt idx="3">
                  <c:v>11.111111111111111</c:v>
                </c:pt>
                <c:pt idx="4">
                  <c:v>44.444444444444443</c:v>
                </c:pt>
                <c:pt idx="5">
                  <c:v>33.333333333333336</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1-F5EB-4F86-BC24-476E44433DF3}"/>
            </c:ext>
          </c:extLst>
        </c:ser>
        <c:ser>
          <c:idx val="2"/>
          <c:order val="1"/>
          <c:tx>
            <c:strRef>
              <c:f>Viridans!$AE$34</c:f>
              <c:strCache>
                <c:ptCount val="1"/>
                <c:pt idx="0">
                  <c:v>Moxifloxacin</c:v>
                </c:pt>
              </c:strCache>
            </c:strRef>
          </c:tx>
          <c:spPr>
            <a:solidFill>
              <a:srgbClr val="FF9900"/>
            </a:solidFill>
          </c:spPr>
          <c:invertIfNegative val="0"/>
          <c:cat>
            <c:numRef>
              <c:f>Viridans!$AC$35:$AC$50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Viridans!$AE$35:$AE$50</c:f>
              <c:numCache>
                <c:formatCode>0.00</c:formatCode>
                <c:ptCount val="16"/>
                <c:pt idx="0">
                  <c:v>0</c:v>
                </c:pt>
                <c:pt idx="1">
                  <c:v>11.111111111111111</c:v>
                </c:pt>
                <c:pt idx="2">
                  <c:v>22.222222222222221</c:v>
                </c:pt>
                <c:pt idx="3">
                  <c:v>44.444444444444443</c:v>
                </c:pt>
                <c:pt idx="4">
                  <c:v>22.222222222222221</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2-F5EB-4F86-BC24-476E44433DF3}"/>
            </c:ext>
          </c:extLst>
        </c:ser>
        <c:ser>
          <c:idx val="3"/>
          <c:order val="2"/>
          <c:tx>
            <c:strRef>
              <c:f>Viridans!$AF$34</c:f>
              <c:strCache>
                <c:ptCount val="1"/>
                <c:pt idx="0">
                  <c:v>Clindamycin</c:v>
                </c:pt>
              </c:strCache>
            </c:strRef>
          </c:tx>
          <c:spPr>
            <a:solidFill>
              <a:srgbClr val="00B050"/>
            </a:solidFill>
          </c:spPr>
          <c:invertIfNegative val="0"/>
          <c:cat>
            <c:numRef>
              <c:f>Viridans!$AC$35:$AC$50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Viridans!$AF$35:$AF$50</c:f>
              <c:numCache>
                <c:formatCode>0.00</c:formatCode>
                <c:ptCount val="16"/>
                <c:pt idx="0">
                  <c:v>0</c:v>
                </c:pt>
                <c:pt idx="1">
                  <c:v>22.222222222222221</c:v>
                </c:pt>
                <c:pt idx="2">
                  <c:v>44.444444444444443</c:v>
                </c:pt>
                <c:pt idx="3">
                  <c:v>22.222222222222221</c:v>
                </c:pt>
                <c:pt idx="4">
                  <c:v>0</c:v>
                </c:pt>
                <c:pt idx="5">
                  <c:v>11.111111111111111</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3-F5EB-4F86-BC24-476E44433DF3}"/>
            </c:ext>
          </c:extLst>
        </c:ser>
        <c:ser>
          <c:idx val="4"/>
          <c:order val="3"/>
          <c:tx>
            <c:strRef>
              <c:f>Viridans!$AG$34</c:f>
              <c:strCache>
                <c:ptCount val="1"/>
                <c:pt idx="0">
                  <c:v>Benzylpenicillin</c:v>
                </c:pt>
              </c:strCache>
            </c:strRef>
          </c:tx>
          <c:spPr>
            <a:solidFill>
              <a:srgbClr val="FF0000"/>
            </a:solidFill>
          </c:spPr>
          <c:invertIfNegative val="0"/>
          <c:cat>
            <c:numRef>
              <c:f>Viridans!$AC$35:$AC$50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Viridans!$AG$35:$AG$50</c:f>
              <c:numCache>
                <c:formatCode>0.00</c:formatCode>
                <c:ptCount val="16"/>
                <c:pt idx="0">
                  <c:v>0</c:v>
                </c:pt>
                <c:pt idx="1">
                  <c:v>55.555555555555557</c:v>
                </c:pt>
                <c:pt idx="2">
                  <c:v>33.333333333333336</c:v>
                </c:pt>
                <c:pt idx="3">
                  <c:v>11.111111111111111</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4-F5EB-4F86-BC24-476E44433DF3}"/>
            </c:ext>
          </c:extLst>
        </c:ser>
        <c:ser>
          <c:idx val="6"/>
          <c:order val="4"/>
          <c:tx>
            <c:strRef>
              <c:f>Viridans!$AH$34</c:f>
              <c:strCache>
                <c:ptCount val="1"/>
                <c:pt idx="0">
                  <c:v>Erythromycin</c:v>
                </c:pt>
              </c:strCache>
            </c:strRef>
          </c:tx>
          <c:spPr>
            <a:solidFill>
              <a:srgbClr val="CC00CC"/>
            </a:solidFill>
          </c:spPr>
          <c:invertIfNegative val="0"/>
          <c:cat>
            <c:numRef>
              <c:f>Viridans!$AC$35:$AC$50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Viridans!$AH$35:$AH$50</c:f>
              <c:numCache>
                <c:formatCode>0.00</c:formatCode>
                <c:ptCount val="16"/>
                <c:pt idx="0">
                  <c:v>0</c:v>
                </c:pt>
                <c:pt idx="1">
                  <c:v>33.333333333333336</c:v>
                </c:pt>
                <c:pt idx="2">
                  <c:v>55.555555555555557</c:v>
                </c:pt>
                <c:pt idx="3">
                  <c:v>11.111111111111111</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5-F5EB-4F86-BC24-476E44433DF3}"/>
            </c:ext>
          </c:extLst>
        </c:ser>
        <c:dLbls>
          <c:showLegendKey val="0"/>
          <c:showVal val="0"/>
          <c:showCatName val="0"/>
          <c:showSerName val="0"/>
          <c:showPercent val="0"/>
          <c:showBubbleSize val="0"/>
        </c:dLbls>
        <c:gapWidth val="150"/>
        <c:shape val="box"/>
        <c:axId val="123137024"/>
        <c:axId val="123495552"/>
        <c:axId val="123492096"/>
      </c:bar3DChart>
      <c:catAx>
        <c:axId val="123137024"/>
        <c:scaling>
          <c:orientation val="minMax"/>
        </c:scaling>
        <c:delete val="0"/>
        <c:axPos val="b"/>
        <c:majorGridlines/>
        <c:title>
          <c:tx>
            <c:rich>
              <a:bodyPr/>
              <a:lstStyle/>
              <a:p>
                <a:pPr>
                  <a:defRPr sz="1400"/>
                </a:pPr>
                <a:r>
                  <a:rPr lang="en-US" sz="1400"/>
                  <a:t>mg/L</a:t>
                </a:r>
              </a:p>
            </c:rich>
          </c:tx>
          <c:layout>
            <c:manualLayout>
              <c:xMode val="edge"/>
              <c:yMode val="edge"/>
              <c:x val="0.28537790656912154"/>
              <c:y val="0.83972978846181945"/>
            </c:manualLayout>
          </c:layout>
          <c:overlay val="0"/>
        </c:title>
        <c:numFmt formatCode="General" sourceLinked="1"/>
        <c:majorTickMark val="out"/>
        <c:minorTickMark val="none"/>
        <c:tickLblPos val="nextTo"/>
        <c:txPr>
          <a:bodyPr rot="-5400000" vert="horz"/>
          <a:lstStyle/>
          <a:p>
            <a:pPr>
              <a:defRPr sz="800"/>
            </a:pPr>
            <a:endParaRPr lang="de-DE"/>
          </a:p>
        </c:txPr>
        <c:crossAx val="123495552"/>
        <c:crosses val="autoZero"/>
        <c:auto val="1"/>
        <c:lblAlgn val="ctr"/>
        <c:lblOffset val="100"/>
        <c:tickLblSkip val="1"/>
        <c:noMultiLvlLbl val="0"/>
      </c:catAx>
      <c:valAx>
        <c:axId val="123495552"/>
        <c:scaling>
          <c:orientation val="minMax"/>
        </c:scaling>
        <c:delete val="0"/>
        <c:axPos val="l"/>
        <c:majorGridlines/>
        <c:numFmt formatCode="0.00" sourceLinked="1"/>
        <c:majorTickMark val="out"/>
        <c:minorTickMark val="none"/>
        <c:tickLblPos val="nextTo"/>
        <c:crossAx val="123137024"/>
        <c:crossesAt val="1"/>
        <c:crossBetween val="between"/>
      </c:valAx>
      <c:serAx>
        <c:axId val="123492096"/>
        <c:scaling>
          <c:orientation val="minMax"/>
        </c:scaling>
        <c:delete val="0"/>
        <c:axPos val="b"/>
        <c:title>
          <c:tx>
            <c:rich>
              <a:bodyPr rot="0" vert="horz"/>
              <a:lstStyle/>
              <a:p>
                <a:pPr>
                  <a:defRPr sz="1400"/>
                </a:pPr>
                <a:r>
                  <a:rPr lang="en-US" sz="1400"/>
                  <a:t>%</a:t>
                </a:r>
              </a:p>
            </c:rich>
          </c:tx>
          <c:layout>
            <c:manualLayout>
              <c:xMode val="edge"/>
              <c:yMode val="edge"/>
              <c:x val="3.745029037196624E-2"/>
              <c:y val="0.50501065543235313"/>
            </c:manualLayout>
          </c:layout>
          <c:overlay val="0"/>
        </c:title>
        <c:majorTickMark val="out"/>
        <c:minorTickMark val="none"/>
        <c:tickLblPos val="nextTo"/>
        <c:txPr>
          <a:bodyPr rot="1500000" vert="horz"/>
          <a:lstStyle/>
          <a:p>
            <a:pPr>
              <a:defRPr sz="1200"/>
            </a:pPr>
            <a:endParaRPr lang="de-DE"/>
          </a:p>
        </c:txPr>
        <c:crossAx val="123495552"/>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ndard"/>
        <c:varyColors val="0"/>
        <c:ser>
          <c:idx val="0"/>
          <c:order val="0"/>
          <c:tx>
            <c:strRef>
              <c:f>'anaerob+'!$AC$35</c:f>
              <c:strCache>
                <c:ptCount val="1"/>
                <c:pt idx="0">
                  <c:v>Ampicillin/ Sulbactam</c:v>
                </c:pt>
              </c:strCache>
            </c:strRef>
          </c:tx>
          <c:spPr>
            <a:solidFill>
              <a:srgbClr val="006600"/>
            </a:solidFill>
            <a:ln>
              <a:noFill/>
            </a:ln>
            <a:effectLst/>
            <a:sp3d/>
          </c:spPr>
          <c:invertIfNegative val="0"/>
          <c:cat>
            <c:numRef>
              <c:f>'anaerob+'!$AB$36:$AB$49</c:f>
              <c:numCache>
                <c:formatCode>General</c:formatCode>
                <c:ptCount val="14"/>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numCache>
            </c:numRef>
          </c:cat>
          <c:val>
            <c:numRef>
              <c:f>'anaerob+'!$AC$36:$AC$49</c:f>
              <c:numCache>
                <c:formatCode>General</c:formatCode>
                <c:ptCount val="14"/>
                <c:pt idx="0">
                  <c:v>0</c:v>
                </c:pt>
                <c:pt idx="1">
                  <c:v>23.076923076923077</c:v>
                </c:pt>
                <c:pt idx="2">
                  <c:v>7.6923076923076925</c:v>
                </c:pt>
                <c:pt idx="3">
                  <c:v>38.46153846153846</c:v>
                </c:pt>
                <c:pt idx="4">
                  <c:v>23.076923076923077</c:v>
                </c:pt>
                <c:pt idx="5">
                  <c:v>7.6923076923076925</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0-549C-49A5-B7C5-9FD5C4C9FFD4}"/>
            </c:ext>
          </c:extLst>
        </c:ser>
        <c:ser>
          <c:idx val="1"/>
          <c:order val="1"/>
          <c:tx>
            <c:strRef>
              <c:f>'anaerob+'!$AD$35</c:f>
              <c:strCache>
                <c:ptCount val="1"/>
                <c:pt idx="0">
                  <c:v>Piperacillin/ Tazobactam</c:v>
                </c:pt>
              </c:strCache>
            </c:strRef>
          </c:tx>
          <c:spPr>
            <a:solidFill>
              <a:srgbClr val="FFC000"/>
            </a:solidFill>
            <a:ln>
              <a:noFill/>
            </a:ln>
            <a:effectLst/>
            <a:sp3d/>
          </c:spPr>
          <c:invertIfNegative val="0"/>
          <c:cat>
            <c:numRef>
              <c:f>'anaerob+'!$AB$36:$AB$49</c:f>
              <c:numCache>
                <c:formatCode>General</c:formatCode>
                <c:ptCount val="14"/>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numCache>
            </c:numRef>
          </c:cat>
          <c:val>
            <c:numRef>
              <c:f>'anaerob+'!$AD$36:$AD$49</c:f>
              <c:numCache>
                <c:formatCode>0.00</c:formatCode>
                <c:ptCount val="14"/>
                <c:pt idx="0">
                  <c:v>0</c:v>
                </c:pt>
                <c:pt idx="1">
                  <c:v>15.384615384615385</c:v>
                </c:pt>
                <c:pt idx="2">
                  <c:v>30.76923076923077</c:v>
                </c:pt>
                <c:pt idx="3">
                  <c:v>30.76923076923077</c:v>
                </c:pt>
                <c:pt idx="4">
                  <c:v>7.6923076923076925</c:v>
                </c:pt>
                <c:pt idx="5">
                  <c:v>7.6923076923076925</c:v>
                </c:pt>
                <c:pt idx="6">
                  <c:v>0</c:v>
                </c:pt>
                <c:pt idx="7">
                  <c:v>7.6923076923076925</c:v>
                </c:pt>
                <c:pt idx="8">
                  <c:v>0</c:v>
                </c:pt>
                <c:pt idx="9">
                  <c:v>0</c:v>
                </c:pt>
                <c:pt idx="10">
                  <c:v>0</c:v>
                </c:pt>
                <c:pt idx="11">
                  <c:v>0</c:v>
                </c:pt>
                <c:pt idx="12">
                  <c:v>0</c:v>
                </c:pt>
                <c:pt idx="13">
                  <c:v>0</c:v>
                </c:pt>
              </c:numCache>
            </c:numRef>
          </c:val>
          <c:extLst>
            <c:ext xmlns:c16="http://schemas.microsoft.com/office/drawing/2014/chart" uri="{C3380CC4-5D6E-409C-BE32-E72D297353CC}">
              <c16:uniqueId val="{00000001-549C-49A5-B7C5-9FD5C4C9FFD4}"/>
            </c:ext>
          </c:extLst>
        </c:ser>
        <c:ser>
          <c:idx val="2"/>
          <c:order val="2"/>
          <c:tx>
            <c:strRef>
              <c:f>'anaerob+'!$AE$35</c:f>
              <c:strCache>
                <c:ptCount val="1"/>
                <c:pt idx="0">
                  <c:v>Imipenem</c:v>
                </c:pt>
              </c:strCache>
            </c:strRef>
          </c:tx>
          <c:spPr>
            <a:solidFill>
              <a:schemeClr val="accent3"/>
            </a:solidFill>
            <a:ln>
              <a:noFill/>
            </a:ln>
            <a:effectLst/>
            <a:sp3d/>
          </c:spPr>
          <c:invertIfNegative val="0"/>
          <c:cat>
            <c:numRef>
              <c:f>'anaerob+'!$AB$36:$AB$49</c:f>
              <c:numCache>
                <c:formatCode>General</c:formatCode>
                <c:ptCount val="14"/>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numCache>
            </c:numRef>
          </c:cat>
          <c:val>
            <c:numRef>
              <c:f>'anaerob+'!$AE$36:$AE$49</c:f>
              <c:numCache>
                <c:formatCode>0.00</c:formatCode>
                <c:ptCount val="14"/>
                <c:pt idx="0">
                  <c:v>0</c:v>
                </c:pt>
                <c:pt idx="1">
                  <c:v>23.076923076923077</c:v>
                </c:pt>
                <c:pt idx="2">
                  <c:v>30.76923076923077</c:v>
                </c:pt>
                <c:pt idx="3">
                  <c:v>38.46153846153846</c:v>
                </c:pt>
                <c:pt idx="4">
                  <c:v>0</c:v>
                </c:pt>
                <c:pt idx="5">
                  <c:v>7.6923076923076925</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2-549C-49A5-B7C5-9FD5C4C9FFD4}"/>
            </c:ext>
          </c:extLst>
        </c:ser>
        <c:ser>
          <c:idx val="3"/>
          <c:order val="3"/>
          <c:tx>
            <c:strRef>
              <c:f>'anaerob+'!$AF$35</c:f>
              <c:strCache>
                <c:ptCount val="1"/>
                <c:pt idx="0">
                  <c:v>Clindamycin</c:v>
                </c:pt>
              </c:strCache>
            </c:strRef>
          </c:tx>
          <c:spPr>
            <a:solidFill>
              <a:srgbClr val="0000CC"/>
            </a:solidFill>
            <a:ln>
              <a:noFill/>
            </a:ln>
            <a:effectLst/>
            <a:sp3d/>
          </c:spPr>
          <c:invertIfNegative val="0"/>
          <c:cat>
            <c:numRef>
              <c:f>'anaerob+'!$AB$36:$AB$49</c:f>
              <c:numCache>
                <c:formatCode>General</c:formatCode>
                <c:ptCount val="14"/>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numCache>
            </c:numRef>
          </c:cat>
          <c:val>
            <c:numRef>
              <c:f>'anaerob+'!$AF$36:$AF$49</c:f>
              <c:numCache>
                <c:formatCode>0.00</c:formatCode>
                <c:ptCount val="14"/>
                <c:pt idx="0">
                  <c:v>0</c:v>
                </c:pt>
                <c:pt idx="1">
                  <c:v>0</c:v>
                </c:pt>
                <c:pt idx="2">
                  <c:v>15.384615384615385</c:v>
                </c:pt>
                <c:pt idx="3">
                  <c:v>7.6923076923076925</c:v>
                </c:pt>
                <c:pt idx="4">
                  <c:v>15.384615384615385</c:v>
                </c:pt>
                <c:pt idx="5">
                  <c:v>23.076923076923077</c:v>
                </c:pt>
                <c:pt idx="6">
                  <c:v>15.384615384615385</c:v>
                </c:pt>
                <c:pt idx="7">
                  <c:v>15.384615384615385</c:v>
                </c:pt>
                <c:pt idx="8">
                  <c:v>0</c:v>
                </c:pt>
                <c:pt idx="9">
                  <c:v>0</c:v>
                </c:pt>
                <c:pt idx="10">
                  <c:v>0</c:v>
                </c:pt>
                <c:pt idx="11">
                  <c:v>0</c:v>
                </c:pt>
                <c:pt idx="12">
                  <c:v>0</c:v>
                </c:pt>
                <c:pt idx="13">
                  <c:v>7.6923076923076925</c:v>
                </c:pt>
              </c:numCache>
            </c:numRef>
          </c:val>
          <c:extLst>
            <c:ext xmlns:c16="http://schemas.microsoft.com/office/drawing/2014/chart" uri="{C3380CC4-5D6E-409C-BE32-E72D297353CC}">
              <c16:uniqueId val="{00000003-549C-49A5-B7C5-9FD5C4C9FFD4}"/>
            </c:ext>
          </c:extLst>
        </c:ser>
        <c:ser>
          <c:idx val="4"/>
          <c:order val="4"/>
          <c:tx>
            <c:strRef>
              <c:f>'anaerob+'!$AG$35</c:f>
              <c:strCache>
                <c:ptCount val="1"/>
                <c:pt idx="0">
                  <c:v>Metronidazol</c:v>
                </c:pt>
              </c:strCache>
            </c:strRef>
          </c:tx>
          <c:spPr>
            <a:solidFill>
              <a:srgbClr val="FF7C80"/>
            </a:solidFill>
            <a:ln>
              <a:noFill/>
            </a:ln>
            <a:effectLst/>
            <a:sp3d/>
          </c:spPr>
          <c:invertIfNegative val="0"/>
          <c:cat>
            <c:numRef>
              <c:f>'anaerob+'!$AB$36:$AB$49</c:f>
              <c:numCache>
                <c:formatCode>General</c:formatCode>
                <c:ptCount val="14"/>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numCache>
            </c:numRef>
          </c:cat>
          <c:val>
            <c:numRef>
              <c:f>'anaerob+'!$AG$36:$AG$49</c:f>
              <c:numCache>
                <c:formatCode>0.00</c:formatCode>
                <c:ptCount val="14"/>
                <c:pt idx="0">
                  <c:v>0</c:v>
                </c:pt>
                <c:pt idx="1">
                  <c:v>7.6923076923076925</c:v>
                </c:pt>
                <c:pt idx="2">
                  <c:v>7.6923076923076925</c:v>
                </c:pt>
                <c:pt idx="3">
                  <c:v>30.76923076923077</c:v>
                </c:pt>
                <c:pt idx="4">
                  <c:v>23.076923076923077</c:v>
                </c:pt>
                <c:pt idx="5">
                  <c:v>23.076923076923077</c:v>
                </c:pt>
                <c:pt idx="6">
                  <c:v>7.6923076923076925</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4-549C-49A5-B7C5-9FD5C4C9FFD4}"/>
            </c:ext>
          </c:extLst>
        </c:ser>
        <c:ser>
          <c:idx val="5"/>
          <c:order val="5"/>
          <c:tx>
            <c:strRef>
              <c:f>'anaerob+'!$AH$35</c:f>
              <c:strCache>
                <c:ptCount val="1"/>
                <c:pt idx="0">
                  <c:v>Benzylpenicillin</c:v>
                </c:pt>
              </c:strCache>
            </c:strRef>
          </c:tx>
          <c:spPr>
            <a:solidFill>
              <a:srgbClr val="FF0000"/>
            </a:solidFill>
            <a:ln>
              <a:noFill/>
            </a:ln>
            <a:effectLst/>
            <a:sp3d/>
          </c:spPr>
          <c:invertIfNegative val="0"/>
          <c:cat>
            <c:numRef>
              <c:f>'anaerob+'!$AB$36:$AB$49</c:f>
              <c:numCache>
                <c:formatCode>General</c:formatCode>
                <c:ptCount val="14"/>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numCache>
            </c:numRef>
          </c:cat>
          <c:val>
            <c:numRef>
              <c:f>'anaerob+'!$AH$36:$AH$49</c:f>
              <c:numCache>
                <c:formatCode>0.00</c:formatCode>
                <c:ptCount val="14"/>
                <c:pt idx="0">
                  <c:v>0</c:v>
                </c:pt>
                <c:pt idx="1">
                  <c:v>30.76923076923077</c:v>
                </c:pt>
                <c:pt idx="2">
                  <c:v>15.384615384615385</c:v>
                </c:pt>
                <c:pt idx="3">
                  <c:v>38.46153846153846</c:v>
                </c:pt>
                <c:pt idx="4">
                  <c:v>0</c:v>
                </c:pt>
                <c:pt idx="5">
                  <c:v>7.6923076923076925</c:v>
                </c:pt>
                <c:pt idx="6">
                  <c:v>0</c:v>
                </c:pt>
                <c:pt idx="7">
                  <c:v>0</c:v>
                </c:pt>
                <c:pt idx="8">
                  <c:v>0</c:v>
                </c:pt>
                <c:pt idx="9">
                  <c:v>7.6923076923076925</c:v>
                </c:pt>
                <c:pt idx="10">
                  <c:v>0</c:v>
                </c:pt>
                <c:pt idx="11">
                  <c:v>0</c:v>
                </c:pt>
                <c:pt idx="12">
                  <c:v>0</c:v>
                </c:pt>
                <c:pt idx="13">
                  <c:v>0</c:v>
                </c:pt>
              </c:numCache>
            </c:numRef>
          </c:val>
          <c:extLst>
            <c:ext xmlns:c16="http://schemas.microsoft.com/office/drawing/2014/chart" uri="{C3380CC4-5D6E-409C-BE32-E72D297353CC}">
              <c16:uniqueId val="{00000005-549C-49A5-B7C5-9FD5C4C9FFD4}"/>
            </c:ext>
          </c:extLst>
        </c:ser>
        <c:dLbls>
          <c:showLegendKey val="0"/>
          <c:showVal val="0"/>
          <c:showCatName val="0"/>
          <c:showSerName val="0"/>
          <c:showPercent val="0"/>
          <c:showBubbleSize val="0"/>
        </c:dLbls>
        <c:gapWidth val="150"/>
        <c:shape val="box"/>
        <c:axId val="37194368"/>
        <c:axId val="37217024"/>
        <c:axId val="37137024"/>
      </c:bar3DChart>
      <c:catAx>
        <c:axId val="3719436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r>
                  <a:rPr lang="de-DE" sz="1400" b="1"/>
                  <a:t>mg/L</a:t>
                </a:r>
              </a:p>
            </c:rich>
          </c:tx>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7217024"/>
        <c:crosses val="autoZero"/>
        <c:auto val="1"/>
        <c:lblAlgn val="ctr"/>
        <c:lblOffset val="100"/>
        <c:noMultiLvlLbl val="0"/>
      </c:catAx>
      <c:valAx>
        <c:axId val="372170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400" b="1" i="0" u="none" strike="noStrike" kern="1200" baseline="0">
                    <a:solidFill>
                      <a:schemeClr val="tx1">
                        <a:lumMod val="65000"/>
                        <a:lumOff val="35000"/>
                      </a:schemeClr>
                    </a:solidFill>
                    <a:latin typeface="+mn-lt"/>
                    <a:ea typeface="+mn-ea"/>
                    <a:cs typeface="+mn-cs"/>
                  </a:defRPr>
                </a:pPr>
                <a:r>
                  <a:rPr lang="de-DE" sz="1400" b="1"/>
                  <a:t>%</a:t>
                </a:r>
              </a:p>
            </c:rich>
          </c:tx>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7194368"/>
        <c:crosses val="autoZero"/>
        <c:crossBetween val="between"/>
      </c:valAx>
      <c:serAx>
        <c:axId val="37137024"/>
        <c:scaling>
          <c:orientation val="minMax"/>
        </c:scaling>
        <c:delete val="0"/>
        <c:axPos val="b"/>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de-DE"/>
          </a:p>
        </c:txPr>
        <c:crossAx val="37217024"/>
        <c:crosses val="autoZero"/>
        <c:tickLblSkip val="1"/>
      </c:ser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ndard"/>
        <c:varyColors val="0"/>
        <c:ser>
          <c:idx val="0"/>
          <c:order val="0"/>
          <c:tx>
            <c:strRef>
              <c:f>'anaerob+'!$AC$2</c:f>
              <c:strCache>
                <c:ptCount val="1"/>
                <c:pt idx="0">
                  <c:v>Ampicillin/ Sulbactam</c:v>
                </c:pt>
              </c:strCache>
            </c:strRef>
          </c:tx>
          <c:spPr>
            <a:solidFill>
              <a:srgbClr val="006600"/>
            </a:solidFill>
            <a:ln>
              <a:noFill/>
            </a:ln>
            <a:effectLst/>
            <a:sp3d/>
          </c:spPr>
          <c:invertIfNegative val="0"/>
          <c:cat>
            <c:numRef>
              <c:f>'anaerob+'!$AB$3:$AB$16</c:f>
              <c:numCache>
                <c:formatCode>General</c:formatCode>
                <c:ptCount val="14"/>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numCache>
            </c:numRef>
          </c:cat>
          <c:val>
            <c:numRef>
              <c:f>'anaerob+'!$AC$3:$AC$16</c:f>
              <c:numCache>
                <c:formatCode>General</c:formatCode>
                <c:ptCount val="14"/>
                <c:pt idx="0">
                  <c:v>0</c:v>
                </c:pt>
                <c:pt idx="1">
                  <c:v>42.857142857142854</c:v>
                </c:pt>
                <c:pt idx="2">
                  <c:v>14.285714285714286</c:v>
                </c:pt>
                <c:pt idx="3">
                  <c:v>28.571428571428573</c:v>
                </c:pt>
                <c:pt idx="4">
                  <c:v>0</c:v>
                </c:pt>
                <c:pt idx="5">
                  <c:v>7.1428571428571432</c:v>
                </c:pt>
                <c:pt idx="6">
                  <c:v>0</c:v>
                </c:pt>
                <c:pt idx="7">
                  <c:v>0</c:v>
                </c:pt>
                <c:pt idx="8">
                  <c:v>0</c:v>
                </c:pt>
                <c:pt idx="9">
                  <c:v>0</c:v>
                </c:pt>
                <c:pt idx="10">
                  <c:v>0</c:v>
                </c:pt>
                <c:pt idx="11">
                  <c:v>0</c:v>
                </c:pt>
                <c:pt idx="12">
                  <c:v>0</c:v>
                </c:pt>
                <c:pt idx="13">
                  <c:v>7.1428571428571432</c:v>
                </c:pt>
              </c:numCache>
            </c:numRef>
          </c:val>
          <c:extLst>
            <c:ext xmlns:c16="http://schemas.microsoft.com/office/drawing/2014/chart" uri="{C3380CC4-5D6E-409C-BE32-E72D297353CC}">
              <c16:uniqueId val="{00000000-549C-49A5-B7C5-9FD5C4C9FFD4}"/>
            </c:ext>
          </c:extLst>
        </c:ser>
        <c:ser>
          <c:idx val="1"/>
          <c:order val="1"/>
          <c:tx>
            <c:strRef>
              <c:f>'anaerob+'!$AD$2</c:f>
              <c:strCache>
                <c:ptCount val="1"/>
                <c:pt idx="0">
                  <c:v>Piperacillin/ Tazobactam</c:v>
                </c:pt>
              </c:strCache>
            </c:strRef>
          </c:tx>
          <c:spPr>
            <a:solidFill>
              <a:srgbClr val="FFC000"/>
            </a:solidFill>
            <a:ln>
              <a:noFill/>
            </a:ln>
            <a:effectLst/>
            <a:sp3d/>
          </c:spPr>
          <c:invertIfNegative val="0"/>
          <c:cat>
            <c:numRef>
              <c:f>'anaerob+'!$AB$3:$AB$16</c:f>
              <c:numCache>
                <c:formatCode>General</c:formatCode>
                <c:ptCount val="14"/>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numCache>
            </c:numRef>
          </c:cat>
          <c:val>
            <c:numRef>
              <c:f>'anaerob+'!$AD$3:$AD$16</c:f>
              <c:numCache>
                <c:formatCode>0.00</c:formatCode>
                <c:ptCount val="14"/>
                <c:pt idx="0">
                  <c:v>0</c:v>
                </c:pt>
                <c:pt idx="1">
                  <c:v>7.1428571428571432</c:v>
                </c:pt>
                <c:pt idx="2">
                  <c:v>7.1428571428571432</c:v>
                </c:pt>
                <c:pt idx="3">
                  <c:v>14.285714285714286</c:v>
                </c:pt>
                <c:pt idx="4">
                  <c:v>14.285714285714286</c:v>
                </c:pt>
                <c:pt idx="5">
                  <c:v>50</c:v>
                </c:pt>
                <c:pt idx="6">
                  <c:v>0</c:v>
                </c:pt>
                <c:pt idx="7">
                  <c:v>0</c:v>
                </c:pt>
                <c:pt idx="8">
                  <c:v>0</c:v>
                </c:pt>
                <c:pt idx="9">
                  <c:v>0</c:v>
                </c:pt>
                <c:pt idx="10">
                  <c:v>0</c:v>
                </c:pt>
                <c:pt idx="11">
                  <c:v>0</c:v>
                </c:pt>
                <c:pt idx="12">
                  <c:v>0</c:v>
                </c:pt>
                <c:pt idx="13">
                  <c:v>7.1428571428571432</c:v>
                </c:pt>
              </c:numCache>
            </c:numRef>
          </c:val>
          <c:extLst>
            <c:ext xmlns:c16="http://schemas.microsoft.com/office/drawing/2014/chart" uri="{C3380CC4-5D6E-409C-BE32-E72D297353CC}">
              <c16:uniqueId val="{00000001-549C-49A5-B7C5-9FD5C4C9FFD4}"/>
            </c:ext>
          </c:extLst>
        </c:ser>
        <c:ser>
          <c:idx val="2"/>
          <c:order val="2"/>
          <c:tx>
            <c:strRef>
              <c:f>'anaerob+'!$AE$2</c:f>
              <c:strCache>
                <c:ptCount val="1"/>
                <c:pt idx="0">
                  <c:v>Imipenem</c:v>
                </c:pt>
              </c:strCache>
            </c:strRef>
          </c:tx>
          <c:spPr>
            <a:solidFill>
              <a:schemeClr val="accent3"/>
            </a:solidFill>
            <a:ln>
              <a:noFill/>
            </a:ln>
            <a:effectLst/>
            <a:sp3d/>
          </c:spPr>
          <c:invertIfNegative val="0"/>
          <c:cat>
            <c:numRef>
              <c:f>'anaerob+'!$AB$3:$AB$16</c:f>
              <c:numCache>
                <c:formatCode>General</c:formatCode>
                <c:ptCount val="14"/>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numCache>
            </c:numRef>
          </c:cat>
          <c:val>
            <c:numRef>
              <c:f>'anaerob+'!$AE$3:$AE$16</c:f>
              <c:numCache>
                <c:formatCode>0.00</c:formatCode>
                <c:ptCount val="14"/>
                <c:pt idx="0">
                  <c:v>0</c:v>
                </c:pt>
                <c:pt idx="1">
                  <c:v>85.714285714285708</c:v>
                </c:pt>
                <c:pt idx="2">
                  <c:v>0</c:v>
                </c:pt>
                <c:pt idx="3">
                  <c:v>0</c:v>
                </c:pt>
                <c:pt idx="4">
                  <c:v>0</c:v>
                </c:pt>
                <c:pt idx="5">
                  <c:v>0</c:v>
                </c:pt>
                <c:pt idx="6">
                  <c:v>0</c:v>
                </c:pt>
                <c:pt idx="7">
                  <c:v>7.1428571428571432</c:v>
                </c:pt>
                <c:pt idx="8">
                  <c:v>0</c:v>
                </c:pt>
                <c:pt idx="9">
                  <c:v>0</c:v>
                </c:pt>
                <c:pt idx="10">
                  <c:v>0</c:v>
                </c:pt>
                <c:pt idx="11">
                  <c:v>0</c:v>
                </c:pt>
                <c:pt idx="12">
                  <c:v>7.1428571428571432</c:v>
                </c:pt>
                <c:pt idx="13">
                  <c:v>0</c:v>
                </c:pt>
              </c:numCache>
            </c:numRef>
          </c:val>
          <c:extLst>
            <c:ext xmlns:c16="http://schemas.microsoft.com/office/drawing/2014/chart" uri="{C3380CC4-5D6E-409C-BE32-E72D297353CC}">
              <c16:uniqueId val="{00000002-549C-49A5-B7C5-9FD5C4C9FFD4}"/>
            </c:ext>
          </c:extLst>
        </c:ser>
        <c:ser>
          <c:idx val="3"/>
          <c:order val="3"/>
          <c:tx>
            <c:strRef>
              <c:f>'anaerob+'!$AF$2</c:f>
              <c:strCache>
                <c:ptCount val="1"/>
                <c:pt idx="0">
                  <c:v>Clindamycin</c:v>
                </c:pt>
              </c:strCache>
            </c:strRef>
          </c:tx>
          <c:spPr>
            <a:solidFill>
              <a:srgbClr val="0000CC"/>
            </a:solidFill>
            <a:ln>
              <a:noFill/>
            </a:ln>
            <a:effectLst/>
            <a:sp3d/>
          </c:spPr>
          <c:invertIfNegative val="0"/>
          <c:cat>
            <c:numRef>
              <c:f>'anaerob+'!$AB$3:$AB$16</c:f>
              <c:numCache>
                <c:formatCode>General</c:formatCode>
                <c:ptCount val="14"/>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numCache>
            </c:numRef>
          </c:cat>
          <c:val>
            <c:numRef>
              <c:f>'anaerob+'!$AF$3:$AF$16</c:f>
              <c:numCache>
                <c:formatCode>0.00</c:formatCode>
                <c:ptCount val="14"/>
                <c:pt idx="0">
                  <c:v>0</c:v>
                </c:pt>
                <c:pt idx="1">
                  <c:v>28.571428571428573</c:v>
                </c:pt>
                <c:pt idx="2">
                  <c:v>14.285714285714286</c:v>
                </c:pt>
                <c:pt idx="3">
                  <c:v>35.714285714285715</c:v>
                </c:pt>
                <c:pt idx="4">
                  <c:v>14.285714285714286</c:v>
                </c:pt>
                <c:pt idx="5">
                  <c:v>0</c:v>
                </c:pt>
                <c:pt idx="6">
                  <c:v>0</c:v>
                </c:pt>
                <c:pt idx="7">
                  <c:v>0</c:v>
                </c:pt>
                <c:pt idx="8">
                  <c:v>0</c:v>
                </c:pt>
                <c:pt idx="9">
                  <c:v>0</c:v>
                </c:pt>
                <c:pt idx="10">
                  <c:v>0</c:v>
                </c:pt>
                <c:pt idx="11">
                  <c:v>0</c:v>
                </c:pt>
                <c:pt idx="12">
                  <c:v>0</c:v>
                </c:pt>
                <c:pt idx="13">
                  <c:v>7.1428571428571432</c:v>
                </c:pt>
              </c:numCache>
            </c:numRef>
          </c:val>
          <c:extLst>
            <c:ext xmlns:c16="http://schemas.microsoft.com/office/drawing/2014/chart" uri="{C3380CC4-5D6E-409C-BE32-E72D297353CC}">
              <c16:uniqueId val="{00000003-549C-49A5-B7C5-9FD5C4C9FFD4}"/>
            </c:ext>
          </c:extLst>
        </c:ser>
        <c:ser>
          <c:idx val="4"/>
          <c:order val="4"/>
          <c:tx>
            <c:strRef>
              <c:f>'anaerob+'!$AG$2</c:f>
              <c:strCache>
                <c:ptCount val="1"/>
                <c:pt idx="0">
                  <c:v>Metronidazol</c:v>
                </c:pt>
              </c:strCache>
            </c:strRef>
          </c:tx>
          <c:spPr>
            <a:solidFill>
              <a:srgbClr val="FF7C80"/>
            </a:solidFill>
            <a:ln>
              <a:noFill/>
            </a:ln>
            <a:effectLst/>
            <a:sp3d/>
          </c:spPr>
          <c:invertIfNegative val="0"/>
          <c:cat>
            <c:numRef>
              <c:f>'anaerob+'!$AB$3:$AB$16</c:f>
              <c:numCache>
                <c:formatCode>General</c:formatCode>
                <c:ptCount val="14"/>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numCache>
            </c:numRef>
          </c:cat>
          <c:val>
            <c:numRef>
              <c:f>'anaerob+'!$AG$3:$AG$16</c:f>
              <c:numCache>
                <c:formatCode>0.00</c:formatCode>
                <c:ptCount val="14"/>
                <c:pt idx="0">
                  <c:v>0</c:v>
                </c:pt>
                <c:pt idx="1">
                  <c:v>0</c:v>
                </c:pt>
                <c:pt idx="2">
                  <c:v>0</c:v>
                </c:pt>
                <c:pt idx="3">
                  <c:v>0</c:v>
                </c:pt>
                <c:pt idx="4">
                  <c:v>0</c:v>
                </c:pt>
                <c:pt idx="5">
                  <c:v>7.1428571428571432</c:v>
                </c:pt>
                <c:pt idx="6">
                  <c:v>0</c:v>
                </c:pt>
                <c:pt idx="7">
                  <c:v>0</c:v>
                </c:pt>
                <c:pt idx="8">
                  <c:v>0</c:v>
                </c:pt>
                <c:pt idx="9">
                  <c:v>0</c:v>
                </c:pt>
                <c:pt idx="10">
                  <c:v>0</c:v>
                </c:pt>
                <c:pt idx="11">
                  <c:v>0</c:v>
                </c:pt>
                <c:pt idx="12">
                  <c:v>0</c:v>
                </c:pt>
                <c:pt idx="13">
                  <c:v>92.857142857142861</c:v>
                </c:pt>
              </c:numCache>
            </c:numRef>
          </c:val>
          <c:extLst>
            <c:ext xmlns:c16="http://schemas.microsoft.com/office/drawing/2014/chart" uri="{C3380CC4-5D6E-409C-BE32-E72D297353CC}">
              <c16:uniqueId val="{00000004-549C-49A5-B7C5-9FD5C4C9FFD4}"/>
            </c:ext>
          </c:extLst>
        </c:ser>
        <c:ser>
          <c:idx val="5"/>
          <c:order val="5"/>
          <c:tx>
            <c:strRef>
              <c:f>'anaerob+'!$AH$2</c:f>
              <c:strCache>
                <c:ptCount val="1"/>
                <c:pt idx="0">
                  <c:v>Benzylpenicillin</c:v>
                </c:pt>
              </c:strCache>
            </c:strRef>
          </c:tx>
          <c:spPr>
            <a:solidFill>
              <a:srgbClr val="FF0000"/>
            </a:solidFill>
            <a:ln>
              <a:noFill/>
            </a:ln>
            <a:effectLst/>
            <a:sp3d/>
          </c:spPr>
          <c:invertIfNegative val="0"/>
          <c:cat>
            <c:numRef>
              <c:f>'anaerob+'!$AB$3:$AB$16</c:f>
              <c:numCache>
                <c:formatCode>General</c:formatCode>
                <c:ptCount val="14"/>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numCache>
            </c:numRef>
          </c:cat>
          <c:val>
            <c:numRef>
              <c:f>'anaerob+'!$AH$3:$AH$16</c:f>
              <c:numCache>
                <c:formatCode>0.00</c:formatCode>
                <c:ptCount val="14"/>
                <c:pt idx="0">
                  <c:v>0</c:v>
                </c:pt>
                <c:pt idx="1">
                  <c:v>42.857142857142854</c:v>
                </c:pt>
                <c:pt idx="2">
                  <c:v>28.571428571428573</c:v>
                </c:pt>
                <c:pt idx="3">
                  <c:v>14.285714285714286</c:v>
                </c:pt>
                <c:pt idx="4">
                  <c:v>0</c:v>
                </c:pt>
                <c:pt idx="5">
                  <c:v>0</c:v>
                </c:pt>
                <c:pt idx="6">
                  <c:v>0</c:v>
                </c:pt>
                <c:pt idx="7">
                  <c:v>0</c:v>
                </c:pt>
                <c:pt idx="8">
                  <c:v>0</c:v>
                </c:pt>
                <c:pt idx="9">
                  <c:v>0</c:v>
                </c:pt>
                <c:pt idx="10">
                  <c:v>0</c:v>
                </c:pt>
                <c:pt idx="11">
                  <c:v>7.1428571428571432</c:v>
                </c:pt>
                <c:pt idx="12">
                  <c:v>0</c:v>
                </c:pt>
                <c:pt idx="13">
                  <c:v>7.1428571428571432</c:v>
                </c:pt>
              </c:numCache>
            </c:numRef>
          </c:val>
          <c:extLst>
            <c:ext xmlns:c16="http://schemas.microsoft.com/office/drawing/2014/chart" uri="{C3380CC4-5D6E-409C-BE32-E72D297353CC}">
              <c16:uniqueId val="{00000005-549C-49A5-B7C5-9FD5C4C9FFD4}"/>
            </c:ext>
          </c:extLst>
        </c:ser>
        <c:dLbls>
          <c:showLegendKey val="0"/>
          <c:showVal val="0"/>
          <c:showCatName val="0"/>
          <c:showSerName val="0"/>
          <c:showPercent val="0"/>
          <c:showBubbleSize val="0"/>
        </c:dLbls>
        <c:gapWidth val="150"/>
        <c:shape val="box"/>
        <c:axId val="37606528"/>
        <c:axId val="37608448"/>
        <c:axId val="37610368"/>
      </c:bar3DChart>
      <c:catAx>
        <c:axId val="3760652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r>
                  <a:rPr lang="de-DE" sz="1400" b="1"/>
                  <a:t>mg/L</a:t>
                </a:r>
              </a:p>
            </c:rich>
          </c:tx>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7608448"/>
        <c:crosses val="autoZero"/>
        <c:auto val="1"/>
        <c:lblAlgn val="ctr"/>
        <c:lblOffset val="100"/>
        <c:noMultiLvlLbl val="0"/>
      </c:catAx>
      <c:valAx>
        <c:axId val="376084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400" b="1" i="0" u="none" strike="noStrike" kern="1200" baseline="0">
                    <a:solidFill>
                      <a:schemeClr val="tx1">
                        <a:lumMod val="65000"/>
                        <a:lumOff val="35000"/>
                      </a:schemeClr>
                    </a:solidFill>
                    <a:latin typeface="+mn-lt"/>
                    <a:ea typeface="+mn-ea"/>
                    <a:cs typeface="+mn-cs"/>
                  </a:defRPr>
                </a:pPr>
                <a:r>
                  <a:rPr lang="de-DE" sz="1400" b="1"/>
                  <a:t>%</a:t>
                </a:r>
              </a:p>
            </c:rich>
          </c:tx>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7606528"/>
        <c:crosses val="autoZero"/>
        <c:crossBetween val="between"/>
      </c:valAx>
      <c:serAx>
        <c:axId val="37610368"/>
        <c:scaling>
          <c:orientation val="minMax"/>
        </c:scaling>
        <c:delete val="0"/>
        <c:axPos val="b"/>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de-DE"/>
          </a:p>
        </c:txPr>
        <c:crossAx val="37608448"/>
        <c:crosses val="autoZero"/>
        <c:tickLblSkip val="1"/>
      </c:ser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ndard"/>
        <c:varyColors val="0"/>
        <c:ser>
          <c:idx val="0"/>
          <c:order val="0"/>
          <c:tx>
            <c:strRef>
              <c:f>'anaerob-'!$AC$38</c:f>
              <c:strCache>
                <c:ptCount val="1"/>
                <c:pt idx="0">
                  <c:v>Ampicillin/ Sulbactam</c:v>
                </c:pt>
              </c:strCache>
            </c:strRef>
          </c:tx>
          <c:spPr>
            <a:solidFill>
              <a:srgbClr val="006600"/>
            </a:solidFill>
            <a:ln>
              <a:noFill/>
            </a:ln>
            <a:effectLst/>
            <a:sp3d/>
          </c:spPr>
          <c:invertIfNegative val="0"/>
          <c:cat>
            <c:numRef>
              <c:f>'anaerob-'!$AB$39:$AB$52</c:f>
              <c:numCache>
                <c:formatCode>General</c:formatCode>
                <c:ptCount val="14"/>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numCache>
            </c:numRef>
          </c:cat>
          <c:val>
            <c:numRef>
              <c:f>'anaerob-'!$AC$39:$AC$52</c:f>
              <c:numCache>
                <c:formatCode>0.00</c:formatCode>
                <c:ptCount val="14"/>
                <c:pt idx="0">
                  <c:v>0</c:v>
                </c:pt>
                <c:pt idx="1">
                  <c:v>0</c:v>
                </c:pt>
                <c:pt idx="2">
                  <c:v>0</c:v>
                </c:pt>
                <c:pt idx="3">
                  <c:v>11.111111111111111</c:v>
                </c:pt>
                <c:pt idx="4">
                  <c:v>22.222222222222221</c:v>
                </c:pt>
                <c:pt idx="5">
                  <c:v>66.666666666666671</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0-F848-4637-87CC-B99CEC39B901}"/>
            </c:ext>
          </c:extLst>
        </c:ser>
        <c:ser>
          <c:idx val="1"/>
          <c:order val="1"/>
          <c:tx>
            <c:strRef>
              <c:f>'anaerob-'!$AD$38</c:f>
              <c:strCache>
                <c:ptCount val="1"/>
                <c:pt idx="0">
                  <c:v>Piperacillin/ Tazobactam</c:v>
                </c:pt>
              </c:strCache>
            </c:strRef>
          </c:tx>
          <c:spPr>
            <a:solidFill>
              <a:srgbClr val="FFC000"/>
            </a:solidFill>
            <a:ln>
              <a:noFill/>
            </a:ln>
            <a:effectLst/>
            <a:sp3d/>
          </c:spPr>
          <c:invertIfNegative val="0"/>
          <c:cat>
            <c:numRef>
              <c:f>'anaerob-'!$AB$39:$AB$52</c:f>
              <c:numCache>
                <c:formatCode>General</c:formatCode>
                <c:ptCount val="14"/>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numCache>
            </c:numRef>
          </c:cat>
          <c:val>
            <c:numRef>
              <c:f>'anaerob-'!$AD$39:$AD$52</c:f>
              <c:numCache>
                <c:formatCode>0.00</c:formatCode>
                <c:ptCount val="14"/>
                <c:pt idx="0">
                  <c:v>0</c:v>
                </c:pt>
                <c:pt idx="1">
                  <c:v>0</c:v>
                </c:pt>
                <c:pt idx="2">
                  <c:v>0</c:v>
                </c:pt>
                <c:pt idx="3">
                  <c:v>0</c:v>
                </c:pt>
                <c:pt idx="4">
                  <c:v>0</c:v>
                </c:pt>
                <c:pt idx="5">
                  <c:v>0</c:v>
                </c:pt>
                <c:pt idx="6">
                  <c:v>11.111111111111111</c:v>
                </c:pt>
                <c:pt idx="7">
                  <c:v>0</c:v>
                </c:pt>
                <c:pt idx="8">
                  <c:v>22.222222222222221</c:v>
                </c:pt>
                <c:pt idx="9">
                  <c:v>44.444444444444443</c:v>
                </c:pt>
                <c:pt idx="10">
                  <c:v>0</c:v>
                </c:pt>
                <c:pt idx="11">
                  <c:v>22.222222222222221</c:v>
                </c:pt>
                <c:pt idx="12">
                  <c:v>0</c:v>
                </c:pt>
                <c:pt idx="13">
                  <c:v>0</c:v>
                </c:pt>
              </c:numCache>
            </c:numRef>
          </c:val>
          <c:extLst>
            <c:ext xmlns:c16="http://schemas.microsoft.com/office/drawing/2014/chart" uri="{C3380CC4-5D6E-409C-BE32-E72D297353CC}">
              <c16:uniqueId val="{00000001-F848-4637-87CC-B99CEC39B901}"/>
            </c:ext>
          </c:extLst>
        </c:ser>
        <c:ser>
          <c:idx val="2"/>
          <c:order val="2"/>
          <c:tx>
            <c:strRef>
              <c:f>'anaerob-'!$AE$38</c:f>
              <c:strCache>
                <c:ptCount val="1"/>
                <c:pt idx="0">
                  <c:v>Imipenem</c:v>
                </c:pt>
              </c:strCache>
            </c:strRef>
          </c:tx>
          <c:spPr>
            <a:solidFill>
              <a:schemeClr val="accent3"/>
            </a:solidFill>
            <a:ln>
              <a:noFill/>
            </a:ln>
            <a:effectLst/>
            <a:sp3d/>
          </c:spPr>
          <c:invertIfNegative val="0"/>
          <c:cat>
            <c:numRef>
              <c:f>'anaerob-'!$AB$39:$AB$52</c:f>
              <c:numCache>
                <c:formatCode>General</c:formatCode>
                <c:ptCount val="14"/>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numCache>
            </c:numRef>
          </c:cat>
          <c:val>
            <c:numRef>
              <c:f>'anaerob-'!$AE$39:$AE$52</c:f>
              <c:numCache>
                <c:formatCode>0.00</c:formatCode>
                <c:ptCount val="14"/>
                <c:pt idx="0">
                  <c:v>0</c:v>
                </c:pt>
                <c:pt idx="1">
                  <c:v>0</c:v>
                </c:pt>
                <c:pt idx="2">
                  <c:v>0</c:v>
                </c:pt>
                <c:pt idx="3">
                  <c:v>11.111111111111111</c:v>
                </c:pt>
                <c:pt idx="4">
                  <c:v>33.333333333333336</c:v>
                </c:pt>
                <c:pt idx="5">
                  <c:v>33.333333333333336</c:v>
                </c:pt>
                <c:pt idx="6">
                  <c:v>22.222222222222221</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2-F848-4637-87CC-B99CEC39B901}"/>
            </c:ext>
          </c:extLst>
        </c:ser>
        <c:ser>
          <c:idx val="3"/>
          <c:order val="3"/>
          <c:tx>
            <c:strRef>
              <c:f>'anaerob-'!$AF$38</c:f>
              <c:strCache>
                <c:ptCount val="1"/>
                <c:pt idx="0">
                  <c:v>Clindamycin</c:v>
                </c:pt>
              </c:strCache>
            </c:strRef>
          </c:tx>
          <c:spPr>
            <a:solidFill>
              <a:srgbClr val="0000CC"/>
            </a:solidFill>
            <a:ln>
              <a:noFill/>
            </a:ln>
            <a:effectLst/>
            <a:sp3d/>
          </c:spPr>
          <c:invertIfNegative val="0"/>
          <c:cat>
            <c:numRef>
              <c:f>'anaerob-'!$AB$39:$AB$52</c:f>
              <c:numCache>
                <c:formatCode>General</c:formatCode>
                <c:ptCount val="14"/>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numCache>
            </c:numRef>
          </c:cat>
          <c:val>
            <c:numRef>
              <c:f>'anaerob-'!$AF$39:$AF$52</c:f>
              <c:numCache>
                <c:formatCode>0.00</c:formatCode>
                <c:ptCount val="14"/>
                <c:pt idx="0">
                  <c:v>0</c:v>
                </c:pt>
                <c:pt idx="1">
                  <c:v>0</c:v>
                </c:pt>
                <c:pt idx="2">
                  <c:v>0</c:v>
                </c:pt>
                <c:pt idx="3">
                  <c:v>0</c:v>
                </c:pt>
                <c:pt idx="4">
                  <c:v>0</c:v>
                </c:pt>
                <c:pt idx="5">
                  <c:v>0</c:v>
                </c:pt>
                <c:pt idx="6">
                  <c:v>11.111111111111111</c:v>
                </c:pt>
                <c:pt idx="7">
                  <c:v>11.111111111111111</c:v>
                </c:pt>
                <c:pt idx="8">
                  <c:v>33.333333333333336</c:v>
                </c:pt>
                <c:pt idx="9">
                  <c:v>11.111111111111111</c:v>
                </c:pt>
                <c:pt idx="10">
                  <c:v>11.111111111111111</c:v>
                </c:pt>
                <c:pt idx="11">
                  <c:v>0</c:v>
                </c:pt>
                <c:pt idx="12">
                  <c:v>0</c:v>
                </c:pt>
                <c:pt idx="13">
                  <c:v>22.222222222222221</c:v>
                </c:pt>
              </c:numCache>
            </c:numRef>
          </c:val>
          <c:extLst>
            <c:ext xmlns:c16="http://schemas.microsoft.com/office/drawing/2014/chart" uri="{C3380CC4-5D6E-409C-BE32-E72D297353CC}">
              <c16:uniqueId val="{00000003-F848-4637-87CC-B99CEC39B901}"/>
            </c:ext>
          </c:extLst>
        </c:ser>
        <c:ser>
          <c:idx val="4"/>
          <c:order val="4"/>
          <c:tx>
            <c:strRef>
              <c:f>'anaerob-'!$AG$38</c:f>
              <c:strCache>
                <c:ptCount val="1"/>
                <c:pt idx="0">
                  <c:v>Metronidazol</c:v>
                </c:pt>
              </c:strCache>
            </c:strRef>
          </c:tx>
          <c:spPr>
            <a:solidFill>
              <a:srgbClr val="FF7C80"/>
            </a:solidFill>
            <a:ln>
              <a:noFill/>
            </a:ln>
            <a:effectLst/>
            <a:sp3d/>
          </c:spPr>
          <c:invertIfNegative val="0"/>
          <c:cat>
            <c:numRef>
              <c:f>'anaerob-'!$AB$39:$AB$52</c:f>
              <c:numCache>
                <c:formatCode>General</c:formatCode>
                <c:ptCount val="14"/>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numCache>
            </c:numRef>
          </c:cat>
          <c:val>
            <c:numRef>
              <c:f>'anaerob-'!$AG$39:$AG$52</c:f>
              <c:numCache>
                <c:formatCode>0.00</c:formatCode>
                <c:ptCount val="14"/>
                <c:pt idx="0">
                  <c:v>0</c:v>
                </c:pt>
                <c:pt idx="1">
                  <c:v>0</c:v>
                </c:pt>
                <c:pt idx="2">
                  <c:v>0</c:v>
                </c:pt>
                <c:pt idx="3">
                  <c:v>0</c:v>
                </c:pt>
                <c:pt idx="4">
                  <c:v>0</c:v>
                </c:pt>
                <c:pt idx="5">
                  <c:v>55.555555555555557</c:v>
                </c:pt>
                <c:pt idx="6">
                  <c:v>44.444444444444443</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4-F848-4637-87CC-B99CEC39B901}"/>
            </c:ext>
          </c:extLst>
        </c:ser>
        <c:ser>
          <c:idx val="5"/>
          <c:order val="5"/>
          <c:tx>
            <c:strRef>
              <c:f>'anaerob-'!$AH$38</c:f>
              <c:strCache>
                <c:ptCount val="1"/>
                <c:pt idx="0">
                  <c:v>Benzylpenicillin</c:v>
                </c:pt>
              </c:strCache>
            </c:strRef>
          </c:tx>
          <c:spPr>
            <a:solidFill>
              <a:srgbClr val="FF0000"/>
            </a:solidFill>
            <a:ln>
              <a:noFill/>
            </a:ln>
            <a:effectLst/>
            <a:sp3d/>
          </c:spPr>
          <c:invertIfNegative val="0"/>
          <c:cat>
            <c:numRef>
              <c:f>'anaerob-'!$AB$39:$AB$52</c:f>
              <c:numCache>
                <c:formatCode>General</c:formatCode>
                <c:ptCount val="14"/>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numCache>
            </c:numRef>
          </c:cat>
          <c:val>
            <c:numRef>
              <c:f>'anaerob-'!$AH$39:$AH$52</c:f>
              <c:numCache>
                <c:formatCode>0.00</c:formatCode>
                <c:ptCount val="14"/>
                <c:pt idx="0">
                  <c:v>0</c:v>
                </c:pt>
                <c:pt idx="1">
                  <c:v>0</c:v>
                </c:pt>
                <c:pt idx="2">
                  <c:v>0</c:v>
                </c:pt>
                <c:pt idx="3">
                  <c:v>0</c:v>
                </c:pt>
                <c:pt idx="4">
                  <c:v>0</c:v>
                </c:pt>
                <c:pt idx="5">
                  <c:v>0</c:v>
                </c:pt>
                <c:pt idx="6">
                  <c:v>0</c:v>
                </c:pt>
                <c:pt idx="7">
                  <c:v>0</c:v>
                </c:pt>
                <c:pt idx="8">
                  <c:v>0</c:v>
                </c:pt>
                <c:pt idx="9">
                  <c:v>0</c:v>
                </c:pt>
                <c:pt idx="10">
                  <c:v>55.555555555555557</c:v>
                </c:pt>
                <c:pt idx="11">
                  <c:v>33.333333333333336</c:v>
                </c:pt>
                <c:pt idx="12">
                  <c:v>0</c:v>
                </c:pt>
                <c:pt idx="13">
                  <c:v>11.111111111111111</c:v>
                </c:pt>
              </c:numCache>
            </c:numRef>
          </c:val>
          <c:extLst>
            <c:ext xmlns:c16="http://schemas.microsoft.com/office/drawing/2014/chart" uri="{C3380CC4-5D6E-409C-BE32-E72D297353CC}">
              <c16:uniqueId val="{00000005-F848-4637-87CC-B99CEC39B901}"/>
            </c:ext>
          </c:extLst>
        </c:ser>
        <c:dLbls>
          <c:showLegendKey val="0"/>
          <c:showVal val="0"/>
          <c:showCatName val="0"/>
          <c:showSerName val="0"/>
          <c:showPercent val="0"/>
          <c:showBubbleSize val="0"/>
        </c:dLbls>
        <c:gapWidth val="150"/>
        <c:shape val="box"/>
        <c:axId val="36652160"/>
        <c:axId val="36654080"/>
        <c:axId val="36667392"/>
      </c:bar3DChart>
      <c:catAx>
        <c:axId val="3665216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r>
                  <a:rPr lang="de-DE" sz="1400" b="1"/>
                  <a:t>mg/L</a:t>
                </a:r>
              </a:p>
            </c:rich>
          </c:tx>
          <c:layout/>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6654080"/>
        <c:crosses val="autoZero"/>
        <c:auto val="1"/>
        <c:lblAlgn val="ctr"/>
        <c:lblOffset val="100"/>
        <c:noMultiLvlLbl val="0"/>
      </c:catAx>
      <c:valAx>
        <c:axId val="366540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400" b="1" i="0" u="none" strike="noStrike" kern="1200" baseline="0">
                    <a:solidFill>
                      <a:schemeClr val="tx1">
                        <a:lumMod val="65000"/>
                        <a:lumOff val="35000"/>
                      </a:schemeClr>
                    </a:solidFill>
                    <a:latin typeface="+mn-lt"/>
                    <a:ea typeface="+mn-ea"/>
                    <a:cs typeface="+mn-cs"/>
                  </a:defRPr>
                </a:pPr>
                <a:r>
                  <a:rPr lang="de-DE" sz="1400" b="1"/>
                  <a:t>%</a:t>
                </a:r>
              </a:p>
            </c:rich>
          </c:tx>
          <c:layout/>
          <c:overlay val="0"/>
          <c:spPr>
            <a:noFill/>
            <a:ln>
              <a:noFill/>
            </a:ln>
            <a:effectLst/>
          </c:sp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6652160"/>
        <c:crosses val="autoZero"/>
        <c:crossBetween val="between"/>
      </c:valAx>
      <c:serAx>
        <c:axId val="36667392"/>
        <c:scaling>
          <c:orientation val="minMax"/>
        </c:scaling>
        <c:delete val="0"/>
        <c:axPos val="b"/>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de-DE"/>
          </a:p>
        </c:txPr>
        <c:crossAx val="36654080"/>
        <c:crosses val="autoZero"/>
        <c:tickLblSkip val="1"/>
      </c:ser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ndard"/>
        <c:varyColors val="0"/>
        <c:ser>
          <c:idx val="0"/>
          <c:order val="0"/>
          <c:tx>
            <c:strRef>
              <c:f>'anaerob-'!$AC$4</c:f>
              <c:strCache>
                <c:ptCount val="1"/>
                <c:pt idx="0">
                  <c:v>Ampicillin/ Sulbactam</c:v>
                </c:pt>
              </c:strCache>
            </c:strRef>
          </c:tx>
          <c:spPr>
            <a:solidFill>
              <a:srgbClr val="006600"/>
            </a:solidFill>
            <a:ln>
              <a:noFill/>
            </a:ln>
            <a:effectLst/>
            <a:sp3d/>
          </c:spPr>
          <c:invertIfNegative val="0"/>
          <c:cat>
            <c:numRef>
              <c:f>'anaerob-'!$AB$5:$AB$18</c:f>
              <c:numCache>
                <c:formatCode>General</c:formatCode>
                <c:ptCount val="14"/>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numCache>
            </c:numRef>
          </c:cat>
          <c:val>
            <c:numRef>
              <c:f>'anaerob-'!$AC$5:$AC$18</c:f>
              <c:numCache>
                <c:formatCode>0.00</c:formatCode>
                <c:ptCount val="14"/>
                <c:pt idx="0">
                  <c:v>0</c:v>
                </c:pt>
                <c:pt idx="1">
                  <c:v>0</c:v>
                </c:pt>
                <c:pt idx="2">
                  <c:v>2.2727272727272729</c:v>
                </c:pt>
                <c:pt idx="3">
                  <c:v>9.0909090909090917</c:v>
                </c:pt>
                <c:pt idx="4">
                  <c:v>34.090909090909093</c:v>
                </c:pt>
                <c:pt idx="5">
                  <c:v>36.363636363636367</c:v>
                </c:pt>
                <c:pt idx="6">
                  <c:v>4.5454545454545459</c:v>
                </c:pt>
                <c:pt idx="7">
                  <c:v>6.8181818181818183</c:v>
                </c:pt>
                <c:pt idx="8">
                  <c:v>2.2727272727272729</c:v>
                </c:pt>
                <c:pt idx="9">
                  <c:v>4.5454545454545459</c:v>
                </c:pt>
                <c:pt idx="10">
                  <c:v>0</c:v>
                </c:pt>
                <c:pt idx="11">
                  <c:v>0</c:v>
                </c:pt>
                <c:pt idx="12">
                  <c:v>0</c:v>
                </c:pt>
                <c:pt idx="13">
                  <c:v>0</c:v>
                </c:pt>
              </c:numCache>
            </c:numRef>
          </c:val>
          <c:extLst>
            <c:ext xmlns:c16="http://schemas.microsoft.com/office/drawing/2014/chart" uri="{C3380CC4-5D6E-409C-BE32-E72D297353CC}">
              <c16:uniqueId val="{00000005-9DBF-426A-874A-DD21BD3D5AAA}"/>
            </c:ext>
          </c:extLst>
        </c:ser>
        <c:ser>
          <c:idx val="1"/>
          <c:order val="1"/>
          <c:tx>
            <c:strRef>
              <c:f>'anaerob-'!$AD$4</c:f>
              <c:strCache>
                <c:ptCount val="1"/>
                <c:pt idx="0">
                  <c:v>Piperacillin/ Tazobactam</c:v>
                </c:pt>
              </c:strCache>
            </c:strRef>
          </c:tx>
          <c:spPr>
            <a:solidFill>
              <a:srgbClr val="FFC000"/>
            </a:solidFill>
            <a:ln>
              <a:noFill/>
            </a:ln>
            <a:effectLst/>
            <a:sp3d/>
          </c:spPr>
          <c:invertIfNegative val="0"/>
          <c:cat>
            <c:numRef>
              <c:f>'anaerob-'!$AB$5:$AB$18</c:f>
              <c:numCache>
                <c:formatCode>General</c:formatCode>
                <c:ptCount val="14"/>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numCache>
            </c:numRef>
          </c:cat>
          <c:val>
            <c:numRef>
              <c:f>'anaerob-'!$AD$5:$AD$18</c:f>
              <c:numCache>
                <c:formatCode>0.00</c:formatCode>
                <c:ptCount val="14"/>
                <c:pt idx="0">
                  <c:v>0</c:v>
                </c:pt>
                <c:pt idx="1">
                  <c:v>0</c:v>
                </c:pt>
                <c:pt idx="2">
                  <c:v>0</c:v>
                </c:pt>
                <c:pt idx="3">
                  <c:v>2.2727272727272729</c:v>
                </c:pt>
                <c:pt idx="4">
                  <c:v>9.0909090909090917</c:v>
                </c:pt>
                <c:pt idx="5">
                  <c:v>36.363636363636367</c:v>
                </c:pt>
                <c:pt idx="6">
                  <c:v>31.818181818181817</c:v>
                </c:pt>
                <c:pt idx="7">
                  <c:v>6.8181818181818183</c:v>
                </c:pt>
                <c:pt idx="8">
                  <c:v>2.2727272727272729</c:v>
                </c:pt>
                <c:pt idx="9">
                  <c:v>9.0909090909090917</c:v>
                </c:pt>
                <c:pt idx="10">
                  <c:v>0</c:v>
                </c:pt>
                <c:pt idx="11">
                  <c:v>0</c:v>
                </c:pt>
                <c:pt idx="12">
                  <c:v>2.2727272727272729</c:v>
                </c:pt>
                <c:pt idx="13">
                  <c:v>0</c:v>
                </c:pt>
              </c:numCache>
            </c:numRef>
          </c:val>
          <c:extLst>
            <c:ext xmlns:c16="http://schemas.microsoft.com/office/drawing/2014/chart" uri="{C3380CC4-5D6E-409C-BE32-E72D297353CC}">
              <c16:uniqueId val="{00000000-9DBF-426A-874A-DD21BD3D5AAA}"/>
            </c:ext>
          </c:extLst>
        </c:ser>
        <c:ser>
          <c:idx val="2"/>
          <c:order val="2"/>
          <c:tx>
            <c:strRef>
              <c:f>'anaerob-'!$AE$4</c:f>
              <c:strCache>
                <c:ptCount val="1"/>
                <c:pt idx="0">
                  <c:v>Imipenem</c:v>
                </c:pt>
              </c:strCache>
            </c:strRef>
          </c:tx>
          <c:spPr>
            <a:solidFill>
              <a:schemeClr val="accent3"/>
            </a:solidFill>
            <a:ln>
              <a:noFill/>
            </a:ln>
            <a:effectLst/>
            <a:sp3d/>
          </c:spPr>
          <c:invertIfNegative val="0"/>
          <c:cat>
            <c:numRef>
              <c:f>'anaerob-'!$AB$5:$AB$18</c:f>
              <c:numCache>
                <c:formatCode>General</c:formatCode>
                <c:ptCount val="14"/>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numCache>
            </c:numRef>
          </c:cat>
          <c:val>
            <c:numRef>
              <c:f>'anaerob-'!$AE$5:$AE$18</c:f>
              <c:numCache>
                <c:formatCode>0.00</c:formatCode>
                <c:ptCount val="14"/>
                <c:pt idx="0">
                  <c:v>0</c:v>
                </c:pt>
                <c:pt idx="1">
                  <c:v>6.8181818181818183</c:v>
                </c:pt>
                <c:pt idx="2">
                  <c:v>20.454545454545453</c:v>
                </c:pt>
                <c:pt idx="3">
                  <c:v>29.545454545454547</c:v>
                </c:pt>
                <c:pt idx="4">
                  <c:v>25</c:v>
                </c:pt>
                <c:pt idx="5">
                  <c:v>18.181818181818183</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1-9DBF-426A-874A-DD21BD3D5AAA}"/>
            </c:ext>
          </c:extLst>
        </c:ser>
        <c:ser>
          <c:idx val="3"/>
          <c:order val="3"/>
          <c:tx>
            <c:strRef>
              <c:f>'anaerob-'!$AF$4</c:f>
              <c:strCache>
                <c:ptCount val="1"/>
                <c:pt idx="0">
                  <c:v>Clindamycin</c:v>
                </c:pt>
              </c:strCache>
            </c:strRef>
          </c:tx>
          <c:spPr>
            <a:solidFill>
              <a:srgbClr val="0000CC"/>
            </a:solidFill>
            <a:ln>
              <a:noFill/>
            </a:ln>
            <a:effectLst/>
            <a:sp3d/>
          </c:spPr>
          <c:invertIfNegative val="0"/>
          <c:cat>
            <c:numRef>
              <c:f>'anaerob-'!$AB$5:$AB$18</c:f>
              <c:numCache>
                <c:formatCode>General</c:formatCode>
                <c:ptCount val="14"/>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numCache>
            </c:numRef>
          </c:cat>
          <c:val>
            <c:numRef>
              <c:f>'anaerob-'!$AF$5:$AF$18</c:f>
              <c:numCache>
                <c:formatCode>0.00</c:formatCode>
                <c:ptCount val="14"/>
                <c:pt idx="0">
                  <c:v>0</c:v>
                </c:pt>
                <c:pt idx="1">
                  <c:v>0</c:v>
                </c:pt>
                <c:pt idx="2">
                  <c:v>4.5454545454545459</c:v>
                </c:pt>
                <c:pt idx="3">
                  <c:v>9.0909090909090917</c:v>
                </c:pt>
                <c:pt idx="4">
                  <c:v>9.0909090909090917</c:v>
                </c:pt>
                <c:pt idx="5">
                  <c:v>20.454545454545453</c:v>
                </c:pt>
                <c:pt idx="6">
                  <c:v>20.454545454545453</c:v>
                </c:pt>
                <c:pt idx="7">
                  <c:v>4.5454545454545459</c:v>
                </c:pt>
                <c:pt idx="8">
                  <c:v>2.2727272727272729</c:v>
                </c:pt>
                <c:pt idx="9">
                  <c:v>2.2727272727272729</c:v>
                </c:pt>
                <c:pt idx="10">
                  <c:v>0</c:v>
                </c:pt>
                <c:pt idx="11">
                  <c:v>0</c:v>
                </c:pt>
                <c:pt idx="12">
                  <c:v>0</c:v>
                </c:pt>
                <c:pt idx="13">
                  <c:v>27.272727272727273</c:v>
                </c:pt>
              </c:numCache>
            </c:numRef>
          </c:val>
          <c:extLst>
            <c:ext xmlns:c16="http://schemas.microsoft.com/office/drawing/2014/chart" uri="{C3380CC4-5D6E-409C-BE32-E72D297353CC}">
              <c16:uniqueId val="{00000002-9DBF-426A-874A-DD21BD3D5AAA}"/>
            </c:ext>
          </c:extLst>
        </c:ser>
        <c:ser>
          <c:idx val="4"/>
          <c:order val="4"/>
          <c:tx>
            <c:strRef>
              <c:f>'anaerob-'!$AG$4</c:f>
              <c:strCache>
                <c:ptCount val="1"/>
                <c:pt idx="0">
                  <c:v>Metronidazol</c:v>
                </c:pt>
              </c:strCache>
            </c:strRef>
          </c:tx>
          <c:spPr>
            <a:solidFill>
              <a:srgbClr val="FF7C80"/>
            </a:solidFill>
            <a:ln>
              <a:noFill/>
            </a:ln>
            <a:effectLst/>
            <a:sp3d/>
          </c:spPr>
          <c:invertIfNegative val="0"/>
          <c:cat>
            <c:numRef>
              <c:f>'anaerob-'!$AB$5:$AB$18</c:f>
              <c:numCache>
                <c:formatCode>General</c:formatCode>
                <c:ptCount val="14"/>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numCache>
            </c:numRef>
          </c:cat>
          <c:val>
            <c:numRef>
              <c:f>'anaerob-'!$AG$5:$AG$18</c:f>
              <c:numCache>
                <c:formatCode>0.00</c:formatCode>
                <c:ptCount val="14"/>
                <c:pt idx="0">
                  <c:v>0</c:v>
                </c:pt>
                <c:pt idx="1">
                  <c:v>0</c:v>
                </c:pt>
                <c:pt idx="2">
                  <c:v>6.8181818181818183</c:v>
                </c:pt>
                <c:pt idx="3">
                  <c:v>6.8181818181818183</c:v>
                </c:pt>
                <c:pt idx="4">
                  <c:v>20.454545454545453</c:v>
                </c:pt>
                <c:pt idx="5">
                  <c:v>45.454545454545453</c:v>
                </c:pt>
                <c:pt idx="6">
                  <c:v>18.181818181818183</c:v>
                </c:pt>
                <c:pt idx="7">
                  <c:v>2.2727272727272729</c:v>
                </c:pt>
                <c:pt idx="8">
                  <c:v>0</c:v>
                </c:pt>
                <c:pt idx="9">
                  <c:v>0</c:v>
                </c:pt>
                <c:pt idx="10">
                  <c:v>0</c:v>
                </c:pt>
                <c:pt idx="11">
                  <c:v>0</c:v>
                </c:pt>
                <c:pt idx="12">
                  <c:v>0</c:v>
                </c:pt>
                <c:pt idx="13">
                  <c:v>0</c:v>
                </c:pt>
              </c:numCache>
            </c:numRef>
          </c:val>
          <c:extLst>
            <c:ext xmlns:c16="http://schemas.microsoft.com/office/drawing/2014/chart" uri="{C3380CC4-5D6E-409C-BE32-E72D297353CC}">
              <c16:uniqueId val="{00000003-9DBF-426A-874A-DD21BD3D5AAA}"/>
            </c:ext>
          </c:extLst>
        </c:ser>
        <c:ser>
          <c:idx val="5"/>
          <c:order val="5"/>
          <c:tx>
            <c:strRef>
              <c:f>'anaerob-'!$AH$4</c:f>
              <c:strCache>
                <c:ptCount val="1"/>
                <c:pt idx="0">
                  <c:v>Benzylpenicillin</c:v>
                </c:pt>
              </c:strCache>
            </c:strRef>
          </c:tx>
          <c:spPr>
            <a:solidFill>
              <a:srgbClr val="FF0000"/>
            </a:solidFill>
            <a:ln>
              <a:noFill/>
            </a:ln>
            <a:effectLst/>
            <a:sp3d/>
          </c:spPr>
          <c:invertIfNegative val="0"/>
          <c:cat>
            <c:numRef>
              <c:f>'anaerob-'!$AB$5:$AB$18</c:f>
              <c:numCache>
                <c:formatCode>General</c:formatCode>
                <c:ptCount val="14"/>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numCache>
            </c:numRef>
          </c:cat>
          <c:val>
            <c:numRef>
              <c:f>'anaerob-'!$AH$5:$AH$18</c:f>
              <c:numCache>
                <c:formatCode>0.00</c:formatCode>
                <c:ptCount val="14"/>
                <c:pt idx="0">
                  <c:v>0</c:v>
                </c:pt>
                <c:pt idx="1">
                  <c:v>0</c:v>
                </c:pt>
                <c:pt idx="2">
                  <c:v>0</c:v>
                </c:pt>
                <c:pt idx="3">
                  <c:v>0</c:v>
                </c:pt>
                <c:pt idx="4">
                  <c:v>0</c:v>
                </c:pt>
                <c:pt idx="5">
                  <c:v>0</c:v>
                </c:pt>
                <c:pt idx="6">
                  <c:v>0</c:v>
                </c:pt>
                <c:pt idx="7">
                  <c:v>0</c:v>
                </c:pt>
                <c:pt idx="8">
                  <c:v>6.8181818181818183</c:v>
                </c:pt>
                <c:pt idx="9">
                  <c:v>27.272727272727273</c:v>
                </c:pt>
                <c:pt idx="10">
                  <c:v>27.272727272727273</c:v>
                </c:pt>
                <c:pt idx="11">
                  <c:v>27.272727272727273</c:v>
                </c:pt>
                <c:pt idx="12">
                  <c:v>4.5454545454545459</c:v>
                </c:pt>
                <c:pt idx="13">
                  <c:v>6.8181818181818183</c:v>
                </c:pt>
              </c:numCache>
            </c:numRef>
          </c:val>
          <c:extLst>
            <c:ext xmlns:c16="http://schemas.microsoft.com/office/drawing/2014/chart" uri="{C3380CC4-5D6E-409C-BE32-E72D297353CC}">
              <c16:uniqueId val="{00000004-9DBF-426A-874A-DD21BD3D5AAA}"/>
            </c:ext>
          </c:extLst>
        </c:ser>
        <c:dLbls>
          <c:showLegendKey val="0"/>
          <c:showVal val="0"/>
          <c:showCatName val="0"/>
          <c:showSerName val="0"/>
          <c:showPercent val="0"/>
          <c:showBubbleSize val="0"/>
        </c:dLbls>
        <c:gapWidth val="150"/>
        <c:shape val="box"/>
        <c:axId val="5524096"/>
        <c:axId val="5542656"/>
        <c:axId val="5533696"/>
      </c:bar3DChart>
      <c:catAx>
        <c:axId val="552409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r>
                  <a:rPr lang="de-DE" sz="1400" b="1"/>
                  <a:t>mg/L</a:t>
                </a:r>
              </a:p>
            </c:rich>
          </c:tx>
          <c:layout/>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542656"/>
        <c:crosses val="autoZero"/>
        <c:auto val="1"/>
        <c:lblAlgn val="ctr"/>
        <c:lblOffset val="100"/>
        <c:noMultiLvlLbl val="0"/>
      </c:catAx>
      <c:valAx>
        <c:axId val="55426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400" b="1" i="0" u="none" strike="noStrike" kern="1200" baseline="0">
                    <a:solidFill>
                      <a:schemeClr val="tx1">
                        <a:lumMod val="65000"/>
                        <a:lumOff val="35000"/>
                      </a:schemeClr>
                    </a:solidFill>
                    <a:latin typeface="+mn-lt"/>
                    <a:ea typeface="+mn-ea"/>
                    <a:cs typeface="+mn-cs"/>
                  </a:defRPr>
                </a:pPr>
                <a:r>
                  <a:rPr lang="de-DE" sz="1400" b="1"/>
                  <a:t>%</a:t>
                </a:r>
              </a:p>
            </c:rich>
          </c:tx>
          <c:layout/>
          <c:overlay val="0"/>
          <c:spPr>
            <a:noFill/>
            <a:ln>
              <a:noFill/>
            </a:ln>
            <a:effectLst/>
          </c:sp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524096"/>
        <c:crosses val="autoZero"/>
        <c:crossBetween val="between"/>
      </c:valAx>
      <c:serAx>
        <c:axId val="5533696"/>
        <c:scaling>
          <c:orientation val="minMax"/>
        </c:scaling>
        <c:delete val="0"/>
        <c:axPos val="b"/>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de-DE"/>
          </a:p>
        </c:txPr>
        <c:crossAx val="5542656"/>
        <c:crosses val="autoZero"/>
        <c:tickLblSkip val="1"/>
      </c:ser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ndard"/>
        <c:varyColors val="0"/>
        <c:ser>
          <c:idx val="0"/>
          <c:order val="0"/>
          <c:tx>
            <c:strRef>
              <c:f>Cdiff!$Y$2</c:f>
              <c:strCache>
                <c:ptCount val="1"/>
                <c:pt idx="0">
                  <c:v>Vancomycin</c:v>
                </c:pt>
              </c:strCache>
            </c:strRef>
          </c:tx>
          <c:spPr>
            <a:solidFill>
              <a:srgbClr val="006600"/>
            </a:solidFill>
            <a:ln>
              <a:noFill/>
            </a:ln>
            <a:effectLst/>
            <a:sp3d/>
          </c:spPr>
          <c:invertIfNegative val="0"/>
          <c:cat>
            <c:numRef>
              <c:f>Cdiff!$X$3:$X$16</c:f>
              <c:numCache>
                <c:formatCode>General</c:formatCode>
                <c:ptCount val="14"/>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numCache>
            </c:numRef>
          </c:cat>
          <c:val>
            <c:numRef>
              <c:f>Cdiff!$Y$3:$Y$16</c:f>
              <c:numCache>
                <c:formatCode>0.00</c:formatCode>
                <c:ptCount val="14"/>
                <c:pt idx="0">
                  <c:v>0</c:v>
                </c:pt>
                <c:pt idx="1">
                  <c:v>0</c:v>
                </c:pt>
                <c:pt idx="2">
                  <c:v>0</c:v>
                </c:pt>
                <c:pt idx="3">
                  <c:v>8.5714285714285712</c:v>
                </c:pt>
                <c:pt idx="4">
                  <c:v>22.857142857142858</c:v>
                </c:pt>
                <c:pt idx="5">
                  <c:v>57.142857142857146</c:v>
                </c:pt>
                <c:pt idx="6">
                  <c:v>8.5714285714285712</c:v>
                </c:pt>
                <c:pt idx="7">
                  <c:v>0</c:v>
                </c:pt>
                <c:pt idx="8">
                  <c:v>2.8571428571428572</c:v>
                </c:pt>
                <c:pt idx="9">
                  <c:v>0</c:v>
                </c:pt>
                <c:pt idx="10">
                  <c:v>0</c:v>
                </c:pt>
                <c:pt idx="11">
                  <c:v>0</c:v>
                </c:pt>
                <c:pt idx="12">
                  <c:v>0</c:v>
                </c:pt>
                <c:pt idx="13">
                  <c:v>0</c:v>
                </c:pt>
              </c:numCache>
            </c:numRef>
          </c:val>
          <c:extLst>
            <c:ext xmlns:c16="http://schemas.microsoft.com/office/drawing/2014/chart" uri="{C3380CC4-5D6E-409C-BE32-E72D297353CC}">
              <c16:uniqueId val="{00000000-549C-49A5-B7C5-9FD5C4C9FFD4}"/>
            </c:ext>
          </c:extLst>
        </c:ser>
        <c:ser>
          <c:idx val="1"/>
          <c:order val="1"/>
          <c:tx>
            <c:strRef>
              <c:f>Cdiff!$Z$2</c:f>
              <c:strCache>
                <c:ptCount val="1"/>
                <c:pt idx="0">
                  <c:v>Metronidazol</c:v>
                </c:pt>
              </c:strCache>
            </c:strRef>
          </c:tx>
          <c:spPr>
            <a:solidFill>
              <a:srgbClr val="FFC000"/>
            </a:solidFill>
            <a:ln>
              <a:noFill/>
            </a:ln>
            <a:effectLst/>
            <a:sp3d/>
          </c:spPr>
          <c:invertIfNegative val="0"/>
          <c:cat>
            <c:numRef>
              <c:f>Cdiff!$X$3:$X$16</c:f>
              <c:numCache>
                <c:formatCode>General</c:formatCode>
                <c:ptCount val="14"/>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numCache>
            </c:numRef>
          </c:cat>
          <c:val>
            <c:numRef>
              <c:f>Cdiff!$Z$3:$Z$16</c:f>
              <c:numCache>
                <c:formatCode>0.00</c:formatCode>
                <c:ptCount val="14"/>
                <c:pt idx="0">
                  <c:v>0</c:v>
                </c:pt>
                <c:pt idx="1">
                  <c:v>0</c:v>
                </c:pt>
                <c:pt idx="2">
                  <c:v>28.571428571428573</c:v>
                </c:pt>
                <c:pt idx="3">
                  <c:v>34.285714285714285</c:v>
                </c:pt>
                <c:pt idx="4">
                  <c:v>31.428571428571427</c:v>
                </c:pt>
                <c:pt idx="5">
                  <c:v>2.8571428571428572</c:v>
                </c:pt>
                <c:pt idx="6">
                  <c:v>2.8571428571428572</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1-549C-49A5-B7C5-9FD5C4C9FFD4}"/>
            </c:ext>
          </c:extLst>
        </c:ser>
        <c:dLbls>
          <c:showLegendKey val="0"/>
          <c:showVal val="0"/>
          <c:showCatName val="0"/>
          <c:showSerName val="0"/>
          <c:showPercent val="0"/>
          <c:showBubbleSize val="0"/>
        </c:dLbls>
        <c:gapWidth val="150"/>
        <c:shape val="box"/>
        <c:axId val="37823232"/>
        <c:axId val="37825152"/>
        <c:axId val="38306240"/>
      </c:bar3DChart>
      <c:catAx>
        <c:axId val="3782323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r>
                  <a:rPr lang="de-DE" sz="1400" b="1"/>
                  <a:t>mg/L</a:t>
                </a:r>
              </a:p>
            </c:rich>
          </c:tx>
          <c:layout/>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7825152"/>
        <c:crosses val="autoZero"/>
        <c:auto val="1"/>
        <c:lblAlgn val="ctr"/>
        <c:lblOffset val="100"/>
        <c:noMultiLvlLbl val="0"/>
      </c:catAx>
      <c:valAx>
        <c:axId val="378251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400" b="1" i="0" u="none" strike="noStrike" kern="1200" baseline="0">
                    <a:solidFill>
                      <a:schemeClr val="tx1">
                        <a:lumMod val="65000"/>
                        <a:lumOff val="35000"/>
                      </a:schemeClr>
                    </a:solidFill>
                    <a:latin typeface="+mn-lt"/>
                    <a:ea typeface="+mn-ea"/>
                    <a:cs typeface="+mn-cs"/>
                  </a:defRPr>
                </a:pPr>
                <a:r>
                  <a:rPr lang="de-DE" sz="1400" b="1"/>
                  <a:t>%</a:t>
                </a:r>
              </a:p>
            </c:rich>
          </c:tx>
          <c:layout/>
          <c:overlay val="0"/>
          <c:spPr>
            <a:noFill/>
            <a:ln>
              <a:noFill/>
            </a:ln>
            <a:effectLst/>
          </c:sp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7823232"/>
        <c:crosses val="autoZero"/>
        <c:crossBetween val="between"/>
      </c:valAx>
      <c:serAx>
        <c:axId val="38306240"/>
        <c:scaling>
          <c:orientation val="minMax"/>
        </c:scaling>
        <c:delete val="0"/>
        <c:axPos val="b"/>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de-DE"/>
          </a:p>
        </c:txPr>
        <c:crossAx val="37825152"/>
        <c:crosses val="autoZero"/>
        <c:tickLblSkip val="1"/>
      </c:ser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0.14880410064845104"/>
          <c:y val="3.1737064223888542E-2"/>
          <c:w val="0.69092244735474917"/>
          <c:h val="0.76520656593191927"/>
        </c:manualLayout>
      </c:layout>
      <c:bar3DChart>
        <c:barDir val="col"/>
        <c:grouping val="standard"/>
        <c:varyColors val="0"/>
        <c:ser>
          <c:idx val="1"/>
          <c:order val="0"/>
          <c:tx>
            <c:strRef>
              <c:f>Candida!$AE$4</c:f>
              <c:strCache>
                <c:ptCount val="1"/>
                <c:pt idx="0">
                  <c:v>Amphotericin B</c:v>
                </c:pt>
              </c:strCache>
            </c:strRef>
          </c:tx>
          <c:spPr>
            <a:solidFill>
              <a:srgbClr val="00B050"/>
            </a:solidFill>
          </c:spPr>
          <c:invertIfNegative val="0"/>
          <c:cat>
            <c:numRef>
              <c:f>Candida!$AD$5:$AD$20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Candida!$AE$5:$AE$20</c:f>
              <c:numCache>
                <c:formatCode>0.00</c:formatCode>
                <c:ptCount val="16"/>
                <c:pt idx="0">
                  <c:v>0</c:v>
                </c:pt>
                <c:pt idx="1">
                  <c:v>24.590163934426229</c:v>
                </c:pt>
                <c:pt idx="2">
                  <c:v>34.42622950819672</c:v>
                </c:pt>
                <c:pt idx="3">
                  <c:v>26.229508196721312</c:v>
                </c:pt>
                <c:pt idx="4">
                  <c:v>14.754098360655737</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F850-48D7-8D8B-3EA731BF1F48}"/>
            </c:ext>
          </c:extLst>
        </c:ser>
        <c:ser>
          <c:idx val="2"/>
          <c:order val="1"/>
          <c:tx>
            <c:strRef>
              <c:f>Candida!$AF$4</c:f>
              <c:strCache>
                <c:ptCount val="1"/>
                <c:pt idx="0">
                  <c:v>Fluconazol</c:v>
                </c:pt>
              </c:strCache>
            </c:strRef>
          </c:tx>
          <c:spPr>
            <a:solidFill>
              <a:srgbClr val="FF9900"/>
            </a:solidFill>
          </c:spPr>
          <c:invertIfNegative val="0"/>
          <c:cat>
            <c:numRef>
              <c:f>Candida!$AD$5:$AD$20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Candida!$AF$5:$AF$20</c:f>
              <c:numCache>
                <c:formatCode>0.00</c:formatCode>
                <c:ptCount val="16"/>
                <c:pt idx="0">
                  <c:v>0</c:v>
                </c:pt>
                <c:pt idx="1">
                  <c:v>3.278688524590164</c:v>
                </c:pt>
                <c:pt idx="2">
                  <c:v>1.639344262295082</c:v>
                </c:pt>
                <c:pt idx="3">
                  <c:v>9.8360655737704921</c:v>
                </c:pt>
                <c:pt idx="4">
                  <c:v>34.42622950819672</c:v>
                </c:pt>
                <c:pt idx="5">
                  <c:v>34.42622950819672</c:v>
                </c:pt>
                <c:pt idx="6">
                  <c:v>9.8360655737704921</c:v>
                </c:pt>
                <c:pt idx="7">
                  <c:v>6.557377049180328</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1-F850-48D7-8D8B-3EA731BF1F48}"/>
            </c:ext>
          </c:extLst>
        </c:ser>
        <c:ser>
          <c:idx val="3"/>
          <c:order val="2"/>
          <c:tx>
            <c:strRef>
              <c:f>Candida!$AG$4</c:f>
              <c:strCache>
                <c:ptCount val="1"/>
                <c:pt idx="0">
                  <c:v>Posaconazol</c:v>
                </c:pt>
              </c:strCache>
            </c:strRef>
          </c:tx>
          <c:spPr>
            <a:solidFill>
              <a:srgbClr val="FFFF99"/>
            </a:solidFill>
          </c:spPr>
          <c:invertIfNegative val="0"/>
          <c:cat>
            <c:numRef>
              <c:f>Candida!$AD$5:$AD$20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Candida!$AG$5:$AG$20</c:f>
              <c:numCache>
                <c:formatCode>0.00</c:formatCode>
                <c:ptCount val="16"/>
                <c:pt idx="0">
                  <c:v>0</c:v>
                </c:pt>
                <c:pt idx="1">
                  <c:v>54.098360655737707</c:v>
                </c:pt>
                <c:pt idx="2">
                  <c:v>36.065573770491802</c:v>
                </c:pt>
                <c:pt idx="3">
                  <c:v>6.557377049180328</c:v>
                </c:pt>
                <c:pt idx="4">
                  <c:v>3.278688524590164</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2-F850-48D7-8D8B-3EA731BF1F48}"/>
            </c:ext>
          </c:extLst>
        </c:ser>
        <c:ser>
          <c:idx val="4"/>
          <c:order val="3"/>
          <c:tx>
            <c:strRef>
              <c:f>Candida!$AH$4</c:f>
              <c:strCache>
                <c:ptCount val="1"/>
                <c:pt idx="0">
                  <c:v>Voriconazol</c:v>
                </c:pt>
              </c:strCache>
            </c:strRef>
          </c:tx>
          <c:spPr>
            <a:solidFill>
              <a:srgbClr val="FF0000"/>
            </a:solidFill>
          </c:spPr>
          <c:invertIfNegative val="0"/>
          <c:cat>
            <c:numRef>
              <c:f>Candida!$AD$5:$AD$20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Candida!$AH$5:$AH$20</c:f>
              <c:numCache>
                <c:formatCode>0.00</c:formatCode>
                <c:ptCount val="16"/>
                <c:pt idx="0">
                  <c:v>0</c:v>
                </c:pt>
                <c:pt idx="1">
                  <c:v>88.52459016393442</c:v>
                </c:pt>
                <c:pt idx="2">
                  <c:v>8.1967213114754092</c:v>
                </c:pt>
                <c:pt idx="3">
                  <c:v>3.278688524590164</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3-F850-48D7-8D8B-3EA731BF1F48}"/>
            </c:ext>
          </c:extLst>
        </c:ser>
        <c:ser>
          <c:idx val="6"/>
          <c:order val="4"/>
          <c:tx>
            <c:strRef>
              <c:f>Candida!$AI$4</c:f>
              <c:strCache>
                <c:ptCount val="1"/>
                <c:pt idx="0">
                  <c:v>Caspofungin</c:v>
                </c:pt>
              </c:strCache>
            </c:strRef>
          </c:tx>
          <c:spPr>
            <a:solidFill>
              <a:srgbClr val="CC00CC"/>
            </a:solidFill>
          </c:spPr>
          <c:invertIfNegative val="0"/>
          <c:cat>
            <c:numRef>
              <c:f>Candida!$AD$5:$AD$20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Candida!$AI$5:$AI$20</c:f>
              <c:numCache>
                <c:formatCode>0.00</c:formatCode>
                <c:ptCount val="16"/>
                <c:pt idx="0">
                  <c:v>0</c:v>
                </c:pt>
                <c:pt idx="1">
                  <c:v>4.918032786885246</c:v>
                </c:pt>
                <c:pt idx="2">
                  <c:v>3.278688524590164</c:v>
                </c:pt>
                <c:pt idx="3">
                  <c:v>49.180327868852459</c:v>
                </c:pt>
                <c:pt idx="4">
                  <c:v>40.983606557377051</c:v>
                </c:pt>
                <c:pt idx="5">
                  <c:v>1.639344262295082</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4-F850-48D7-8D8B-3EA731BF1F48}"/>
            </c:ext>
          </c:extLst>
        </c:ser>
        <c:ser>
          <c:idx val="0"/>
          <c:order val="5"/>
          <c:tx>
            <c:strRef>
              <c:f>Candida!$AJ$4</c:f>
              <c:strCache>
                <c:ptCount val="1"/>
                <c:pt idx="0">
                  <c:v>Anidulafungin</c:v>
                </c:pt>
              </c:strCache>
            </c:strRef>
          </c:tx>
          <c:invertIfNegative val="0"/>
          <c:cat>
            <c:numRef>
              <c:f>Candida!$AD$5:$AD$20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Candida!$AJ$5:$AJ$20</c:f>
              <c:numCache>
                <c:formatCode>0.00</c:formatCode>
                <c:ptCount val="16"/>
                <c:pt idx="0">
                  <c:v>0</c:v>
                </c:pt>
                <c:pt idx="1">
                  <c:v>96.721311475409834</c:v>
                </c:pt>
                <c:pt idx="2">
                  <c:v>1.639344262295082</c:v>
                </c:pt>
                <c:pt idx="3">
                  <c:v>0</c:v>
                </c:pt>
                <c:pt idx="4">
                  <c:v>1.639344262295082</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38C7-4D52-9CF7-495CBE3CFE3A}"/>
            </c:ext>
          </c:extLst>
        </c:ser>
        <c:dLbls>
          <c:showLegendKey val="0"/>
          <c:showVal val="0"/>
          <c:showCatName val="0"/>
          <c:showSerName val="0"/>
          <c:showPercent val="0"/>
          <c:showBubbleSize val="0"/>
        </c:dLbls>
        <c:gapWidth val="150"/>
        <c:shape val="box"/>
        <c:axId val="39342464"/>
        <c:axId val="39344384"/>
        <c:axId val="39354816"/>
      </c:bar3DChart>
      <c:catAx>
        <c:axId val="39342464"/>
        <c:scaling>
          <c:orientation val="minMax"/>
        </c:scaling>
        <c:delete val="0"/>
        <c:axPos val="b"/>
        <c:majorGridlines/>
        <c:title>
          <c:tx>
            <c:rich>
              <a:bodyPr/>
              <a:lstStyle/>
              <a:p>
                <a:pPr>
                  <a:defRPr sz="1400"/>
                </a:pPr>
                <a:r>
                  <a:rPr lang="en-US" sz="1400"/>
                  <a:t>mg/L</a:t>
                </a:r>
              </a:p>
            </c:rich>
          </c:tx>
          <c:layout>
            <c:manualLayout>
              <c:xMode val="edge"/>
              <c:yMode val="edge"/>
              <c:x val="0.28537790656912154"/>
              <c:y val="0.83972978846181945"/>
            </c:manualLayout>
          </c:layout>
          <c:overlay val="0"/>
        </c:title>
        <c:numFmt formatCode="General" sourceLinked="1"/>
        <c:majorTickMark val="out"/>
        <c:minorTickMark val="none"/>
        <c:tickLblPos val="nextTo"/>
        <c:txPr>
          <a:bodyPr rot="-5400000" vert="horz"/>
          <a:lstStyle/>
          <a:p>
            <a:pPr>
              <a:defRPr sz="800"/>
            </a:pPr>
            <a:endParaRPr lang="de-DE"/>
          </a:p>
        </c:txPr>
        <c:crossAx val="39344384"/>
        <c:crosses val="autoZero"/>
        <c:auto val="1"/>
        <c:lblAlgn val="ctr"/>
        <c:lblOffset val="100"/>
        <c:tickLblSkip val="1"/>
        <c:noMultiLvlLbl val="0"/>
      </c:catAx>
      <c:valAx>
        <c:axId val="39344384"/>
        <c:scaling>
          <c:orientation val="minMax"/>
        </c:scaling>
        <c:delete val="0"/>
        <c:axPos val="l"/>
        <c:majorGridlines/>
        <c:numFmt formatCode="0.00" sourceLinked="1"/>
        <c:majorTickMark val="out"/>
        <c:minorTickMark val="none"/>
        <c:tickLblPos val="nextTo"/>
        <c:crossAx val="39342464"/>
        <c:crossesAt val="1"/>
        <c:crossBetween val="between"/>
      </c:valAx>
      <c:serAx>
        <c:axId val="39354816"/>
        <c:scaling>
          <c:orientation val="minMax"/>
        </c:scaling>
        <c:delete val="0"/>
        <c:axPos val="b"/>
        <c:title>
          <c:tx>
            <c:rich>
              <a:bodyPr rot="0" vert="horz"/>
              <a:lstStyle/>
              <a:p>
                <a:pPr>
                  <a:defRPr sz="1400"/>
                </a:pPr>
                <a:r>
                  <a:rPr lang="en-US" sz="1400"/>
                  <a:t>%</a:t>
                </a:r>
              </a:p>
            </c:rich>
          </c:tx>
          <c:layout>
            <c:manualLayout>
              <c:xMode val="edge"/>
              <c:yMode val="edge"/>
              <c:x val="3.745029037196624E-2"/>
              <c:y val="0.50501065543235313"/>
            </c:manualLayout>
          </c:layout>
          <c:overlay val="0"/>
        </c:title>
        <c:majorTickMark val="out"/>
        <c:minorTickMark val="none"/>
        <c:tickLblPos val="nextTo"/>
        <c:txPr>
          <a:bodyPr rot="1500000" vert="horz"/>
          <a:lstStyle/>
          <a:p>
            <a:pPr>
              <a:defRPr sz="1200"/>
            </a:pPr>
            <a:endParaRPr lang="de-DE"/>
          </a:p>
        </c:txPr>
        <c:crossAx val="39344384"/>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3"/>
          <c:order val="0"/>
          <c:tx>
            <c:strRef>
              <c:f>Entero!$AU$228</c:f>
              <c:strCache>
                <c:ptCount val="1"/>
                <c:pt idx="0">
                  <c:v>Ampicillin</c:v>
                </c:pt>
              </c:strCache>
            </c:strRef>
          </c:tx>
          <c:spPr>
            <a:solidFill>
              <a:srgbClr val="FFCC99"/>
            </a:solidFill>
          </c:spPr>
          <c:invertIfNegative val="0"/>
          <c:cat>
            <c:numRef>
              <c:f>Entero!$AT$229:$AT$244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Entero!$AU$229:$AU$244</c:f>
              <c:numCache>
                <c:formatCode>0.00</c:formatCode>
                <c:ptCount val="16"/>
                <c:pt idx="0">
                  <c:v>0</c:v>
                </c:pt>
                <c:pt idx="1">
                  <c:v>0</c:v>
                </c:pt>
                <c:pt idx="2">
                  <c:v>0</c:v>
                </c:pt>
                <c:pt idx="3">
                  <c:v>2.4390243902439024</c:v>
                </c:pt>
                <c:pt idx="4">
                  <c:v>0</c:v>
                </c:pt>
                <c:pt idx="5">
                  <c:v>24.390243902439025</c:v>
                </c:pt>
                <c:pt idx="6">
                  <c:v>30.487804878048781</c:v>
                </c:pt>
                <c:pt idx="7">
                  <c:v>8.536585365853659</c:v>
                </c:pt>
                <c:pt idx="8">
                  <c:v>1.2195121951219512</c:v>
                </c:pt>
                <c:pt idx="9">
                  <c:v>0</c:v>
                </c:pt>
                <c:pt idx="10">
                  <c:v>2.4390243902439024</c:v>
                </c:pt>
                <c:pt idx="11">
                  <c:v>2.4390243902439024</c:v>
                </c:pt>
                <c:pt idx="12">
                  <c:v>28.048780487804876</c:v>
                </c:pt>
                <c:pt idx="13">
                  <c:v>0</c:v>
                </c:pt>
                <c:pt idx="14">
                  <c:v>0</c:v>
                </c:pt>
                <c:pt idx="15">
                  <c:v>0</c:v>
                </c:pt>
              </c:numCache>
            </c:numRef>
          </c:val>
          <c:extLst>
            <c:ext xmlns:c16="http://schemas.microsoft.com/office/drawing/2014/chart" uri="{C3380CC4-5D6E-409C-BE32-E72D297353CC}">
              <c16:uniqueId val="{00000000-A86D-4D40-BFF8-ACC6FB64BA05}"/>
            </c:ext>
          </c:extLst>
        </c:ser>
        <c:ser>
          <c:idx val="4"/>
          <c:order val="1"/>
          <c:tx>
            <c:strRef>
              <c:f>Entero!$AV$228</c:f>
              <c:strCache>
                <c:ptCount val="1"/>
                <c:pt idx="0">
                  <c:v>Ampicillin/ Sulbactam</c:v>
                </c:pt>
              </c:strCache>
            </c:strRef>
          </c:tx>
          <c:spPr>
            <a:solidFill>
              <a:srgbClr val="FFFF00"/>
            </a:solidFill>
          </c:spPr>
          <c:invertIfNegative val="0"/>
          <c:cat>
            <c:numRef>
              <c:f>Entero!$AT$229:$AT$244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Entero!$AV$229:$AV$244</c:f>
              <c:numCache>
                <c:formatCode>0.00</c:formatCode>
                <c:ptCount val="16"/>
                <c:pt idx="0">
                  <c:v>0</c:v>
                </c:pt>
                <c:pt idx="1">
                  <c:v>0</c:v>
                </c:pt>
                <c:pt idx="2">
                  <c:v>0</c:v>
                </c:pt>
                <c:pt idx="3">
                  <c:v>3.6585365853658538</c:v>
                </c:pt>
                <c:pt idx="4">
                  <c:v>0</c:v>
                </c:pt>
                <c:pt idx="5">
                  <c:v>35.365853658536587</c:v>
                </c:pt>
                <c:pt idx="6">
                  <c:v>36.585365853658537</c:v>
                </c:pt>
                <c:pt idx="7">
                  <c:v>6.0975609756097562</c:v>
                </c:pt>
                <c:pt idx="8">
                  <c:v>7.3170731707317076</c:v>
                </c:pt>
                <c:pt idx="9">
                  <c:v>2.4390243902439024</c:v>
                </c:pt>
                <c:pt idx="10">
                  <c:v>4.8780487804878048</c:v>
                </c:pt>
                <c:pt idx="11">
                  <c:v>1.2195121951219512</c:v>
                </c:pt>
                <c:pt idx="12">
                  <c:v>2.4390243902439024</c:v>
                </c:pt>
                <c:pt idx="13">
                  <c:v>0</c:v>
                </c:pt>
                <c:pt idx="14">
                  <c:v>0</c:v>
                </c:pt>
                <c:pt idx="15">
                  <c:v>0</c:v>
                </c:pt>
              </c:numCache>
            </c:numRef>
          </c:val>
          <c:extLst>
            <c:ext xmlns:c16="http://schemas.microsoft.com/office/drawing/2014/chart" uri="{C3380CC4-5D6E-409C-BE32-E72D297353CC}">
              <c16:uniqueId val="{00000001-A86D-4D40-BFF8-ACC6FB64BA05}"/>
            </c:ext>
          </c:extLst>
        </c:ser>
        <c:ser>
          <c:idx val="5"/>
          <c:order val="2"/>
          <c:tx>
            <c:strRef>
              <c:f>Entero!$AW$228</c:f>
              <c:strCache>
                <c:ptCount val="1"/>
                <c:pt idx="0">
                  <c:v>Piperacillin</c:v>
                </c:pt>
              </c:strCache>
            </c:strRef>
          </c:tx>
          <c:spPr>
            <a:solidFill>
              <a:srgbClr val="660066"/>
            </a:solidFill>
          </c:spPr>
          <c:invertIfNegative val="0"/>
          <c:cat>
            <c:numRef>
              <c:f>Entero!$AT$229:$AT$244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Entero!$AW$229:$AW$244</c:f>
              <c:numCache>
                <c:formatCode>0.00</c:formatCode>
                <c:ptCount val="16"/>
                <c:pt idx="0">
                  <c:v>0</c:v>
                </c:pt>
                <c:pt idx="1">
                  <c:v>0</c:v>
                </c:pt>
                <c:pt idx="2">
                  <c:v>0</c:v>
                </c:pt>
                <c:pt idx="3">
                  <c:v>0</c:v>
                </c:pt>
                <c:pt idx="4">
                  <c:v>68.292682926829272</c:v>
                </c:pt>
                <c:pt idx="5">
                  <c:v>0</c:v>
                </c:pt>
                <c:pt idx="6">
                  <c:v>6.0975609756097562</c:v>
                </c:pt>
                <c:pt idx="7">
                  <c:v>1.2195121951219512</c:v>
                </c:pt>
                <c:pt idx="8">
                  <c:v>7.3170731707317076</c:v>
                </c:pt>
                <c:pt idx="9">
                  <c:v>2.4390243902439024</c:v>
                </c:pt>
                <c:pt idx="10">
                  <c:v>4.8780487804878048</c:v>
                </c:pt>
                <c:pt idx="11">
                  <c:v>3.6585365853658538</c:v>
                </c:pt>
                <c:pt idx="12">
                  <c:v>0</c:v>
                </c:pt>
                <c:pt idx="13">
                  <c:v>6.0975609756097562</c:v>
                </c:pt>
                <c:pt idx="14">
                  <c:v>0</c:v>
                </c:pt>
                <c:pt idx="15">
                  <c:v>0</c:v>
                </c:pt>
              </c:numCache>
            </c:numRef>
          </c:val>
          <c:extLst>
            <c:ext xmlns:c16="http://schemas.microsoft.com/office/drawing/2014/chart" uri="{C3380CC4-5D6E-409C-BE32-E72D297353CC}">
              <c16:uniqueId val="{00000002-A86D-4D40-BFF8-ACC6FB64BA05}"/>
            </c:ext>
          </c:extLst>
        </c:ser>
        <c:ser>
          <c:idx val="6"/>
          <c:order val="3"/>
          <c:tx>
            <c:strRef>
              <c:f>Entero!$AX$228</c:f>
              <c:strCache>
                <c:ptCount val="1"/>
                <c:pt idx="0">
                  <c:v>Piperacillin/ Tazobactam</c:v>
                </c:pt>
              </c:strCache>
            </c:strRef>
          </c:tx>
          <c:spPr>
            <a:solidFill>
              <a:srgbClr val="CC00CC"/>
            </a:solidFill>
          </c:spPr>
          <c:invertIfNegative val="0"/>
          <c:cat>
            <c:numRef>
              <c:f>Entero!$AT$229:$AT$244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Entero!$AX$229:$AX$244</c:f>
              <c:numCache>
                <c:formatCode>0.00</c:formatCode>
                <c:ptCount val="16"/>
                <c:pt idx="0">
                  <c:v>0</c:v>
                </c:pt>
                <c:pt idx="1">
                  <c:v>0</c:v>
                </c:pt>
                <c:pt idx="2">
                  <c:v>0</c:v>
                </c:pt>
                <c:pt idx="3">
                  <c:v>0</c:v>
                </c:pt>
                <c:pt idx="4">
                  <c:v>97.560975609756099</c:v>
                </c:pt>
                <c:pt idx="5">
                  <c:v>0</c:v>
                </c:pt>
                <c:pt idx="6">
                  <c:v>1.2195121951219512</c:v>
                </c:pt>
                <c:pt idx="7">
                  <c:v>0</c:v>
                </c:pt>
                <c:pt idx="8">
                  <c:v>0</c:v>
                </c:pt>
                <c:pt idx="9">
                  <c:v>0</c:v>
                </c:pt>
                <c:pt idx="10">
                  <c:v>1.2195121951219512</c:v>
                </c:pt>
                <c:pt idx="11">
                  <c:v>0</c:v>
                </c:pt>
                <c:pt idx="12">
                  <c:v>0</c:v>
                </c:pt>
                <c:pt idx="13">
                  <c:v>0</c:v>
                </c:pt>
                <c:pt idx="14">
                  <c:v>0</c:v>
                </c:pt>
                <c:pt idx="15">
                  <c:v>0</c:v>
                </c:pt>
              </c:numCache>
            </c:numRef>
          </c:val>
          <c:extLst>
            <c:ext xmlns:c16="http://schemas.microsoft.com/office/drawing/2014/chart" uri="{C3380CC4-5D6E-409C-BE32-E72D297353CC}">
              <c16:uniqueId val="{00000003-A86D-4D40-BFF8-ACC6FB64BA05}"/>
            </c:ext>
          </c:extLst>
        </c:ser>
        <c:ser>
          <c:idx val="7"/>
          <c:order val="4"/>
          <c:tx>
            <c:strRef>
              <c:f>Entero!$AY$228</c:f>
              <c:strCache>
                <c:ptCount val="1"/>
                <c:pt idx="0">
                  <c:v>Aztreonam</c:v>
                </c:pt>
              </c:strCache>
            </c:strRef>
          </c:tx>
          <c:spPr>
            <a:solidFill>
              <a:srgbClr val="FF66FF"/>
            </a:solidFill>
          </c:spPr>
          <c:invertIfNegative val="0"/>
          <c:cat>
            <c:numRef>
              <c:f>Entero!$AT$229:$AT$244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Entero!$AY$229:$AY$244</c:f>
              <c:numCache>
                <c:formatCode>0.00</c:formatCode>
                <c:ptCount val="16"/>
                <c:pt idx="0">
                  <c:v>0</c:v>
                </c:pt>
                <c:pt idx="1">
                  <c:v>0</c:v>
                </c:pt>
                <c:pt idx="2">
                  <c:v>0</c:v>
                </c:pt>
                <c:pt idx="3">
                  <c:v>90.243902439024396</c:v>
                </c:pt>
                <c:pt idx="4">
                  <c:v>0</c:v>
                </c:pt>
                <c:pt idx="5">
                  <c:v>6.0975609756097562</c:v>
                </c:pt>
                <c:pt idx="6">
                  <c:v>0</c:v>
                </c:pt>
                <c:pt idx="7">
                  <c:v>0</c:v>
                </c:pt>
                <c:pt idx="8">
                  <c:v>0</c:v>
                </c:pt>
                <c:pt idx="9">
                  <c:v>0</c:v>
                </c:pt>
                <c:pt idx="10">
                  <c:v>0</c:v>
                </c:pt>
                <c:pt idx="11">
                  <c:v>3.6585365853658538</c:v>
                </c:pt>
                <c:pt idx="12">
                  <c:v>0</c:v>
                </c:pt>
                <c:pt idx="13">
                  <c:v>0</c:v>
                </c:pt>
                <c:pt idx="14">
                  <c:v>0</c:v>
                </c:pt>
                <c:pt idx="15">
                  <c:v>0</c:v>
                </c:pt>
              </c:numCache>
            </c:numRef>
          </c:val>
          <c:extLst>
            <c:ext xmlns:c16="http://schemas.microsoft.com/office/drawing/2014/chart" uri="{C3380CC4-5D6E-409C-BE32-E72D297353CC}">
              <c16:uniqueId val="{00000004-A86D-4D40-BFF8-ACC6FB64BA05}"/>
            </c:ext>
          </c:extLst>
        </c:ser>
        <c:ser>
          <c:idx val="9"/>
          <c:order val="5"/>
          <c:tx>
            <c:strRef>
              <c:f>Entero!$AZ$228</c:f>
              <c:strCache>
                <c:ptCount val="1"/>
                <c:pt idx="0">
                  <c:v>Cefotaxim</c:v>
                </c:pt>
              </c:strCache>
            </c:strRef>
          </c:tx>
          <c:spPr>
            <a:solidFill>
              <a:srgbClr val="0000CC"/>
            </a:solidFill>
          </c:spPr>
          <c:invertIfNegative val="0"/>
          <c:cat>
            <c:numRef>
              <c:f>Entero!$AT$229:$AT$244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Entero!$AZ$229:$AZ$244</c:f>
              <c:numCache>
                <c:formatCode>0.00</c:formatCode>
                <c:ptCount val="16"/>
                <c:pt idx="0">
                  <c:v>0</c:v>
                </c:pt>
                <c:pt idx="1">
                  <c:v>95.121951219512198</c:v>
                </c:pt>
                <c:pt idx="2">
                  <c:v>0</c:v>
                </c:pt>
                <c:pt idx="3">
                  <c:v>1.2195121951219512</c:v>
                </c:pt>
                <c:pt idx="4">
                  <c:v>1.2195121951219512</c:v>
                </c:pt>
                <c:pt idx="5">
                  <c:v>0</c:v>
                </c:pt>
                <c:pt idx="6">
                  <c:v>1.2195121951219512</c:v>
                </c:pt>
                <c:pt idx="7">
                  <c:v>0</c:v>
                </c:pt>
                <c:pt idx="8">
                  <c:v>0</c:v>
                </c:pt>
                <c:pt idx="9">
                  <c:v>0</c:v>
                </c:pt>
                <c:pt idx="10">
                  <c:v>1.2195121951219512</c:v>
                </c:pt>
                <c:pt idx="11">
                  <c:v>0</c:v>
                </c:pt>
                <c:pt idx="12">
                  <c:v>0</c:v>
                </c:pt>
                <c:pt idx="13">
                  <c:v>0</c:v>
                </c:pt>
                <c:pt idx="14">
                  <c:v>0</c:v>
                </c:pt>
                <c:pt idx="15">
                  <c:v>0</c:v>
                </c:pt>
              </c:numCache>
            </c:numRef>
          </c:val>
          <c:extLst>
            <c:ext xmlns:c16="http://schemas.microsoft.com/office/drawing/2014/chart" uri="{C3380CC4-5D6E-409C-BE32-E72D297353CC}">
              <c16:uniqueId val="{00000005-A86D-4D40-BFF8-ACC6FB64BA05}"/>
            </c:ext>
          </c:extLst>
        </c:ser>
        <c:ser>
          <c:idx val="10"/>
          <c:order val="6"/>
          <c:tx>
            <c:strRef>
              <c:f>Entero!$BA$228</c:f>
              <c:strCache>
                <c:ptCount val="1"/>
                <c:pt idx="0">
                  <c:v>Ceftazidim</c:v>
                </c:pt>
              </c:strCache>
            </c:strRef>
          </c:tx>
          <c:spPr>
            <a:solidFill>
              <a:srgbClr val="0066CC"/>
            </a:solidFill>
          </c:spPr>
          <c:invertIfNegative val="0"/>
          <c:cat>
            <c:numRef>
              <c:f>Entero!$AT$229:$AT$244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Entero!$BA$229:$BA$244</c:f>
              <c:numCache>
                <c:formatCode>0.00</c:formatCode>
                <c:ptCount val="16"/>
                <c:pt idx="0">
                  <c:v>0</c:v>
                </c:pt>
                <c:pt idx="1">
                  <c:v>0</c:v>
                </c:pt>
                <c:pt idx="2">
                  <c:v>0</c:v>
                </c:pt>
                <c:pt idx="3">
                  <c:v>92.682926829268297</c:v>
                </c:pt>
                <c:pt idx="4">
                  <c:v>0</c:v>
                </c:pt>
                <c:pt idx="5">
                  <c:v>4.8780487804878048</c:v>
                </c:pt>
                <c:pt idx="6">
                  <c:v>0</c:v>
                </c:pt>
                <c:pt idx="7">
                  <c:v>0</c:v>
                </c:pt>
                <c:pt idx="8">
                  <c:v>0</c:v>
                </c:pt>
                <c:pt idx="9">
                  <c:v>0</c:v>
                </c:pt>
                <c:pt idx="10">
                  <c:v>1.2195121951219512</c:v>
                </c:pt>
                <c:pt idx="11">
                  <c:v>1.2195121951219512</c:v>
                </c:pt>
                <c:pt idx="12">
                  <c:v>0</c:v>
                </c:pt>
                <c:pt idx="13">
                  <c:v>0</c:v>
                </c:pt>
                <c:pt idx="14">
                  <c:v>0</c:v>
                </c:pt>
                <c:pt idx="15">
                  <c:v>0</c:v>
                </c:pt>
              </c:numCache>
            </c:numRef>
          </c:val>
          <c:extLst>
            <c:ext xmlns:c16="http://schemas.microsoft.com/office/drawing/2014/chart" uri="{C3380CC4-5D6E-409C-BE32-E72D297353CC}">
              <c16:uniqueId val="{00000006-A86D-4D40-BFF8-ACC6FB64BA05}"/>
            </c:ext>
          </c:extLst>
        </c:ser>
        <c:ser>
          <c:idx val="11"/>
          <c:order val="7"/>
          <c:tx>
            <c:strRef>
              <c:f>Entero!$BB$228</c:f>
              <c:strCache>
                <c:ptCount val="1"/>
                <c:pt idx="0">
                  <c:v>Cefuroxim</c:v>
                </c:pt>
              </c:strCache>
            </c:strRef>
          </c:tx>
          <c:spPr>
            <a:solidFill>
              <a:srgbClr val="33CCFF"/>
            </a:solidFill>
          </c:spPr>
          <c:invertIfNegative val="0"/>
          <c:cat>
            <c:numRef>
              <c:f>Entero!$AT$229:$AT$244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Entero!$BB$229:$BB$244</c:f>
              <c:numCache>
                <c:formatCode>0.00</c:formatCode>
                <c:ptCount val="16"/>
                <c:pt idx="0">
                  <c:v>0</c:v>
                </c:pt>
                <c:pt idx="1">
                  <c:v>0</c:v>
                </c:pt>
                <c:pt idx="2">
                  <c:v>0</c:v>
                </c:pt>
                <c:pt idx="3">
                  <c:v>2.4390243902439024</c:v>
                </c:pt>
                <c:pt idx="4">
                  <c:v>0</c:v>
                </c:pt>
                <c:pt idx="5">
                  <c:v>23.170731707317074</c:v>
                </c:pt>
                <c:pt idx="6">
                  <c:v>53.658536585365852</c:v>
                </c:pt>
                <c:pt idx="7">
                  <c:v>14.634146341463415</c:v>
                </c:pt>
                <c:pt idx="8">
                  <c:v>2.4390243902439024</c:v>
                </c:pt>
                <c:pt idx="9">
                  <c:v>2.4390243902439024</c:v>
                </c:pt>
                <c:pt idx="10">
                  <c:v>0</c:v>
                </c:pt>
                <c:pt idx="11">
                  <c:v>1.2195121951219512</c:v>
                </c:pt>
                <c:pt idx="12">
                  <c:v>0</c:v>
                </c:pt>
                <c:pt idx="13">
                  <c:v>0</c:v>
                </c:pt>
                <c:pt idx="14">
                  <c:v>0</c:v>
                </c:pt>
                <c:pt idx="15">
                  <c:v>0</c:v>
                </c:pt>
              </c:numCache>
            </c:numRef>
          </c:val>
          <c:extLst>
            <c:ext xmlns:c16="http://schemas.microsoft.com/office/drawing/2014/chart" uri="{C3380CC4-5D6E-409C-BE32-E72D297353CC}">
              <c16:uniqueId val="{00000007-A86D-4D40-BFF8-ACC6FB64BA05}"/>
            </c:ext>
          </c:extLst>
        </c:ser>
        <c:ser>
          <c:idx val="12"/>
          <c:order val="8"/>
          <c:tx>
            <c:strRef>
              <c:f>Entero!$BC$228</c:f>
              <c:strCache>
                <c:ptCount val="1"/>
                <c:pt idx="0">
                  <c:v>Imipenem</c:v>
                </c:pt>
              </c:strCache>
            </c:strRef>
          </c:tx>
          <c:spPr>
            <a:solidFill>
              <a:srgbClr val="00CC00"/>
            </a:solidFill>
          </c:spPr>
          <c:invertIfNegative val="0"/>
          <c:cat>
            <c:numRef>
              <c:f>Entero!$AT$229:$AT$244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Entero!$BC$229:$BC$244</c:f>
              <c:numCache>
                <c:formatCode>0.00</c:formatCode>
                <c:ptCount val="16"/>
                <c:pt idx="0">
                  <c:v>0</c:v>
                </c:pt>
                <c:pt idx="1">
                  <c:v>0</c:v>
                </c:pt>
                <c:pt idx="2">
                  <c:v>19.512195121951219</c:v>
                </c:pt>
                <c:pt idx="3">
                  <c:v>0</c:v>
                </c:pt>
                <c:pt idx="4">
                  <c:v>23.170731707317074</c:v>
                </c:pt>
                <c:pt idx="5">
                  <c:v>7.3170731707317076</c:v>
                </c:pt>
                <c:pt idx="6">
                  <c:v>9.7560975609756095</c:v>
                </c:pt>
                <c:pt idx="7">
                  <c:v>30.487804878048781</c:v>
                </c:pt>
                <c:pt idx="8">
                  <c:v>9.7560975609756095</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8-A86D-4D40-BFF8-ACC6FB64BA05}"/>
            </c:ext>
          </c:extLst>
        </c:ser>
        <c:ser>
          <c:idx val="13"/>
          <c:order val="9"/>
          <c:tx>
            <c:strRef>
              <c:f>Entero!$BD$228</c:f>
              <c:strCache>
                <c:ptCount val="1"/>
                <c:pt idx="0">
                  <c:v>Meropenem</c:v>
                </c:pt>
              </c:strCache>
            </c:strRef>
          </c:tx>
          <c:spPr>
            <a:solidFill>
              <a:schemeClr val="accent6">
                <a:lumMod val="50000"/>
              </a:schemeClr>
            </a:solidFill>
          </c:spPr>
          <c:invertIfNegative val="0"/>
          <c:cat>
            <c:numRef>
              <c:f>Entero!$AT$229:$AT$244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Entero!$BD$229:$BD$244</c:f>
              <c:numCache>
                <c:formatCode>0.00</c:formatCode>
                <c:ptCount val="16"/>
                <c:pt idx="0">
                  <c:v>0</c:v>
                </c:pt>
                <c:pt idx="1">
                  <c:v>0</c:v>
                </c:pt>
                <c:pt idx="2">
                  <c:v>96.341463414634148</c:v>
                </c:pt>
                <c:pt idx="3">
                  <c:v>0</c:v>
                </c:pt>
                <c:pt idx="4">
                  <c:v>3.6585365853658538</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9-A86D-4D40-BFF8-ACC6FB64BA05}"/>
            </c:ext>
          </c:extLst>
        </c:ser>
        <c:ser>
          <c:idx val="14"/>
          <c:order val="10"/>
          <c:tx>
            <c:strRef>
              <c:f>Entero!$BE$228</c:f>
              <c:strCache>
                <c:ptCount val="1"/>
                <c:pt idx="0">
                  <c:v>Colistin</c:v>
                </c:pt>
              </c:strCache>
            </c:strRef>
          </c:tx>
          <c:spPr>
            <a:solidFill>
              <a:schemeClr val="accent6">
                <a:lumMod val="75000"/>
              </a:schemeClr>
            </a:solidFill>
          </c:spPr>
          <c:invertIfNegative val="0"/>
          <c:cat>
            <c:numRef>
              <c:f>Entero!$AT$229:$AT$244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Entero!$BE$229:$BE$244</c:f>
              <c:numCache>
                <c:formatCode>0.00</c:formatCode>
                <c:ptCount val="16"/>
                <c:pt idx="0">
                  <c:v>0</c:v>
                </c:pt>
                <c:pt idx="1">
                  <c:v>0</c:v>
                </c:pt>
                <c:pt idx="2">
                  <c:v>0</c:v>
                </c:pt>
                <c:pt idx="3">
                  <c:v>0</c:v>
                </c:pt>
                <c:pt idx="4">
                  <c:v>0</c:v>
                </c:pt>
                <c:pt idx="5">
                  <c:v>0</c:v>
                </c:pt>
                <c:pt idx="6">
                  <c:v>0</c:v>
                </c:pt>
                <c:pt idx="7">
                  <c:v>0</c:v>
                </c:pt>
                <c:pt idx="8">
                  <c:v>0</c:v>
                </c:pt>
                <c:pt idx="9">
                  <c:v>0</c:v>
                </c:pt>
                <c:pt idx="10">
                  <c:v>100</c:v>
                </c:pt>
                <c:pt idx="11">
                  <c:v>0</c:v>
                </c:pt>
                <c:pt idx="12">
                  <c:v>0</c:v>
                </c:pt>
                <c:pt idx="13">
                  <c:v>0</c:v>
                </c:pt>
                <c:pt idx="14">
                  <c:v>0</c:v>
                </c:pt>
                <c:pt idx="15">
                  <c:v>0</c:v>
                </c:pt>
              </c:numCache>
            </c:numRef>
          </c:val>
          <c:extLst>
            <c:ext xmlns:c16="http://schemas.microsoft.com/office/drawing/2014/chart" uri="{C3380CC4-5D6E-409C-BE32-E72D297353CC}">
              <c16:uniqueId val="{0000000A-A86D-4D40-BFF8-ACC6FB64BA05}"/>
            </c:ext>
          </c:extLst>
        </c:ser>
        <c:ser>
          <c:idx val="15"/>
          <c:order val="11"/>
          <c:tx>
            <c:strRef>
              <c:f>Entero!$BF$228</c:f>
              <c:strCache>
                <c:ptCount val="1"/>
                <c:pt idx="0">
                  <c:v>Amikacin</c:v>
                </c:pt>
              </c:strCache>
            </c:strRef>
          </c:tx>
          <c:spPr>
            <a:solidFill>
              <a:schemeClr val="accent6">
                <a:lumMod val="20000"/>
                <a:lumOff val="80000"/>
              </a:schemeClr>
            </a:solidFill>
          </c:spPr>
          <c:invertIfNegative val="0"/>
          <c:cat>
            <c:numRef>
              <c:f>Entero!$AT$229:$AT$244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Entero!$BF$229:$BF$244</c:f>
              <c:numCache>
                <c:formatCode>0.00</c:formatCode>
                <c:ptCount val="16"/>
                <c:pt idx="0">
                  <c:v>0</c:v>
                </c:pt>
                <c:pt idx="1">
                  <c:v>0</c:v>
                </c:pt>
                <c:pt idx="2">
                  <c:v>0</c:v>
                </c:pt>
                <c:pt idx="3">
                  <c:v>0</c:v>
                </c:pt>
                <c:pt idx="4">
                  <c:v>21.951219512195124</c:v>
                </c:pt>
                <c:pt idx="5">
                  <c:v>0</c:v>
                </c:pt>
                <c:pt idx="6">
                  <c:v>53.658536585365852</c:v>
                </c:pt>
                <c:pt idx="7">
                  <c:v>15.853658536585366</c:v>
                </c:pt>
                <c:pt idx="8" formatCode="General">
                  <c:v>7.3170731707317076</c:v>
                </c:pt>
                <c:pt idx="9" formatCode="General">
                  <c:v>1.2195121951219512</c:v>
                </c:pt>
                <c:pt idx="10">
                  <c:v>0</c:v>
                </c:pt>
                <c:pt idx="11">
                  <c:v>0</c:v>
                </c:pt>
                <c:pt idx="12">
                  <c:v>0</c:v>
                </c:pt>
                <c:pt idx="13">
                  <c:v>0</c:v>
                </c:pt>
                <c:pt idx="14">
                  <c:v>0</c:v>
                </c:pt>
                <c:pt idx="15">
                  <c:v>0</c:v>
                </c:pt>
              </c:numCache>
            </c:numRef>
          </c:val>
          <c:extLst>
            <c:ext xmlns:c16="http://schemas.microsoft.com/office/drawing/2014/chart" uri="{C3380CC4-5D6E-409C-BE32-E72D297353CC}">
              <c16:uniqueId val="{0000000B-A86D-4D40-BFF8-ACC6FB64BA05}"/>
            </c:ext>
          </c:extLst>
        </c:ser>
        <c:ser>
          <c:idx val="16"/>
          <c:order val="12"/>
          <c:tx>
            <c:strRef>
              <c:f>Entero!$BG$228</c:f>
              <c:strCache>
                <c:ptCount val="1"/>
                <c:pt idx="0">
                  <c:v>Gentamicin</c:v>
                </c:pt>
              </c:strCache>
            </c:strRef>
          </c:tx>
          <c:spPr>
            <a:solidFill>
              <a:schemeClr val="bg2">
                <a:lumMod val="50000"/>
              </a:schemeClr>
            </a:solidFill>
          </c:spPr>
          <c:invertIfNegative val="0"/>
          <c:cat>
            <c:numRef>
              <c:f>Entero!$AT$229:$AT$244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Entero!$BG$229:$BG$244</c:f>
              <c:numCache>
                <c:formatCode>0.00</c:formatCode>
                <c:ptCount val="16"/>
                <c:pt idx="0">
                  <c:v>0</c:v>
                </c:pt>
                <c:pt idx="1">
                  <c:v>0</c:v>
                </c:pt>
                <c:pt idx="2">
                  <c:v>3.6585365853658538</c:v>
                </c:pt>
                <c:pt idx="3">
                  <c:v>0</c:v>
                </c:pt>
                <c:pt idx="4">
                  <c:v>35.365853658536587</c:v>
                </c:pt>
                <c:pt idx="5">
                  <c:v>42.68292682926829</c:v>
                </c:pt>
                <c:pt idx="6">
                  <c:v>4.8780487804878048</c:v>
                </c:pt>
                <c:pt idx="7">
                  <c:v>4.8780487804878048</c:v>
                </c:pt>
                <c:pt idx="8">
                  <c:v>1.2195121951219512</c:v>
                </c:pt>
                <c:pt idx="9" formatCode="General">
                  <c:v>3.6585365853658538</c:v>
                </c:pt>
                <c:pt idx="10" formatCode="General">
                  <c:v>3.6585365853658538</c:v>
                </c:pt>
                <c:pt idx="11">
                  <c:v>0</c:v>
                </c:pt>
                <c:pt idx="12">
                  <c:v>0</c:v>
                </c:pt>
                <c:pt idx="13">
                  <c:v>0</c:v>
                </c:pt>
                <c:pt idx="14">
                  <c:v>0</c:v>
                </c:pt>
                <c:pt idx="15">
                  <c:v>0</c:v>
                </c:pt>
              </c:numCache>
            </c:numRef>
          </c:val>
          <c:extLst>
            <c:ext xmlns:c16="http://schemas.microsoft.com/office/drawing/2014/chart" uri="{C3380CC4-5D6E-409C-BE32-E72D297353CC}">
              <c16:uniqueId val="{0000000C-A86D-4D40-BFF8-ACC6FB64BA05}"/>
            </c:ext>
          </c:extLst>
        </c:ser>
        <c:ser>
          <c:idx val="17"/>
          <c:order val="13"/>
          <c:tx>
            <c:strRef>
              <c:f>Entero!$BH$228</c:f>
              <c:strCache>
                <c:ptCount val="1"/>
                <c:pt idx="0">
                  <c:v>Tobramycin</c:v>
                </c:pt>
              </c:strCache>
            </c:strRef>
          </c:tx>
          <c:spPr>
            <a:solidFill>
              <a:schemeClr val="accent4">
                <a:lumMod val="75000"/>
              </a:schemeClr>
            </a:solidFill>
          </c:spPr>
          <c:invertIfNegative val="0"/>
          <c:cat>
            <c:numRef>
              <c:f>Entero!$AT$229:$AT$244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Entero!$BH$229:$BH$244</c:f>
              <c:numCache>
                <c:formatCode>0.00</c:formatCode>
                <c:ptCount val="16"/>
                <c:pt idx="0">
                  <c:v>0</c:v>
                </c:pt>
                <c:pt idx="1">
                  <c:v>0</c:v>
                </c:pt>
                <c:pt idx="2">
                  <c:v>52</c:v>
                </c:pt>
                <c:pt idx="3">
                  <c:v>0</c:v>
                </c:pt>
                <c:pt idx="4">
                  <c:v>40</c:v>
                </c:pt>
                <c:pt idx="5">
                  <c:v>4</c:v>
                </c:pt>
                <c:pt idx="6">
                  <c:v>0</c:v>
                </c:pt>
                <c:pt idx="7">
                  <c:v>0</c:v>
                </c:pt>
                <c:pt idx="8">
                  <c:v>4</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D-A86D-4D40-BFF8-ACC6FB64BA05}"/>
            </c:ext>
          </c:extLst>
        </c:ser>
        <c:ser>
          <c:idx val="18"/>
          <c:order val="14"/>
          <c:tx>
            <c:strRef>
              <c:f>Entero!$BI$228</c:f>
              <c:strCache>
                <c:ptCount val="1"/>
                <c:pt idx="0">
                  <c:v>Fosfomycin</c:v>
                </c:pt>
              </c:strCache>
            </c:strRef>
          </c:tx>
          <c:invertIfNegative val="0"/>
          <c:cat>
            <c:numRef>
              <c:f>Entero!$AT$229:$AT$244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Entero!$BI$229:$BI$244</c:f>
              <c:numCache>
                <c:formatCode>0.00</c:formatCode>
                <c:ptCount val="16"/>
                <c:pt idx="0">
                  <c:v>0</c:v>
                </c:pt>
                <c:pt idx="1">
                  <c:v>0</c:v>
                </c:pt>
                <c:pt idx="2">
                  <c:v>0</c:v>
                </c:pt>
                <c:pt idx="3">
                  <c:v>0</c:v>
                </c:pt>
                <c:pt idx="4">
                  <c:v>0</c:v>
                </c:pt>
                <c:pt idx="5">
                  <c:v>24.390243902439025</c:v>
                </c:pt>
                <c:pt idx="6">
                  <c:v>0</c:v>
                </c:pt>
                <c:pt idx="7">
                  <c:v>12.195121951219512</c:v>
                </c:pt>
                <c:pt idx="8">
                  <c:v>23.170731707317074</c:v>
                </c:pt>
                <c:pt idx="9">
                  <c:v>8.536585365853659</c:v>
                </c:pt>
                <c:pt idx="10">
                  <c:v>7.3170731707317076</c:v>
                </c:pt>
                <c:pt idx="11">
                  <c:v>7.3170731707317076</c:v>
                </c:pt>
                <c:pt idx="12">
                  <c:v>1.2195121951219512</c:v>
                </c:pt>
                <c:pt idx="13">
                  <c:v>8.536585365853659</c:v>
                </c:pt>
                <c:pt idx="14">
                  <c:v>7.3170731707317076</c:v>
                </c:pt>
                <c:pt idx="15">
                  <c:v>0</c:v>
                </c:pt>
              </c:numCache>
            </c:numRef>
          </c:val>
          <c:extLst>
            <c:ext xmlns:c16="http://schemas.microsoft.com/office/drawing/2014/chart" uri="{C3380CC4-5D6E-409C-BE32-E72D297353CC}">
              <c16:uniqueId val="{0000000E-A86D-4D40-BFF8-ACC6FB64BA05}"/>
            </c:ext>
          </c:extLst>
        </c:ser>
        <c:ser>
          <c:idx val="19"/>
          <c:order val="15"/>
          <c:tx>
            <c:strRef>
              <c:f>Entero!$BJ$228</c:f>
              <c:strCache>
                <c:ptCount val="1"/>
                <c:pt idx="0">
                  <c:v>Cotrimoxazol</c:v>
                </c:pt>
              </c:strCache>
            </c:strRef>
          </c:tx>
          <c:spPr>
            <a:solidFill>
              <a:schemeClr val="accent4">
                <a:lumMod val="60000"/>
                <a:lumOff val="40000"/>
              </a:schemeClr>
            </a:solidFill>
          </c:spPr>
          <c:invertIfNegative val="0"/>
          <c:cat>
            <c:numRef>
              <c:f>Entero!$AT$229:$AT$244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Entero!$BJ$229:$BJ$244</c:f>
              <c:numCache>
                <c:formatCode>0.00</c:formatCode>
                <c:ptCount val="16"/>
                <c:pt idx="0">
                  <c:v>0</c:v>
                </c:pt>
                <c:pt idx="1">
                  <c:v>0</c:v>
                </c:pt>
                <c:pt idx="2">
                  <c:v>41.463414634146339</c:v>
                </c:pt>
                <c:pt idx="3">
                  <c:v>0</c:v>
                </c:pt>
                <c:pt idx="4">
                  <c:v>10.975609756097562</c:v>
                </c:pt>
                <c:pt idx="5">
                  <c:v>3.6585365853658538</c:v>
                </c:pt>
                <c:pt idx="6">
                  <c:v>3.6585365853658538</c:v>
                </c:pt>
                <c:pt idx="7">
                  <c:v>3.6585365853658538</c:v>
                </c:pt>
                <c:pt idx="8">
                  <c:v>3.6585365853658538</c:v>
                </c:pt>
                <c:pt idx="9">
                  <c:v>2.4390243902439024</c:v>
                </c:pt>
                <c:pt idx="10">
                  <c:v>0</c:v>
                </c:pt>
                <c:pt idx="11">
                  <c:v>30.487804878048781</c:v>
                </c:pt>
                <c:pt idx="12">
                  <c:v>0</c:v>
                </c:pt>
                <c:pt idx="13">
                  <c:v>0</c:v>
                </c:pt>
                <c:pt idx="14">
                  <c:v>0</c:v>
                </c:pt>
                <c:pt idx="15">
                  <c:v>0</c:v>
                </c:pt>
              </c:numCache>
            </c:numRef>
          </c:val>
          <c:extLst>
            <c:ext xmlns:c16="http://schemas.microsoft.com/office/drawing/2014/chart" uri="{C3380CC4-5D6E-409C-BE32-E72D297353CC}">
              <c16:uniqueId val="{0000000F-A86D-4D40-BFF8-ACC6FB64BA05}"/>
            </c:ext>
          </c:extLst>
        </c:ser>
        <c:ser>
          <c:idx val="20"/>
          <c:order val="16"/>
          <c:tx>
            <c:strRef>
              <c:f>Entero!$BK$228</c:f>
              <c:strCache>
                <c:ptCount val="1"/>
                <c:pt idx="0">
                  <c:v>Ciprofloxacin</c:v>
                </c:pt>
              </c:strCache>
            </c:strRef>
          </c:tx>
          <c:spPr>
            <a:solidFill>
              <a:schemeClr val="accent4">
                <a:lumMod val="20000"/>
                <a:lumOff val="80000"/>
              </a:schemeClr>
            </a:solidFill>
          </c:spPr>
          <c:invertIfNegative val="0"/>
          <c:cat>
            <c:numRef>
              <c:f>Entero!$AT$229:$AT$244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Entero!$BK$229:$BK$244</c:f>
              <c:numCache>
                <c:formatCode>0.00</c:formatCode>
                <c:ptCount val="16"/>
                <c:pt idx="0">
                  <c:v>0</c:v>
                </c:pt>
                <c:pt idx="1">
                  <c:v>35.365853658536587</c:v>
                </c:pt>
                <c:pt idx="2">
                  <c:v>37.804878048780488</c:v>
                </c:pt>
                <c:pt idx="3">
                  <c:v>8.536585365853659</c:v>
                </c:pt>
                <c:pt idx="4">
                  <c:v>2.4390243902439024</c:v>
                </c:pt>
                <c:pt idx="5">
                  <c:v>1.2195121951219512</c:v>
                </c:pt>
                <c:pt idx="6">
                  <c:v>8.536585365853659</c:v>
                </c:pt>
                <c:pt idx="7">
                  <c:v>0</c:v>
                </c:pt>
                <c:pt idx="8">
                  <c:v>4.8780487804878048</c:v>
                </c:pt>
                <c:pt idx="9">
                  <c:v>1.2195121951219512</c:v>
                </c:pt>
                <c:pt idx="10">
                  <c:v>0</c:v>
                </c:pt>
                <c:pt idx="11">
                  <c:v>0</c:v>
                </c:pt>
                <c:pt idx="12">
                  <c:v>0</c:v>
                </c:pt>
                <c:pt idx="13">
                  <c:v>0</c:v>
                </c:pt>
                <c:pt idx="14">
                  <c:v>0</c:v>
                </c:pt>
                <c:pt idx="15">
                  <c:v>0</c:v>
                </c:pt>
              </c:numCache>
            </c:numRef>
          </c:val>
          <c:extLst>
            <c:ext xmlns:c16="http://schemas.microsoft.com/office/drawing/2014/chart" uri="{C3380CC4-5D6E-409C-BE32-E72D297353CC}">
              <c16:uniqueId val="{00000010-A86D-4D40-BFF8-ACC6FB64BA05}"/>
            </c:ext>
          </c:extLst>
        </c:ser>
        <c:ser>
          <c:idx val="21"/>
          <c:order val="17"/>
          <c:tx>
            <c:strRef>
              <c:f>Entero!$BL$228</c:f>
              <c:strCache>
                <c:ptCount val="1"/>
                <c:pt idx="0">
                  <c:v>Levofloxacin</c:v>
                </c:pt>
              </c:strCache>
            </c:strRef>
          </c:tx>
          <c:spPr>
            <a:solidFill>
              <a:schemeClr val="tx1">
                <a:lumMod val="50000"/>
                <a:lumOff val="50000"/>
              </a:schemeClr>
            </a:solidFill>
          </c:spPr>
          <c:invertIfNegative val="0"/>
          <c:cat>
            <c:numRef>
              <c:f>Entero!$AT$229:$AT$244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Entero!$BL$229:$BL$244</c:f>
              <c:numCache>
                <c:formatCode>0.00</c:formatCode>
                <c:ptCount val="16"/>
                <c:pt idx="0">
                  <c:v>0</c:v>
                </c:pt>
                <c:pt idx="1">
                  <c:v>59.756097560975611</c:v>
                </c:pt>
                <c:pt idx="2">
                  <c:v>0</c:v>
                </c:pt>
                <c:pt idx="3">
                  <c:v>17.073170731707318</c:v>
                </c:pt>
                <c:pt idx="4">
                  <c:v>6.0975609756097562</c:v>
                </c:pt>
                <c:pt idx="5">
                  <c:v>1.2195121951219512</c:v>
                </c:pt>
                <c:pt idx="6">
                  <c:v>10.975609756097562</c:v>
                </c:pt>
                <c:pt idx="7">
                  <c:v>3.6585365853658538</c:v>
                </c:pt>
                <c:pt idx="8">
                  <c:v>0</c:v>
                </c:pt>
                <c:pt idx="9">
                  <c:v>1.2195121951219512</c:v>
                </c:pt>
                <c:pt idx="10">
                  <c:v>0</c:v>
                </c:pt>
                <c:pt idx="11">
                  <c:v>0</c:v>
                </c:pt>
                <c:pt idx="12">
                  <c:v>0</c:v>
                </c:pt>
                <c:pt idx="13">
                  <c:v>0</c:v>
                </c:pt>
                <c:pt idx="14">
                  <c:v>0</c:v>
                </c:pt>
                <c:pt idx="15">
                  <c:v>0</c:v>
                </c:pt>
              </c:numCache>
            </c:numRef>
          </c:val>
          <c:extLst>
            <c:ext xmlns:c16="http://schemas.microsoft.com/office/drawing/2014/chart" uri="{C3380CC4-5D6E-409C-BE32-E72D297353CC}">
              <c16:uniqueId val="{00000011-A86D-4D40-BFF8-ACC6FB64BA05}"/>
            </c:ext>
          </c:extLst>
        </c:ser>
        <c:ser>
          <c:idx val="22"/>
          <c:order val="18"/>
          <c:tx>
            <c:strRef>
              <c:f>Entero!$BM$228</c:f>
              <c:strCache>
                <c:ptCount val="1"/>
                <c:pt idx="0">
                  <c:v>Moxifloxacin</c:v>
                </c:pt>
              </c:strCache>
            </c:strRef>
          </c:tx>
          <c:spPr>
            <a:solidFill>
              <a:srgbClr val="CCFF66"/>
            </a:solidFill>
          </c:spPr>
          <c:invertIfNegative val="0"/>
          <c:cat>
            <c:numRef>
              <c:f>Entero!$AT$229:$AT$244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Entero!$BM$229:$BM$244</c:f>
              <c:numCache>
                <c:formatCode>0.00</c:formatCode>
                <c:ptCount val="16"/>
                <c:pt idx="0">
                  <c:v>0</c:v>
                </c:pt>
                <c:pt idx="1">
                  <c:v>0</c:v>
                </c:pt>
                <c:pt idx="2">
                  <c:v>0</c:v>
                </c:pt>
                <c:pt idx="3">
                  <c:v>4.8780487804878048</c:v>
                </c:pt>
                <c:pt idx="4">
                  <c:v>41.463414634146339</c:v>
                </c:pt>
                <c:pt idx="5">
                  <c:v>31.707317073170731</c:v>
                </c:pt>
                <c:pt idx="6">
                  <c:v>4.8780487804878048</c:v>
                </c:pt>
                <c:pt idx="7">
                  <c:v>3.6585365853658538</c:v>
                </c:pt>
                <c:pt idx="8">
                  <c:v>6.0975609756097562</c:v>
                </c:pt>
                <c:pt idx="9">
                  <c:v>7.3170731707317076</c:v>
                </c:pt>
                <c:pt idx="10">
                  <c:v>0</c:v>
                </c:pt>
                <c:pt idx="11">
                  <c:v>0</c:v>
                </c:pt>
                <c:pt idx="12">
                  <c:v>0</c:v>
                </c:pt>
                <c:pt idx="13">
                  <c:v>0</c:v>
                </c:pt>
                <c:pt idx="14">
                  <c:v>0</c:v>
                </c:pt>
                <c:pt idx="15">
                  <c:v>0</c:v>
                </c:pt>
              </c:numCache>
            </c:numRef>
          </c:val>
          <c:extLst>
            <c:ext xmlns:c16="http://schemas.microsoft.com/office/drawing/2014/chart" uri="{C3380CC4-5D6E-409C-BE32-E72D297353CC}">
              <c16:uniqueId val="{00000012-A86D-4D40-BFF8-ACC6FB64BA05}"/>
            </c:ext>
          </c:extLst>
        </c:ser>
        <c:ser>
          <c:idx val="0"/>
          <c:order val="19"/>
          <c:tx>
            <c:strRef>
              <c:f>Entero!$BN$228</c:f>
              <c:strCache>
                <c:ptCount val="1"/>
                <c:pt idx="0">
                  <c:v>Doxycyclin</c:v>
                </c:pt>
              </c:strCache>
            </c:strRef>
          </c:tx>
          <c:invertIfNegative val="0"/>
          <c:cat>
            <c:numRef>
              <c:f>Entero!$AT$229:$AT$244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Entero!$BN$229:$BN$244</c:f>
              <c:numCache>
                <c:formatCode>0.00</c:formatCode>
                <c:ptCount val="16"/>
                <c:pt idx="0">
                  <c:v>0</c:v>
                </c:pt>
                <c:pt idx="1">
                  <c:v>0</c:v>
                </c:pt>
                <c:pt idx="2">
                  <c:v>0</c:v>
                </c:pt>
                <c:pt idx="3">
                  <c:v>0</c:v>
                </c:pt>
                <c:pt idx="4">
                  <c:v>0</c:v>
                </c:pt>
                <c:pt idx="5">
                  <c:v>0</c:v>
                </c:pt>
                <c:pt idx="6">
                  <c:v>0</c:v>
                </c:pt>
                <c:pt idx="7">
                  <c:v>0</c:v>
                </c:pt>
                <c:pt idx="8">
                  <c:v>1.2195121951219512</c:v>
                </c:pt>
                <c:pt idx="9">
                  <c:v>3.6585365853658538</c:v>
                </c:pt>
                <c:pt idx="10">
                  <c:v>95.121951219512198</c:v>
                </c:pt>
                <c:pt idx="11">
                  <c:v>0</c:v>
                </c:pt>
                <c:pt idx="12">
                  <c:v>0</c:v>
                </c:pt>
                <c:pt idx="13">
                  <c:v>0</c:v>
                </c:pt>
                <c:pt idx="14">
                  <c:v>0</c:v>
                </c:pt>
                <c:pt idx="15">
                  <c:v>0</c:v>
                </c:pt>
              </c:numCache>
            </c:numRef>
          </c:val>
          <c:extLst>
            <c:ext xmlns:c16="http://schemas.microsoft.com/office/drawing/2014/chart" uri="{C3380CC4-5D6E-409C-BE32-E72D297353CC}">
              <c16:uniqueId val="{00000013-A86D-4D40-BFF8-ACC6FB64BA05}"/>
            </c:ext>
          </c:extLst>
        </c:ser>
        <c:ser>
          <c:idx val="1"/>
          <c:order val="20"/>
          <c:tx>
            <c:strRef>
              <c:f>Entero!$BO$228</c:f>
              <c:strCache>
                <c:ptCount val="1"/>
                <c:pt idx="0">
                  <c:v>Tigecyclin</c:v>
                </c:pt>
              </c:strCache>
            </c:strRef>
          </c:tx>
          <c:invertIfNegative val="0"/>
          <c:cat>
            <c:numRef>
              <c:f>Entero!$AT$229:$AT$244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Entero!$BO$229:$BO$244</c:f>
              <c:numCache>
                <c:formatCode>0.00</c:formatCode>
                <c:ptCount val="16"/>
                <c:pt idx="0">
                  <c:v>0</c:v>
                </c:pt>
                <c:pt idx="1">
                  <c:v>0</c:v>
                </c:pt>
                <c:pt idx="2">
                  <c:v>0</c:v>
                </c:pt>
                <c:pt idx="3">
                  <c:v>1.2195121951219512</c:v>
                </c:pt>
                <c:pt idx="4">
                  <c:v>6.0975609756097562</c:v>
                </c:pt>
                <c:pt idx="5">
                  <c:v>8.536585365853659</c:v>
                </c:pt>
                <c:pt idx="6">
                  <c:v>41.463414634146339</c:v>
                </c:pt>
                <c:pt idx="7">
                  <c:v>41.463414634146339</c:v>
                </c:pt>
                <c:pt idx="8">
                  <c:v>1.2195121951219512</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A86D-4D40-BFF8-ACC6FB64BA05}"/>
            </c:ext>
          </c:extLst>
        </c:ser>
        <c:dLbls>
          <c:showLegendKey val="0"/>
          <c:showVal val="0"/>
          <c:showCatName val="0"/>
          <c:showSerName val="0"/>
          <c:showPercent val="0"/>
          <c:showBubbleSize val="0"/>
        </c:dLbls>
        <c:gapWidth val="150"/>
        <c:shape val="box"/>
        <c:axId val="98016256"/>
        <c:axId val="98022528"/>
        <c:axId val="97995392"/>
      </c:bar3DChart>
      <c:catAx>
        <c:axId val="98016256"/>
        <c:scaling>
          <c:orientation val="minMax"/>
        </c:scaling>
        <c:delete val="0"/>
        <c:axPos val="b"/>
        <c:title>
          <c:tx>
            <c:rich>
              <a:bodyPr/>
              <a:lstStyle/>
              <a:p>
                <a:pPr>
                  <a:defRPr sz="1400"/>
                </a:pPr>
                <a:r>
                  <a:rPr lang="de-DE" sz="1400"/>
                  <a:t>mg/L</a:t>
                </a:r>
              </a:p>
            </c:rich>
          </c:tx>
          <c:layout>
            <c:manualLayout>
              <c:xMode val="edge"/>
              <c:yMode val="edge"/>
              <c:x val="0.33857846349326526"/>
              <c:y val="0.86748273103219953"/>
            </c:manualLayout>
          </c:layout>
          <c:overlay val="0"/>
        </c:title>
        <c:numFmt formatCode="General" sourceLinked="1"/>
        <c:majorTickMark val="out"/>
        <c:minorTickMark val="none"/>
        <c:tickLblPos val="nextTo"/>
        <c:crossAx val="98022528"/>
        <c:crosses val="autoZero"/>
        <c:auto val="1"/>
        <c:lblAlgn val="ctr"/>
        <c:lblOffset val="100"/>
        <c:tickLblSkip val="1"/>
        <c:noMultiLvlLbl val="0"/>
      </c:catAx>
      <c:valAx>
        <c:axId val="98022528"/>
        <c:scaling>
          <c:orientation val="minMax"/>
        </c:scaling>
        <c:delete val="0"/>
        <c:axPos val="l"/>
        <c:majorGridlines/>
        <c:title>
          <c:tx>
            <c:rich>
              <a:bodyPr rot="0" vert="horz"/>
              <a:lstStyle/>
              <a:p>
                <a:pPr>
                  <a:defRPr sz="1600"/>
                </a:pPr>
                <a:r>
                  <a:rPr lang="de-DE" sz="1600"/>
                  <a:t>%</a:t>
                </a:r>
              </a:p>
            </c:rich>
          </c:tx>
          <c:layout>
            <c:manualLayout>
              <c:xMode val="edge"/>
              <c:yMode val="edge"/>
              <c:x val="0.11400107027271063"/>
              <c:y val="0.62368704948709197"/>
            </c:manualLayout>
          </c:layout>
          <c:overlay val="0"/>
        </c:title>
        <c:numFmt formatCode="0.00" sourceLinked="1"/>
        <c:majorTickMark val="out"/>
        <c:minorTickMark val="none"/>
        <c:tickLblPos val="nextTo"/>
        <c:crossAx val="98016256"/>
        <c:crosses val="autoZero"/>
        <c:crossBetween val="between"/>
      </c:valAx>
      <c:serAx>
        <c:axId val="97995392"/>
        <c:scaling>
          <c:orientation val="minMax"/>
        </c:scaling>
        <c:delete val="0"/>
        <c:axPos val="b"/>
        <c:majorTickMark val="out"/>
        <c:minorTickMark val="none"/>
        <c:tickLblPos val="nextTo"/>
        <c:txPr>
          <a:bodyPr rot="1500000" vert="horz" anchor="ctr" anchorCtr="0"/>
          <a:lstStyle/>
          <a:p>
            <a:pPr>
              <a:defRPr sz="1200"/>
            </a:pPr>
            <a:endParaRPr lang="de-DE"/>
          </a:p>
        </c:txPr>
        <c:crossAx val="98022528"/>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0.14880411211485162"/>
          <c:y val="3.4399568312565854E-2"/>
          <c:w val="0.69092244735474917"/>
          <c:h val="0.76520656593191927"/>
        </c:manualLayout>
      </c:layout>
      <c:bar3DChart>
        <c:barDir val="col"/>
        <c:grouping val="standard"/>
        <c:varyColors val="0"/>
        <c:ser>
          <c:idx val="1"/>
          <c:order val="0"/>
          <c:tx>
            <c:strRef>
              <c:f>Candida!$AE$38</c:f>
              <c:strCache>
                <c:ptCount val="1"/>
                <c:pt idx="0">
                  <c:v>Amphotericin B</c:v>
                </c:pt>
              </c:strCache>
            </c:strRef>
          </c:tx>
          <c:spPr>
            <a:solidFill>
              <a:srgbClr val="00B050"/>
            </a:solidFill>
          </c:spPr>
          <c:invertIfNegative val="0"/>
          <c:cat>
            <c:numRef>
              <c:f>Candida!$AD$39:$AD$54</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Candida!$AE$39:$AE$54</c:f>
              <c:numCache>
                <c:formatCode>0.00</c:formatCode>
                <c:ptCount val="16"/>
                <c:pt idx="0">
                  <c:v>0</c:v>
                </c:pt>
                <c:pt idx="1">
                  <c:v>10</c:v>
                </c:pt>
                <c:pt idx="2">
                  <c:v>5</c:v>
                </c:pt>
                <c:pt idx="3">
                  <c:v>70</c:v>
                </c:pt>
                <c:pt idx="4">
                  <c:v>0</c:v>
                </c:pt>
                <c:pt idx="5">
                  <c:v>15</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F850-48D7-8D8B-3EA731BF1F48}"/>
            </c:ext>
          </c:extLst>
        </c:ser>
        <c:ser>
          <c:idx val="2"/>
          <c:order val="1"/>
          <c:tx>
            <c:strRef>
              <c:f>Candida!$AF$38</c:f>
              <c:strCache>
                <c:ptCount val="1"/>
                <c:pt idx="0">
                  <c:v>Fluconazol</c:v>
                </c:pt>
              </c:strCache>
            </c:strRef>
          </c:tx>
          <c:spPr>
            <a:solidFill>
              <a:srgbClr val="FF9900"/>
            </a:solidFill>
          </c:spPr>
          <c:invertIfNegative val="0"/>
          <c:cat>
            <c:numRef>
              <c:f>Candida!$AD$39:$AD$54</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Candida!$AF$39:$AF$54</c:f>
              <c:numCache>
                <c:formatCode>0.00</c:formatCode>
                <c:ptCount val="16"/>
                <c:pt idx="0">
                  <c:v>0</c:v>
                </c:pt>
                <c:pt idx="1">
                  <c:v>0</c:v>
                </c:pt>
                <c:pt idx="2">
                  <c:v>0</c:v>
                </c:pt>
                <c:pt idx="3">
                  <c:v>0</c:v>
                </c:pt>
                <c:pt idx="4">
                  <c:v>0</c:v>
                </c:pt>
                <c:pt idx="5">
                  <c:v>0</c:v>
                </c:pt>
                <c:pt idx="6">
                  <c:v>0</c:v>
                </c:pt>
                <c:pt idx="7">
                  <c:v>0</c:v>
                </c:pt>
                <c:pt idx="8">
                  <c:v>5</c:v>
                </c:pt>
                <c:pt idx="9">
                  <c:v>5</c:v>
                </c:pt>
                <c:pt idx="10">
                  <c:v>30</c:v>
                </c:pt>
                <c:pt idx="11">
                  <c:v>35</c:v>
                </c:pt>
                <c:pt idx="12">
                  <c:v>15</c:v>
                </c:pt>
                <c:pt idx="13">
                  <c:v>0</c:v>
                </c:pt>
                <c:pt idx="14">
                  <c:v>0</c:v>
                </c:pt>
                <c:pt idx="15">
                  <c:v>10</c:v>
                </c:pt>
              </c:numCache>
            </c:numRef>
          </c:val>
          <c:extLst>
            <c:ext xmlns:c16="http://schemas.microsoft.com/office/drawing/2014/chart" uri="{C3380CC4-5D6E-409C-BE32-E72D297353CC}">
              <c16:uniqueId val="{00000001-F850-48D7-8D8B-3EA731BF1F48}"/>
            </c:ext>
          </c:extLst>
        </c:ser>
        <c:ser>
          <c:idx val="3"/>
          <c:order val="2"/>
          <c:tx>
            <c:strRef>
              <c:f>Candida!$AG$38</c:f>
              <c:strCache>
                <c:ptCount val="1"/>
                <c:pt idx="0">
                  <c:v>Posaconazol</c:v>
                </c:pt>
              </c:strCache>
            </c:strRef>
          </c:tx>
          <c:spPr>
            <a:solidFill>
              <a:srgbClr val="FFFF99"/>
            </a:solidFill>
          </c:spPr>
          <c:invertIfNegative val="0"/>
          <c:cat>
            <c:numRef>
              <c:f>Candida!$AD$39:$AD$54</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Candida!$AG$39:$AG$54</c:f>
              <c:numCache>
                <c:formatCode>0.00</c:formatCode>
                <c:ptCount val="16"/>
                <c:pt idx="0">
                  <c:v>0</c:v>
                </c:pt>
                <c:pt idx="1">
                  <c:v>0</c:v>
                </c:pt>
                <c:pt idx="2">
                  <c:v>0</c:v>
                </c:pt>
                <c:pt idx="3">
                  <c:v>5</c:v>
                </c:pt>
                <c:pt idx="4">
                  <c:v>10</c:v>
                </c:pt>
                <c:pt idx="5">
                  <c:v>30</c:v>
                </c:pt>
                <c:pt idx="6">
                  <c:v>30</c:v>
                </c:pt>
                <c:pt idx="7">
                  <c:v>10</c:v>
                </c:pt>
                <c:pt idx="8">
                  <c:v>5</c:v>
                </c:pt>
                <c:pt idx="9">
                  <c:v>10</c:v>
                </c:pt>
                <c:pt idx="10">
                  <c:v>0</c:v>
                </c:pt>
                <c:pt idx="11">
                  <c:v>0</c:v>
                </c:pt>
                <c:pt idx="12">
                  <c:v>0</c:v>
                </c:pt>
                <c:pt idx="13">
                  <c:v>0</c:v>
                </c:pt>
                <c:pt idx="14">
                  <c:v>0</c:v>
                </c:pt>
                <c:pt idx="15">
                  <c:v>0</c:v>
                </c:pt>
              </c:numCache>
            </c:numRef>
          </c:val>
          <c:extLst>
            <c:ext xmlns:c16="http://schemas.microsoft.com/office/drawing/2014/chart" uri="{C3380CC4-5D6E-409C-BE32-E72D297353CC}">
              <c16:uniqueId val="{00000002-F850-48D7-8D8B-3EA731BF1F48}"/>
            </c:ext>
          </c:extLst>
        </c:ser>
        <c:ser>
          <c:idx val="4"/>
          <c:order val="3"/>
          <c:tx>
            <c:strRef>
              <c:f>Candida!$AH$38</c:f>
              <c:strCache>
                <c:ptCount val="1"/>
                <c:pt idx="0">
                  <c:v>Voriconazol</c:v>
                </c:pt>
              </c:strCache>
            </c:strRef>
          </c:tx>
          <c:spPr>
            <a:solidFill>
              <a:srgbClr val="FF0000"/>
            </a:solidFill>
          </c:spPr>
          <c:invertIfNegative val="0"/>
          <c:cat>
            <c:numRef>
              <c:f>Candida!$AD$39:$AD$54</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Candida!$AH$39:$AH$54</c:f>
              <c:numCache>
                <c:formatCode>0.00</c:formatCode>
                <c:ptCount val="16"/>
                <c:pt idx="0">
                  <c:v>0</c:v>
                </c:pt>
                <c:pt idx="1">
                  <c:v>0</c:v>
                </c:pt>
                <c:pt idx="2">
                  <c:v>10</c:v>
                </c:pt>
                <c:pt idx="3">
                  <c:v>35</c:v>
                </c:pt>
                <c:pt idx="4">
                  <c:v>25</c:v>
                </c:pt>
                <c:pt idx="5">
                  <c:v>20</c:v>
                </c:pt>
                <c:pt idx="6">
                  <c:v>10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3-F850-48D7-8D8B-3EA731BF1F48}"/>
            </c:ext>
          </c:extLst>
        </c:ser>
        <c:ser>
          <c:idx val="6"/>
          <c:order val="4"/>
          <c:tx>
            <c:strRef>
              <c:f>Candida!$AI$38</c:f>
              <c:strCache>
                <c:ptCount val="1"/>
                <c:pt idx="0">
                  <c:v>Caspofungin</c:v>
                </c:pt>
              </c:strCache>
            </c:strRef>
          </c:tx>
          <c:spPr>
            <a:solidFill>
              <a:srgbClr val="CC00CC"/>
            </a:solidFill>
          </c:spPr>
          <c:invertIfNegative val="0"/>
          <c:cat>
            <c:numRef>
              <c:f>Candida!$AD$39:$AD$54</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Candida!$AI$39:$AI$54</c:f>
              <c:numCache>
                <c:formatCode>0.00</c:formatCode>
                <c:ptCount val="16"/>
                <c:pt idx="0">
                  <c:v>0</c:v>
                </c:pt>
                <c:pt idx="1">
                  <c:v>0</c:v>
                </c:pt>
                <c:pt idx="2">
                  <c:v>0</c:v>
                </c:pt>
                <c:pt idx="3">
                  <c:v>15</c:v>
                </c:pt>
                <c:pt idx="4">
                  <c:v>60</c:v>
                </c:pt>
                <c:pt idx="5">
                  <c:v>20</c:v>
                </c:pt>
                <c:pt idx="6">
                  <c:v>5</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4-F850-48D7-8D8B-3EA731BF1F48}"/>
            </c:ext>
          </c:extLst>
        </c:ser>
        <c:ser>
          <c:idx val="0"/>
          <c:order val="5"/>
          <c:tx>
            <c:strRef>
              <c:f>Candida!$AJ$38</c:f>
              <c:strCache>
                <c:ptCount val="1"/>
                <c:pt idx="0">
                  <c:v>Anidulafungin</c:v>
                </c:pt>
              </c:strCache>
            </c:strRef>
          </c:tx>
          <c:invertIfNegative val="0"/>
          <c:cat>
            <c:numRef>
              <c:f>Candida!$AD$39:$AD$54</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Candida!$AJ$39:$AJ$54</c:f>
              <c:numCache>
                <c:formatCode>0.00</c:formatCode>
                <c:ptCount val="16"/>
                <c:pt idx="0">
                  <c:v>0</c:v>
                </c:pt>
                <c:pt idx="1">
                  <c:v>95</c:v>
                </c:pt>
                <c:pt idx="2">
                  <c:v>5</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7ED9-4C19-B9AE-039B575C260A}"/>
            </c:ext>
          </c:extLst>
        </c:ser>
        <c:dLbls>
          <c:showLegendKey val="0"/>
          <c:showVal val="0"/>
          <c:showCatName val="0"/>
          <c:showSerName val="0"/>
          <c:showPercent val="0"/>
          <c:showBubbleSize val="0"/>
        </c:dLbls>
        <c:gapWidth val="150"/>
        <c:shape val="box"/>
        <c:axId val="39134720"/>
        <c:axId val="39136640"/>
        <c:axId val="39137728"/>
      </c:bar3DChart>
      <c:catAx>
        <c:axId val="39134720"/>
        <c:scaling>
          <c:orientation val="minMax"/>
        </c:scaling>
        <c:delete val="0"/>
        <c:axPos val="b"/>
        <c:majorGridlines/>
        <c:title>
          <c:tx>
            <c:rich>
              <a:bodyPr/>
              <a:lstStyle/>
              <a:p>
                <a:pPr>
                  <a:defRPr sz="1400"/>
                </a:pPr>
                <a:r>
                  <a:rPr lang="en-US" sz="1400"/>
                  <a:t>mg/L</a:t>
                </a:r>
              </a:p>
            </c:rich>
          </c:tx>
          <c:layout>
            <c:manualLayout>
              <c:xMode val="edge"/>
              <c:yMode val="edge"/>
              <c:x val="0.28537790656912154"/>
              <c:y val="0.83972978846181945"/>
            </c:manualLayout>
          </c:layout>
          <c:overlay val="0"/>
        </c:title>
        <c:numFmt formatCode="General" sourceLinked="1"/>
        <c:majorTickMark val="out"/>
        <c:minorTickMark val="none"/>
        <c:tickLblPos val="nextTo"/>
        <c:txPr>
          <a:bodyPr rot="-5400000" vert="horz"/>
          <a:lstStyle/>
          <a:p>
            <a:pPr>
              <a:defRPr sz="800"/>
            </a:pPr>
            <a:endParaRPr lang="de-DE"/>
          </a:p>
        </c:txPr>
        <c:crossAx val="39136640"/>
        <c:crosses val="autoZero"/>
        <c:auto val="1"/>
        <c:lblAlgn val="ctr"/>
        <c:lblOffset val="100"/>
        <c:tickLblSkip val="1"/>
        <c:noMultiLvlLbl val="0"/>
      </c:catAx>
      <c:valAx>
        <c:axId val="39136640"/>
        <c:scaling>
          <c:orientation val="minMax"/>
        </c:scaling>
        <c:delete val="0"/>
        <c:axPos val="l"/>
        <c:majorGridlines/>
        <c:numFmt formatCode="0.00" sourceLinked="1"/>
        <c:majorTickMark val="out"/>
        <c:minorTickMark val="none"/>
        <c:tickLblPos val="nextTo"/>
        <c:crossAx val="39134720"/>
        <c:crossesAt val="1"/>
        <c:crossBetween val="between"/>
      </c:valAx>
      <c:serAx>
        <c:axId val="39137728"/>
        <c:scaling>
          <c:orientation val="minMax"/>
        </c:scaling>
        <c:delete val="0"/>
        <c:axPos val="b"/>
        <c:title>
          <c:tx>
            <c:rich>
              <a:bodyPr rot="0" vert="horz"/>
              <a:lstStyle/>
              <a:p>
                <a:pPr>
                  <a:defRPr sz="1400"/>
                </a:pPr>
                <a:r>
                  <a:rPr lang="en-US" sz="1400"/>
                  <a:t>%</a:t>
                </a:r>
              </a:p>
            </c:rich>
          </c:tx>
          <c:layout>
            <c:manualLayout>
              <c:xMode val="edge"/>
              <c:yMode val="edge"/>
              <c:x val="3.745029037196624E-2"/>
              <c:y val="0.50501065543235313"/>
            </c:manualLayout>
          </c:layout>
          <c:overlay val="0"/>
        </c:title>
        <c:majorTickMark val="out"/>
        <c:minorTickMark val="none"/>
        <c:tickLblPos val="nextTo"/>
        <c:txPr>
          <a:bodyPr rot="1500000" vert="horz"/>
          <a:lstStyle/>
          <a:p>
            <a:pPr>
              <a:defRPr sz="1200"/>
            </a:pPr>
            <a:endParaRPr lang="de-DE"/>
          </a:p>
        </c:txPr>
        <c:crossAx val="39136640"/>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3"/>
          <c:order val="0"/>
          <c:tx>
            <c:strRef>
              <c:f>Entero!$AU$70</c:f>
              <c:strCache>
                <c:ptCount val="1"/>
                <c:pt idx="0">
                  <c:v>Ampicillin</c:v>
                </c:pt>
              </c:strCache>
            </c:strRef>
          </c:tx>
          <c:spPr>
            <a:solidFill>
              <a:srgbClr val="FFCC99"/>
            </a:solidFill>
          </c:spPr>
          <c:invertIfNegative val="0"/>
          <c:cat>
            <c:numRef>
              <c:f>Entero!$AT$71:$AT$86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Entero!$AU$71:$AU$86</c:f>
              <c:numCache>
                <c:formatCode>0.00</c:formatCode>
                <c:ptCount val="16"/>
                <c:pt idx="0">
                  <c:v>0</c:v>
                </c:pt>
                <c:pt idx="1">
                  <c:v>0</c:v>
                </c:pt>
                <c:pt idx="2">
                  <c:v>0</c:v>
                </c:pt>
                <c:pt idx="3">
                  <c:v>0</c:v>
                </c:pt>
                <c:pt idx="4">
                  <c:v>0</c:v>
                </c:pt>
                <c:pt idx="5">
                  <c:v>0</c:v>
                </c:pt>
                <c:pt idx="6">
                  <c:v>0</c:v>
                </c:pt>
                <c:pt idx="7">
                  <c:v>1.7391304347826086</c:v>
                </c:pt>
                <c:pt idx="8">
                  <c:v>2.6086956521739131</c:v>
                </c:pt>
                <c:pt idx="9">
                  <c:v>2.6086956521739131</c:v>
                </c:pt>
                <c:pt idx="10">
                  <c:v>5.2173913043478262</c:v>
                </c:pt>
                <c:pt idx="11">
                  <c:v>13.913043478260869</c:v>
                </c:pt>
                <c:pt idx="12">
                  <c:v>73.913043478260875</c:v>
                </c:pt>
                <c:pt idx="13">
                  <c:v>0</c:v>
                </c:pt>
                <c:pt idx="14">
                  <c:v>0</c:v>
                </c:pt>
                <c:pt idx="15">
                  <c:v>0</c:v>
                </c:pt>
              </c:numCache>
            </c:numRef>
          </c:val>
          <c:extLst>
            <c:ext xmlns:c16="http://schemas.microsoft.com/office/drawing/2014/chart" uri="{C3380CC4-5D6E-409C-BE32-E72D297353CC}">
              <c16:uniqueId val="{00000000-576C-449D-92FC-AF3BD498886F}"/>
            </c:ext>
          </c:extLst>
        </c:ser>
        <c:ser>
          <c:idx val="4"/>
          <c:order val="1"/>
          <c:tx>
            <c:strRef>
              <c:f>Entero!$AV$70</c:f>
              <c:strCache>
                <c:ptCount val="1"/>
                <c:pt idx="0">
                  <c:v>Ampicillin/ Sulbactam</c:v>
                </c:pt>
              </c:strCache>
            </c:strRef>
          </c:tx>
          <c:spPr>
            <a:solidFill>
              <a:srgbClr val="FFFF00"/>
            </a:solidFill>
          </c:spPr>
          <c:invertIfNegative val="0"/>
          <c:cat>
            <c:numRef>
              <c:f>Entero!$AT$71:$AT$86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Entero!$AV$71:$AV$86</c:f>
              <c:numCache>
                <c:formatCode>0.00</c:formatCode>
                <c:ptCount val="16"/>
                <c:pt idx="0">
                  <c:v>0</c:v>
                </c:pt>
                <c:pt idx="1">
                  <c:v>0</c:v>
                </c:pt>
                <c:pt idx="2">
                  <c:v>0</c:v>
                </c:pt>
                <c:pt idx="3">
                  <c:v>0.86956521739130432</c:v>
                </c:pt>
                <c:pt idx="4">
                  <c:v>0</c:v>
                </c:pt>
                <c:pt idx="5">
                  <c:v>0</c:v>
                </c:pt>
                <c:pt idx="6">
                  <c:v>2.6086956521739131</c:v>
                </c:pt>
                <c:pt idx="7">
                  <c:v>2.6086956521739131</c:v>
                </c:pt>
                <c:pt idx="8">
                  <c:v>7.8260869565217392</c:v>
                </c:pt>
                <c:pt idx="9">
                  <c:v>13.913043478260869</c:v>
                </c:pt>
                <c:pt idx="10">
                  <c:v>6.9565217391304346</c:v>
                </c:pt>
                <c:pt idx="11">
                  <c:v>9.5652173913043477</c:v>
                </c:pt>
                <c:pt idx="12">
                  <c:v>55.652173913043477</c:v>
                </c:pt>
                <c:pt idx="13">
                  <c:v>0</c:v>
                </c:pt>
                <c:pt idx="14">
                  <c:v>0</c:v>
                </c:pt>
                <c:pt idx="15">
                  <c:v>0</c:v>
                </c:pt>
              </c:numCache>
            </c:numRef>
          </c:val>
          <c:extLst>
            <c:ext xmlns:c16="http://schemas.microsoft.com/office/drawing/2014/chart" uri="{C3380CC4-5D6E-409C-BE32-E72D297353CC}">
              <c16:uniqueId val="{00000001-576C-449D-92FC-AF3BD498886F}"/>
            </c:ext>
          </c:extLst>
        </c:ser>
        <c:ser>
          <c:idx val="5"/>
          <c:order val="2"/>
          <c:tx>
            <c:strRef>
              <c:f>Entero!$AW$70</c:f>
              <c:strCache>
                <c:ptCount val="1"/>
                <c:pt idx="0">
                  <c:v>Piperacillin</c:v>
                </c:pt>
              </c:strCache>
            </c:strRef>
          </c:tx>
          <c:spPr>
            <a:solidFill>
              <a:srgbClr val="660066"/>
            </a:solidFill>
          </c:spPr>
          <c:invertIfNegative val="0"/>
          <c:cat>
            <c:numRef>
              <c:f>Entero!$AT$71:$AT$86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Entero!$AW$71:$AW$86</c:f>
              <c:numCache>
                <c:formatCode>0.00</c:formatCode>
                <c:ptCount val="16"/>
                <c:pt idx="0">
                  <c:v>0</c:v>
                </c:pt>
                <c:pt idx="1">
                  <c:v>0</c:v>
                </c:pt>
                <c:pt idx="2">
                  <c:v>0</c:v>
                </c:pt>
                <c:pt idx="3">
                  <c:v>0</c:v>
                </c:pt>
                <c:pt idx="4">
                  <c:v>5.2173913043478262</c:v>
                </c:pt>
                <c:pt idx="5">
                  <c:v>0</c:v>
                </c:pt>
                <c:pt idx="6">
                  <c:v>21.739130434782609</c:v>
                </c:pt>
                <c:pt idx="7">
                  <c:v>16.521739130434781</c:v>
                </c:pt>
                <c:pt idx="8">
                  <c:v>1.7391304347826086</c:v>
                </c:pt>
                <c:pt idx="9">
                  <c:v>3.4782608695652173</c:v>
                </c:pt>
                <c:pt idx="10">
                  <c:v>6.0869565217391308</c:v>
                </c:pt>
                <c:pt idx="11">
                  <c:v>13.043478260869565</c:v>
                </c:pt>
                <c:pt idx="12">
                  <c:v>15.652173913043478</c:v>
                </c:pt>
                <c:pt idx="13">
                  <c:v>16.521739130434781</c:v>
                </c:pt>
                <c:pt idx="14">
                  <c:v>0</c:v>
                </c:pt>
                <c:pt idx="15">
                  <c:v>0</c:v>
                </c:pt>
              </c:numCache>
            </c:numRef>
          </c:val>
          <c:extLst>
            <c:ext xmlns:c16="http://schemas.microsoft.com/office/drawing/2014/chart" uri="{C3380CC4-5D6E-409C-BE32-E72D297353CC}">
              <c16:uniqueId val="{00000002-576C-449D-92FC-AF3BD498886F}"/>
            </c:ext>
          </c:extLst>
        </c:ser>
        <c:ser>
          <c:idx val="6"/>
          <c:order val="3"/>
          <c:tx>
            <c:strRef>
              <c:f>Entero!$AX$70</c:f>
              <c:strCache>
                <c:ptCount val="1"/>
                <c:pt idx="0">
                  <c:v>Piperacillin/ Tazobactam</c:v>
                </c:pt>
              </c:strCache>
            </c:strRef>
          </c:tx>
          <c:spPr>
            <a:solidFill>
              <a:srgbClr val="CC00CC"/>
            </a:solidFill>
          </c:spPr>
          <c:invertIfNegative val="0"/>
          <c:cat>
            <c:numRef>
              <c:f>Entero!$AT$71:$AT$86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Entero!$AX$71:$AX$86</c:f>
              <c:numCache>
                <c:formatCode>0.00</c:formatCode>
                <c:ptCount val="16"/>
                <c:pt idx="0">
                  <c:v>0</c:v>
                </c:pt>
                <c:pt idx="1">
                  <c:v>0</c:v>
                </c:pt>
                <c:pt idx="2">
                  <c:v>0</c:v>
                </c:pt>
                <c:pt idx="3">
                  <c:v>0</c:v>
                </c:pt>
                <c:pt idx="4">
                  <c:v>9.5652173913043477</c:v>
                </c:pt>
                <c:pt idx="5">
                  <c:v>0</c:v>
                </c:pt>
                <c:pt idx="6">
                  <c:v>24.347826086956523</c:v>
                </c:pt>
                <c:pt idx="7">
                  <c:v>15.652173913043478</c:v>
                </c:pt>
                <c:pt idx="8">
                  <c:v>4.3478260869565215</c:v>
                </c:pt>
                <c:pt idx="9">
                  <c:v>11.304347826086957</c:v>
                </c:pt>
                <c:pt idx="10">
                  <c:v>10.434782608695652</c:v>
                </c:pt>
                <c:pt idx="11">
                  <c:v>12.173913043478262</c:v>
                </c:pt>
                <c:pt idx="12">
                  <c:v>8.695652173913043</c:v>
                </c:pt>
                <c:pt idx="13">
                  <c:v>3.4782608695652173</c:v>
                </c:pt>
                <c:pt idx="14">
                  <c:v>0</c:v>
                </c:pt>
                <c:pt idx="15">
                  <c:v>0</c:v>
                </c:pt>
              </c:numCache>
            </c:numRef>
          </c:val>
          <c:extLst>
            <c:ext xmlns:c16="http://schemas.microsoft.com/office/drawing/2014/chart" uri="{C3380CC4-5D6E-409C-BE32-E72D297353CC}">
              <c16:uniqueId val="{00000003-576C-449D-92FC-AF3BD498886F}"/>
            </c:ext>
          </c:extLst>
        </c:ser>
        <c:ser>
          <c:idx val="7"/>
          <c:order val="4"/>
          <c:tx>
            <c:strRef>
              <c:f>Entero!$AY$70</c:f>
              <c:strCache>
                <c:ptCount val="1"/>
                <c:pt idx="0">
                  <c:v>Aztreonam</c:v>
                </c:pt>
              </c:strCache>
            </c:strRef>
          </c:tx>
          <c:spPr>
            <a:solidFill>
              <a:srgbClr val="FF66FF"/>
            </a:solidFill>
          </c:spPr>
          <c:invertIfNegative val="0"/>
          <c:cat>
            <c:numRef>
              <c:f>Entero!$AT$71:$AT$86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Entero!$AY$71:$AY$86</c:f>
              <c:numCache>
                <c:formatCode>0.00</c:formatCode>
                <c:ptCount val="16"/>
                <c:pt idx="0">
                  <c:v>0</c:v>
                </c:pt>
                <c:pt idx="1">
                  <c:v>0</c:v>
                </c:pt>
                <c:pt idx="2">
                  <c:v>0</c:v>
                </c:pt>
                <c:pt idx="3">
                  <c:v>40.869565217391305</c:v>
                </c:pt>
                <c:pt idx="4">
                  <c:v>0</c:v>
                </c:pt>
                <c:pt idx="5">
                  <c:v>4.3478260869565215</c:v>
                </c:pt>
                <c:pt idx="6">
                  <c:v>3.4782608695652173</c:v>
                </c:pt>
                <c:pt idx="7">
                  <c:v>0.86956521739130432</c:v>
                </c:pt>
                <c:pt idx="8">
                  <c:v>2.6086956521739131</c:v>
                </c:pt>
                <c:pt idx="9">
                  <c:v>6.0869565217391308</c:v>
                </c:pt>
                <c:pt idx="10">
                  <c:v>4.3478260869565215</c:v>
                </c:pt>
                <c:pt idx="11">
                  <c:v>37.391304347826086</c:v>
                </c:pt>
                <c:pt idx="12">
                  <c:v>0</c:v>
                </c:pt>
                <c:pt idx="13">
                  <c:v>0</c:v>
                </c:pt>
                <c:pt idx="14">
                  <c:v>0</c:v>
                </c:pt>
                <c:pt idx="15">
                  <c:v>0</c:v>
                </c:pt>
              </c:numCache>
            </c:numRef>
          </c:val>
          <c:extLst>
            <c:ext xmlns:c16="http://schemas.microsoft.com/office/drawing/2014/chart" uri="{C3380CC4-5D6E-409C-BE32-E72D297353CC}">
              <c16:uniqueId val="{00000004-576C-449D-92FC-AF3BD498886F}"/>
            </c:ext>
          </c:extLst>
        </c:ser>
        <c:ser>
          <c:idx val="9"/>
          <c:order val="5"/>
          <c:tx>
            <c:strRef>
              <c:f>Entero!$AZ$70</c:f>
              <c:strCache>
                <c:ptCount val="1"/>
                <c:pt idx="0">
                  <c:v>Cefotaxim</c:v>
                </c:pt>
              </c:strCache>
            </c:strRef>
          </c:tx>
          <c:spPr>
            <a:solidFill>
              <a:srgbClr val="0000CC"/>
            </a:solidFill>
          </c:spPr>
          <c:invertIfNegative val="0"/>
          <c:cat>
            <c:numRef>
              <c:f>Entero!$AT$71:$AT$86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Entero!$AZ$71:$AZ$86</c:f>
              <c:numCache>
                <c:formatCode>0.00</c:formatCode>
                <c:ptCount val="16"/>
                <c:pt idx="0">
                  <c:v>0</c:v>
                </c:pt>
                <c:pt idx="1">
                  <c:v>8.695652173913043</c:v>
                </c:pt>
                <c:pt idx="2">
                  <c:v>0</c:v>
                </c:pt>
                <c:pt idx="3">
                  <c:v>13.043478260869565</c:v>
                </c:pt>
                <c:pt idx="4">
                  <c:v>19.130434782608695</c:v>
                </c:pt>
                <c:pt idx="5">
                  <c:v>6.9565217391304346</c:v>
                </c:pt>
                <c:pt idx="6">
                  <c:v>0.86956521739130432</c:v>
                </c:pt>
                <c:pt idx="7">
                  <c:v>0</c:v>
                </c:pt>
                <c:pt idx="8">
                  <c:v>3.4782608695652173</c:v>
                </c:pt>
                <c:pt idx="9">
                  <c:v>3.4782608695652173</c:v>
                </c:pt>
                <c:pt idx="10">
                  <c:v>44.347826086956523</c:v>
                </c:pt>
                <c:pt idx="11">
                  <c:v>0</c:v>
                </c:pt>
                <c:pt idx="12">
                  <c:v>0</c:v>
                </c:pt>
                <c:pt idx="13">
                  <c:v>0</c:v>
                </c:pt>
                <c:pt idx="14">
                  <c:v>0</c:v>
                </c:pt>
                <c:pt idx="15">
                  <c:v>0</c:v>
                </c:pt>
              </c:numCache>
            </c:numRef>
          </c:val>
          <c:extLst>
            <c:ext xmlns:c16="http://schemas.microsoft.com/office/drawing/2014/chart" uri="{C3380CC4-5D6E-409C-BE32-E72D297353CC}">
              <c16:uniqueId val="{00000005-576C-449D-92FC-AF3BD498886F}"/>
            </c:ext>
          </c:extLst>
        </c:ser>
        <c:ser>
          <c:idx val="10"/>
          <c:order val="6"/>
          <c:tx>
            <c:strRef>
              <c:f>Entero!$BA$70</c:f>
              <c:strCache>
                <c:ptCount val="1"/>
                <c:pt idx="0">
                  <c:v>Ceftazidim</c:v>
                </c:pt>
              </c:strCache>
            </c:strRef>
          </c:tx>
          <c:spPr>
            <a:solidFill>
              <a:srgbClr val="0066CC"/>
            </a:solidFill>
          </c:spPr>
          <c:invertIfNegative val="0"/>
          <c:cat>
            <c:numRef>
              <c:f>Entero!$AT$71:$AT$86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Entero!$BA$71:$BA$86</c:f>
              <c:numCache>
                <c:formatCode>0.00</c:formatCode>
                <c:ptCount val="16"/>
                <c:pt idx="0">
                  <c:v>0</c:v>
                </c:pt>
                <c:pt idx="1">
                  <c:v>0</c:v>
                </c:pt>
                <c:pt idx="2">
                  <c:v>0</c:v>
                </c:pt>
                <c:pt idx="3">
                  <c:v>35.652173913043477</c:v>
                </c:pt>
                <c:pt idx="4">
                  <c:v>0</c:v>
                </c:pt>
                <c:pt idx="5">
                  <c:v>9.5652173913043477</c:v>
                </c:pt>
                <c:pt idx="6">
                  <c:v>3.4782608695652173</c:v>
                </c:pt>
                <c:pt idx="7">
                  <c:v>3.4782608695652173</c:v>
                </c:pt>
                <c:pt idx="8">
                  <c:v>2.6086956521739131</c:v>
                </c:pt>
                <c:pt idx="9">
                  <c:v>2.6086956521739131</c:v>
                </c:pt>
                <c:pt idx="10">
                  <c:v>12.173913043478262</c:v>
                </c:pt>
                <c:pt idx="11">
                  <c:v>14.782608695652174</c:v>
                </c:pt>
                <c:pt idx="12">
                  <c:v>15.652173913043478</c:v>
                </c:pt>
                <c:pt idx="13">
                  <c:v>0</c:v>
                </c:pt>
                <c:pt idx="14">
                  <c:v>0</c:v>
                </c:pt>
                <c:pt idx="15">
                  <c:v>0</c:v>
                </c:pt>
              </c:numCache>
            </c:numRef>
          </c:val>
          <c:extLst>
            <c:ext xmlns:c16="http://schemas.microsoft.com/office/drawing/2014/chart" uri="{C3380CC4-5D6E-409C-BE32-E72D297353CC}">
              <c16:uniqueId val="{00000006-576C-449D-92FC-AF3BD498886F}"/>
            </c:ext>
          </c:extLst>
        </c:ser>
        <c:ser>
          <c:idx val="11"/>
          <c:order val="7"/>
          <c:tx>
            <c:strRef>
              <c:f>Entero!$BB$70</c:f>
              <c:strCache>
                <c:ptCount val="1"/>
                <c:pt idx="0">
                  <c:v>Cefuroxim</c:v>
                </c:pt>
              </c:strCache>
            </c:strRef>
          </c:tx>
          <c:spPr>
            <a:solidFill>
              <a:srgbClr val="33CCFF"/>
            </a:solidFill>
          </c:spPr>
          <c:invertIfNegative val="0"/>
          <c:cat>
            <c:numRef>
              <c:f>Entero!$AT$71:$AT$86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Entero!$BB$71:$BB$86</c:f>
              <c:numCache>
                <c:formatCode>0.00</c:formatCode>
                <c:ptCount val="16"/>
                <c:pt idx="0">
                  <c:v>0</c:v>
                </c:pt>
                <c:pt idx="1">
                  <c:v>0</c:v>
                </c:pt>
                <c:pt idx="2">
                  <c:v>0</c:v>
                </c:pt>
                <c:pt idx="3">
                  <c:v>0</c:v>
                </c:pt>
                <c:pt idx="4">
                  <c:v>0</c:v>
                </c:pt>
                <c:pt idx="5">
                  <c:v>0</c:v>
                </c:pt>
                <c:pt idx="6">
                  <c:v>0.86956521739130432</c:v>
                </c:pt>
                <c:pt idx="7">
                  <c:v>4.3478260869565215</c:v>
                </c:pt>
                <c:pt idx="8">
                  <c:v>13.043478260869565</c:v>
                </c:pt>
                <c:pt idx="9">
                  <c:v>17.391304347826086</c:v>
                </c:pt>
                <c:pt idx="10">
                  <c:v>5.2173913043478262</c:v>
                </c:pt>
                <c:pt idx="11">
                  <c:v>5.2173913043478262</c:v>
                </c:pt>
                <c:pt idx="12">
                  <c:v>53.913043478260867</c:v>
                </c:pt>
                <c:pt idx="13">
                  <c:v>0</c:v>
                </c:pt>
                <c:pt idx="14">
                  <c:v>0</c:v>
                </c:pt>
                <c:pt idx="15">
                  <c:v>0</c:v>
                </c:pt>
              </c:numCache>
            </c:numRef>
          </c:val>
          <c:extLst>
            <c:ext xmlns:c16="http://schemas.microsoft.com/office/drawing/2014/chart" uri="{C3380CC4-5D6E-409C-BE32-E72D297353CC}">
              <c16:uniqueId val="{00000007-576C-449D-92FC-AF3BD498886F}"/>
            </c:ext>
          </c:extLst>
        </c:ser>
        <c:ser>
          <c:idx val="12"/>
          <c:order val="8"/>
          <c:tx>
            <c:strRef>
              <c:f>Entero!$BC$70</c:f>
              <c:strCache>
                <c:ptCount val="1"/>
                <c:pt idx="0">
                  <c:v>Imipenem</c:v>
                </c:pt>
              </c:strCache>
            </c:strRef>
          </c:tx>
          <c:spPr>
            <a:solidFill>
              <a:srgbClr val="00CC00"/>
            </a:solidFill>
          </c:spPr>
          <c:invertIfNegative val="0"/>
          <c:cat>
            <c:numRef>
              <c:f>Entero!$AT$71:$AT$86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Entero!$BC$71:$BC$86</c:f>
              <c:numCache>
                <c:formatCode>0.00</c:formatCode>
                <c:ptCount val="16"/>
                <c:pt idx="0">
                  <c:v>0</c:v>
                </c:pt>
                <c:pt idx="1">
                  <c:v>0</c:v>
                </c:pt>
                <c:pt idx="2">
                  <c:v>10.434782608695652</c:v>
                </c:pt>
                <c:pt idx="3">
                  <c:v>0</c:v>
                </c:pt>
                <c:pt idx="4">
                  <c:v>48.695652173913047</c:v>
                </c:pt>
                <c:pt idx="5">
                  <c:v>25.217391304347824</c:v>
                </c:pt>
                <c:pt idx="6">
                  <c:v>9.5652173913043477</c:v>
                </c:pt>
                <c:pt idx="7">
                  <c:v>6.0869565217391308</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8-576C-449D-92FC-AF3BD498886F}"/>
            </c:ext>
          </c:extLst>
        </c:ser>
        <c:ser>
          <c:idx val="13"/>
          <c:order val="9"/>
          <c:tx>
            <c:strRef>
              <c:f>Entero!$BD$70</c:f>
              <c:strCache>
                <c:ptCount val="1"/>
                <c:pt idx="0">
                  <c:v>Meropenem</c:v>
                </c:pt>
              </c:strCache>
            </c:strRef>
          </c:tx>
          <c:spPr>
            <a:solidFill>
              <a:schemeClr val="accent6">
                <a:lumMod val="50000"/>
              </a:schemeClr>
            </a:solidFill>
          </c:spPr>
          <c:invertIfNegative val="0"/>
          <c:cat>
            <c:numRef>
              <c:f>Entero!$AT$71:$AT$86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Entero!$BD$71:$BD$86</c:f>
              <c:numCache>
                <c:formatCode>0.00</c:formatCode>
                <c:ptCount val="16"/>
                <c:pt idx="0">
                  <c:v>0</c:v>
                </c:pt>
                <c:pt idx="1">
                  <c:v>0</c:v>
                </c:pt>
                <c:pt idx="2">
                  <c:v>90.434782608695656</c:v>
                </c:pt>
                <c:pt idx="3">
                  <c:v>0</c:v>
                </c:pt>
                <c:pt idx="4">
                  <c:v>6.9565217391304346</c:v>
                </c:pt>
                <c:pt idx="5">
                  <c:v>1.7391304347826086</c:v>
                </c:pt>
                <c:pt idx="6">
                  <c:v>0.86956521739130432</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9-576C-449D-92FC-AF3BD498886F}"/>
            </c:ext>
          </c:extLst>
        </c:ser>
        <c:ser>
          <c:idx val="14"/>
          <c:order val="10"/>
          <c:tx>
            <c:strRef>
              <c:f>Entero!$BE$70</c:f>
              <c:strCache>
                <c:ptCount val="1"/>
                <c:pt idx="0">
                  <c:v>Colistin</c:v>
                </c:pt>
              </c:strCache>
            </c:strRef>
          </c:tx>
          <c:spPr>
            <a:solidFill>
              <a:schemeClr val="accent6">
                <a:lumMod val="75000"/>
              </a:schemeClr>
            </a:solidFill>
          </c:spPr>
          <c:invertIfNegative val="0"/>
          <c:cat>
            <c:numRef>
              <c:f>Entero!$AT$71:$AT$86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Entero!$BE$71:$BE$86</c:f>
              <c:numCache>
                <c:formatCode>0.00</c:formatCode>
                <c:ptCount val="16"/>
                <c:pt idx="0">
                  <c:v>0</c:v>
                </c:pt>
                <c:pt idx="1">
                  <c:v>0</c:v>
                </c:pt>
                <c:pt idx="2">
                  <c:v>0</c:v>
                </c:pt>
                <c:pt idx="3">
                  <c:v>2.6086956521739131</c:v>
                </c:pt>
                <c:pt idx="4">
                  <c:v>43.478260869565219</c:v>
                </c:pt>
                <c:pt idx="5">
                  <c:v>25.217391304347824</c:v>
                </c:pt>
                <c:pt idx="6">
                  <c:v>13.043478260869565</c:v>
                </c:pt>
                <c:pt idx="7">
                  <c:v>4.3478260869565215</c:v>
                </c:pt>
                <c:pt idx="8">
                  <c:v>0.86956521739130432</c:v>
                </c:pt>
                <c:pt idx="9">
                  <c:v>0.86956521739130432</c:v>
                </c:pt>
                <c:pt idx="10">
                  <c:v>9.5652173913043477</c:v>
                </c:pt>
                <c:pt idx="11">
                  <c:v>0</c:v>
                </c:pt>
                <c:pt idx="12">
                  <c:v>0</c:v>
                </c:pt>
                <c:pt idx="13">
                  <c:v>0</c:v>
                </c:pt>
                <c:pt idx="14">
                  <c:v>0</c:v>
                </c:pt>
                <c:pt idx="15">
                  <c:v>0</c:v>
                </c:pt>
              </c:numCache>
            </c:numRef>
          </c:val>
          <c:extLst>
            <c:ext xmlns:c16="http://schemas.microsoft.com/office/drawing/2014/chart" uri="{C3380CC4-5D6E-409C-BE32-E72D297353CC}">
              <c16:uniqueId val="{0000000A-576C-449D-92FC-AF3BD498886F}"/>
            </c:ext>
          </c:extLst>
        </c:ser>
        <c:ser>
          <c:idx val="15"/>
          <c:order val="11"/>
          <c:tx>
            <c:strRef>
              <c:f>Entero!$BF$70</c:f>
              <c:strCache>
                <c:ptCount val="1"/>
                <c:pt idx="0">
                  <c:v>Amikacin</c:v>
                </c:pt>
              </c:strCache>
            </c:strRef>
          </c:tx>
          <c:spPr>
            <a:solidFill>
              <a:schemeClr val="accent6">
                <a:lumMod val="20000"/>
                <a:lumOff val="80000"/>
              </a:schemeClr>
            </a:solidFill>
          </c:spPr>
          <c:invertIfNegative val="0"/>
          <c:cat>
            <c:numRef>
              <c:f>Entero!$AT$71:$AT$86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Entero!$BF$71:$BF$86</c:f>
              <c:numCache>
                <c:formatCode>0.00</c:formatCode>
                <c:ptCount val="16"/>
                <c:pt idx="0">
                  <c:v>0</c:v>
                </c:pt>
                <c:pt idx="1">
                  <c:v>0</c:v>
                </c:pt>
                <c:pt idx="2">
                  <c:v>0</c:v>
                </c:pt>
                <c:pt idx="3">
                  <c:v>0</c:v>
                </c:pt>
                <c:pt idx="4">
                  <c:v>77.391304347826093</c:v>
                </c:pt>
                <c:pt idx="5">
                  <c:v>0</c:v>
                </c:pt>
                <c:pt idx="6">
                  <c:v>20</c:v>
                </c:pt>
                <c:pt idx="7">
                  <c:v>0.86956521739130432</c:v>
                </c:pt>
                <c:pt idx="8" formatCode="General">
                  <c:v>1.7391304347826086</c:v>
                </c:pt>
                <c:pt idx="9" formatCode="General">
                  <c:v>0</c:v>
                </c:pt>
                <c:pt idx="10">
                  <c:v>0</c:v>
                </c:pt>
                <c:pt idx="11">
                  <c:v>0</c:v>
                </c:pt>
                <c:pt idx="12">
                  <c:v>0</c:v>
                </c:pt>
                <c:pt idx="13">
                  <c:v>0</c:v>
                </c:pt>
                <c:pt idx="14">
                  <c:v>0</c:v>
                </c:pt>
                <c:pt idx="15">
                  <c:v>0</c:v>
                </c:pt>
              </c:numCache>
            </c:numRef>
          </c:val>
          <c:extLst>
            <c:ext xmlns:c16="http://schemas.microsoft.com/office/drawing/2014/chart" uri="{C3380CC4-5D6E-409C-BE32-E72D297353CC}">
              <c16:uniqueId val="{0000000B-576C-449D-92FC-AF3BD498886F}"/>
            </c:ext>
          </c:extLst>
        </c:ser>
        <c:ser>
          <c:idx val="16"/>
          <c:order val="12"/>
          <c:tx>
            <c:strRef>
              <c:f>Entero!$BG$70</c:f>
              <c:strCache>
                <c:ptCount val="1"/>
                <c:pt idx="0">
                  <c:v>Gentamicin</c:v>
                </c:pt>
              </c:strCache>
            </c:strRef>
          </c:tx>
          <c:spPr>
            <a:solidFill>
              <a:schemeClr val="bg2">
                <a:lumMod val="50000"/>
              </a:schemeClr>
            </a:solidFill>
          </c:spPr>
          <c:invertIfNegative val="0"/>
          <c:cat>
            <c:numRef>
              <c:f>Entero!$AT$71:$AT$86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Entero!$BG$71:$BG$86</c:f>
              <c:numCache>
                <c:formatCode>0.00</c:formatCode>
                <c:ptCount val="16"/>
                <c:pt idx="0">
                  <c:v>0</c:v>
                </c:pt>
                <c:pt idx="1">
                  <c:v>0</c:v>
                </c:pt>
                <c:pt idx="2">
                  <c:v>16.521739130434781</c:v>
                </c:pt>
                <c:pt idx="3">
                  <c:v>0</c:v>
                </c:pt>
                <c:pt idx="4">
                  <c:v>71.304347826086953</c:v>
                </c:pt>
                <c:pt idx="5">
                  <c:v>7.8260869565217392</c:v>
                </c:pt>
                <c:pt idx="6">
                  <c:v>0</c:v>
                </c:pt>
                <c:pt idx="7">
                  <c:v>0</c:v>
                </c:pt>
                <c:pt idx="8">
                  <c:v>0</c:v>
                </c:pt>
                <c:pt idx="9" formatCode="General">
                  <c:v>0</c:v>
                </c:pt>
                <c:pt idx="10" formatCode="General">
                  <c:v>4.3478260869565215</c:v>
                </c:pt>
                <c:pt idx="11">
                  <c:v>0</c:v>
                </c:pt>
                <c:pt idx="12">
                  <c:v>0</c:v>
                </c:pt>
                <c:pt idx="13">
                  <c:v>0</c:v>
                </c:pt>
                <c:pt idx="14">
                  <c:v>0</c:v>
                </c:pt>
                <c:pt idx="15">
                  <c:v>0</c:v>
                </c:pt>
              </c:numCache>
            </c:numRef>
          </c:val>
          <c:extLst>
            <c:ext xmlns:c16="http://schemas.microsoft.com/office/drawing/2014/chart" uri="{C3380CC4-5D6E-409C-BE32-E72D297353CC}">
              <c16:uniqueId val="{0000000C-576C-449D-92FC-AF3BD498886F}"/>
            </c:ext>
          </c:extLst>
        </c:ser>
        <c:ser>
          <c:idx val="17"/>
          <c:order val="13"/>
          <c:tx>
            <c:strRef>
              <c:f>Entero!$BH$70</c:f>
              <c:strCache>
                <c:ptCount val="1"/>
                <c:pt idx="0">
                  <c:v>Tobramycin</c:v>
                </c:pt>
              </c:strCache>
            </c:strRef>
          </c:tx>
          <c:spPr>
            <a:solidFill>
              <a:schemeClr val="accent4">
                <a:lumMod val="75000"/>
              </a:schemeClr>
            </a:solidFill>
          </c:spPr>
          <c:invertIfNegative val="0"/>
          <c:cat>
            <c:numRef>
              <c:f>Entero!$AT$71:$AT$86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Entero!$BH$71:$BH$86</c:f>
              <c:numCache>
                <c:formatCode>0.00</c:formatCode>
                <c:ptCount val="16"/>
                <c:pt idx="0">
                  <c:v>0</c:v>
                </c:pt>
                <c:pt idx="1">
                  <c:v>0</c:v>
                </c:pt>
                <c:pt idx="2">
                  <c:v>74.358974358974365</c:v>
                </c:pt>
                <c:pt idx="3">
                  <c:v>0</c:v>
                </c:pt>
                <c:pt idx="4">
                  <c:v>12.820512820512821</c:v>
                </c:pt>
                <c:pt idx="5">
                  <c:v>12.820512820512821</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D-576C-449D-92FC-AF3BD498886F}"/>
            </c:ext>
          </c:extLst>
        </c:ser>
        <c:ser>
          <c:idx val="18"/>
          <c:order val="14"/>
          <c:tx>
            <c:strRef>
              <c:f>Entero!$BI$70</c:f>
              <c:strCache>
                <c:ptCount val="1"/>
                <c:pt idx="0">
                  <c:v>Fosfomycin</c:v>
                </c:pt>
              </c:strCache>
            </c:strRef>
          </c:tx>
          <c:invertIfNegative val="0"/>
          <c:cat>
            <c:numRef>
              <c:f>Entero!$AT$71:$AT$86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Entero!$BI$71:$BI$86</c:f>
              <c:numCache>
                <c:formatCode>0.00</c:formatCode>
                <c:ptCount val="16"/>
                <c:pt idx="0">
                  <c:v>0</c:v>
                </c:pt>
                <c:pt idx="1">
                  <c:v>0</c:v>
                </c:pt>
                <c:pt idx="2">
                  <c:v>0</c:v>
                </c:pt>
                <c:pt idx="3">
                  <c:v>0</c:v>
                </c:pt>
                <c:pt idx="4">
                  <c:v>0</c:v>
                </c:pt>
                <c:pt idx="5">
                  <c:v>7.8260869565217392</c:v>
                </c:pt>
                <c:pt idx="6">
                  <c:v>0</c:v>
                </c:pt>
                <c:pt idx="7">
                  <c:v>2.6086956521739131</c:v>
                </c:pt>
                <c:pt idx="8">
                  <c:v>5.2173913043478262</c:v>
                </c:pt>
                <c:pt idx="9">
                  <c:v>8.695652173913043</c:v>
                </c:pt>
                <c:pt idx="10">
                  <c:v>20</c:v>
                </c:pt>
                <c:pt idx="11">
                  <c:v>19.130434782608695</c:v>
                </c:pt>
                <c:pt idx="12">
                  <c:v>20</c:v>
                </c:pt>
                <c:pt idx="13">
                  <c:v>6.0869565217391308</c:v>
                </c:pt>
                <c:pt idx="14">
                  <c:v>10.434782608695652</c:v>
                </c:pt>
                <c:pt idx="15">
                  <c:v>0</c:v>
                </c:pt>
              </c:numCache>
            </c:numRef>
          </c:val>
          <c:extLst>
            <c:ext xmlns:c16="http://schemas.microsoft.com/office/drawing/2014/chart" uri="{C3380CC4-5D6E-409C-BE32-E72D297353CC}">
              <c16:uniqueId val="{0000000E-576C-449D-92FC-AF3BD498886F}"/>
            </c:ext>
          </c:extLst>
        </c:ser>
        <c:ser>
          <c:idx val="19"/>
          <c:order val="15"/>
          <c:tx>
            <c:strRef>
              <c:f>Entero!$BJ$70</c:f>
              <c:strCache>
                <c:ptCount val="1"/>
                <c:pt idx="0">
                  <c:v>Cotrimoxazol</c:v>
                </c:pt>
              </c:strCache>
            </c:strRef>
          </c:tx>
          <c:spPr>
            <a:solidFill>
              <a:schemeClr val="accent4">
                <a:lumMod val="60000"/>
                <a:lumOff val="40000"/>
              </a:schemeClr>
            </a:solidFill>
          </c:spPr>
          <c:invertIfNegative val="0"/>
          <c:cat>
            <c:numRef>
              <c:f>Entero!$AT$71:$AT$86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Entero!$BJ$71:$BJ$86</c:f>
              <c:numCache>
                <c:formatCode>0.00</c:formatCode>
                <c:ptCount val="16"/>
                <c:pt idx="0">
                  <c:v>0</c:v>
                </c:pt>
                <c:pt idx="1">
                  <c:v>0</c:v>
                </c:pt>
                <c:pt idx="2">
                  <c:v>46.491228070175438</c:v>
                </c:pt>
                <c:pt idx="3">
                  <c:v>0</c:v>
                </c:pt>
                <c:pt idx="4">
                  <c:v>14.035087719298245</c:v>
                </c:pt>
                <c:pt idx="5">
                  <c:v>8.7719298245614041</c:v>
                </c:pt>
                <c:pt idx="6">
                  <c:v>5.2631578947368425</c:v>
                </c:pt>
                <c:pt idx="7">
                  <c:v>2.6315789473684212</c:v>
                </c:pt>
                <c:pt idx="8">
                  <c:v>1.7543859649122806</c:v>
                </c:pt>
                <c:pt idx="9">
                  <c:v>2.6315789473684212</c:v>
                </c:pt>
                <c:pt idx="10">
                  <c:v>2.6315789473684212</c:v>
                </c:pt>
                <c:pt idx="11">
                  <c:v>15.789473684210526</c:v>
                </c:pt>
                <c:pt idx="12">
                  <c:v>0</c:v>
                </c:pt>
                <c:pt idx="13">
                  <c:v>0</c:v>
                </c:pt>
                <c:pt idx="14">
                  <c:v>0</c:v>
                </c:pt>
                <c:pt idx="15">
                  <c:v>0</c:v>
                </c:pt>
              </c:numCache>
            </c:numRef>
          </c:val>
          <c:extLst>
            <c:ext xmlns:c16="http://schemas.microsoft.com/office/drawing/2014/chart" uri="{C3380CC4-5D6E-409C-BE32-E72D297353CC}">
              <c16:uniqueId val="{0000000F-576C-449D-92FC-AF3BD498886F}"/>
            </c:ext>
          </c:extLst>
        </c:ser>
        <c:ser>
          <c:idx val="20"/>
          <c:order val="16"/>
          <c:tx>
            <c:strRef>
              <c:f>Entero!$BK$70</c:f>
              <c:strCache>
                <c:ptCount val="1"/>
                <c:pt idx="0">
                  <c:v>Ciprofloxacin</c:v>
                </c:pt>
              </c:strCache>
            </c:strRef>
          </c:tx>
          <c:spPr>
            <a:solidFill>
              <a:schemeClr val="accent4">
                <a:lumMod val="20000"/>
                <a:lumOff val="80000"/>
              </a:schemeClr>
            </a:solidFill>
          </c:spPr>
          <c:invertIfNegative val="0"/>
          <c:cat>
            <c:numRef>
              <c:f>Entero!$AT$71:$AT$86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Entero!$BK$71:$BK$86</c:f>
              <c:numCache>
                <c:formatCode>0.00</c:formatCode>
                <c:ptCount val="16"/>
                <c:pt idx="0">
                  <c:v>0</c:v>
                </c:pt>
                <c:pt idx="1">
                  <c:v>64.347826086956516</c:v>
                </c:pt>
                <c:pt idx="2">
                  <c:v>13.043478260869565</c:v>
                </c:pt>
                <c:pt idx="3">
                  <c:v>10.434782608695652</c:v>
                </c:pt>
                <c:pt idx="4">
                  <c:v>0.86956521739130432</c:v>
                </c:pt>
                <c:pt idx="5">
                  <c:v>0</c:v>
                </c:pt>
                <c:pt idx="6">
                  <c:v>0.86956521739130432</c:v>
                </c:pt>
                <c:pt idx="7">
                  <c:v>2.6086956521739131</c:v>
                </c:pt>
                <c:pt idx="8">
                  <c:v>6.0869565217391308</c:v>
                </c:pt>
                <c:pt idx="9">
                  <c:v>1.7391304347826086</c:v>
                </c:pt>
                <c:pt idx="10">
                  <c:v>0</c:v>
                </c:pt>
                <c:pt idx="11">
                  <c:v>0</c:v>
                </c:pt>
                <c:pt idx="12">
                  <c:v>0</c:v>
                </c:pt>
                <c:pt idx="13">
                  <c:v>0</c:v>
                </c:pt>
                <c:pt idx="14">
                  <c:v>0</c:v>
                </c:pt>
                <c:pt idx="15">
                  <c:v>0</c:v>
                </c:pt>
              </c:numCache>
            </c:numRef>
          </c:val>
          <c:extLst>
            <c:ext xmlns:c16="http://schemas.microsoft.com/office/drawing/2014/chart" uri="{C3380CC4-5D6E-409C-BE32-E72D297353CC}">
              <c16:uniqueId val="{00000010-576C-449D-92FC-AF3BD498886F}"/>
            </c:ext>
          </c:extLst>
        </c:ser>
        <c:ser>
          <c:idx val="21"/>
          <c:order val="17"/>
          <c:tx>
            <c:strRef>
              <c:f>Entero!$BL$70</c:f>
              <c:strCache>
                <c:ptCount val="1"/>
                <c:pt idx="0">
                  <c:v>Levofloxacin</c:v>
                </c:pt>
              </c:strCache>
            </c:strRef>
          </c:tx>
          <c:spPr>
            <a:solidFill>
              <a:schemeClr val="tx1">
                <a:lumMod val="50000"/>
                <a:lumOff val="50000"/>
              </a:schemeClr>
            </a:solidFill>
          </c:spPr>
          <c:invertIfNegative val="0"/>
          <c:cat>
            <c:numRef>
              <c:f>Entero!$AT$71:$AT$86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Entero!$BL$71:$BL$86</c:f>
              <c:numCache>
                <c:formatCode>0.00</c:formatCode>
                <c:ptCount val="16"/>
                <c:pt idx="0">
                  <c:v>0</c:v>
                </c:pt>
                <c:pt idx="1">
                  <c:v>76.521739130434781</c:v>
                </c:pt>
                <c:pt idx="2">
                  <c:v>0</c:v>
                </c:pt>
                <c:pt idx="3">
                  <c:v>3.4782608695652173</c:v>
                </c:pt>
                <c:pt idx="4">
                  <c:v>7.8260869565217392</c:v>
                </c:pt>
                <c:pt idx="5">
                  <c:v>1.7391304347826086</c:v>
                </c:pt>
                <c:pt idx="6">
                  <c:v>1.7391304347826086</c:v>
                </c:pt>
                <c:pt idx="7">
                  <c:v>6.0869565217391308</c:v>
                </c:pt>
                <c:pt idx="8">
                  <c:v>2.6086956521739131</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1-576C-449D-92FC-AF3BD498886F}"/>
            </c:ext>
          </c:extLst>
        </c:ser>
        <c:ser>
          <c:idx val="22"/>
          <c:order val="18"/>
          <c:tx>
            <c:strRef>
              <c:f>Entero!$BM$70</c:f>
              <c:strCache>
                <c:ptCount val="1"/>
                <c:pt idx="0">
                  <c:v>Moxifloxacin</c:v>
                </c:pt>
              </c:strCache>
            </c:strRef>
          </c:tx>
          <c:spPr>
            <a:solidFill>
              <a:srgbClr val="CCFF66"/>
            </a:solidFill>
          </c:spPr>
          <c:invertIfNegative val="0"/>
          <c:cat>
            <c:numRef>
              <c:f>Entero!$AT$71:$AT$86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Entero!$BM$71:$BM$86</c:f>
              <c:numCache>
                <c:formatCode>0.00</c:formatCode>
                <c:ptCount val="16"/>
                <c:pt idx="0">
                  <c:v>0</c:v>
                </c:pt>
                <c:pt idx="1">
                  <c:v>2.6086956521739131</c:v>
                </c:pt>
                <c:pt idx="2">
                  <c:v>25.217391304347824</c:v>
                </c:pt>
                <c:pt idx="3">
                  <c:v>48.695652173913047</c:v>
                </c:pt>
                <c:pt idx="4">
                  <c:v>5.2173913043478262</c:v>
                </c:pt>
                <c:pt idx="5">
                  <c:v>6.9565217391304346</c:v>
                </c:pt>
                <c:pt idx="6">
                  <c:v>1.7391304347826086</c:v>
                </c:pt>
                <c:pt idx="7">
                  <c:v>1.7391304347826086</c:v>
                </c:pt>
                <c:pt idx="8">
                  <c:v>6.9565217391304346</c:v>
                </c:pt>
                <c:pt idx="9">
                  <c:v>0.86956521739130432</c:v>
                </c:pt>
                <c:pt idx="10">
                  <c:v>0</c:v>
                </c:pt>
                <c:pt idx="11">
                  <c:v>0</c:v>
                </c:pt>
                <c:pt idx="12">
                  <c:v>0</c:v>
                </c:pt>
                <c:pt idx="13">
                  <c:v>0</c:v>
                </c:pt>
                <c:pt idx="14">
                  <c:v>0</c:v>
                </c:pt>
                <c:pt idx="15">
                  <c:v>0</c:v>
                </c:pt>
              </c:numCache>
            </c:numRef>
          </c:val>
          <c:extLst>
            <c:ext xmlns:c16="http://schemas.microsoft.com/office/drawing/2014/chart" uri="{C3380CC4-5D6E-409C-BE32-E72D297353CC}">
              <c16:uniqueId val="{00000012-576C-449D-92FC-AF3BD498886F}"/>
            </c:ext>
          </c:extLst>
        </c:ser>
        <c:ser>
          <c:idx val="0"/>
          <c:order val="19"/>
          <c:tx>
            <c:strRef>
              <c:f>Entero!$BN$70</c:f>
              <c:strCache>
                <c:ptCount val="1"/>
                <c:pt idx="0">
                  <c:v>Doxycyclin</c:v>
                </c:pt>
              </c:strCache>
            </c:strRef>
          </c:tx>
          <c:invertIfNegative val="0"/>
          <c:cat>
            <c:numRef>
              <c:f>Entero!$AT$71:$AT$86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Entero!$BN$71:$BN$86</c:f>
              <c:numCache>
                <c:formatCode>0.00</c:formatCode>
                <c:ptCount val="16"/>
                <c:pt idx="0">
                  <c:v>0</c:v>
                </c:pt>
                <c:pt idx="1">
                  <c:v>0</c:v>
                </c:pt>
                <c:pt idx="2">
                  <c:v>0</c:v>
                </c:pt>
                <c:pt idx="3">
                  <c:v>0</c:v>
                </c:pt>
                <c:pt idx="4">
                  <c:v>0.86956521739130432</c:v>
                </c:pt>
                <c:pt idx="5">
                  <c:v>4.3478260869565215</c:v>
                </c:pt>
                <c:pt idx="6">
                  <c:v>26.956521739130434</c:v>
                </c:pt>
                <c:pt idx="7">
                  <c:v>48.695652173913047</c:v>
                </c:pt>
                <c:pt idx="8">
                  <c:v>3.4782608695652173</c:v>
                </c:pt>
                <c:pt idx="9">
                  <c:v>10.434782608695652</c:v>
                </c:pt>
                <c:pt idx="10">
                  <c:v>5.2173913043478262</c:v>
                </c:pt>
                <c:pt idx="11">
                  <c:v>0</c:v>
                </c:pt>
                <c:pt idx="12">
                  <c:v>0</c:v>
                </c:pt>
                <c:pt idx="13">
                  <c:v>0</c:v>
                </c:pt>
                <c:pt idx="14">
                  <c:v>0</c:v>
                </c:pt>
                <c:pt idx="15">
                  <c:v>0</c:v>
                </c:pt>
              </c:numCache>
            </c:numRef>
          </c:val>
          <c:extLst>
            <c:ext xmlns:c16="http://schemas.microsoft.com/office/drawing/2014/chart" uri="{C3380CC4-5D6E-409C-BE32-E72D297353CC}">
              <c16:uniqueId val="{00000013-576C-449D-92FC-AF3BD498886F}"/>
            </c:ext>
          </c:extLst>
        </c:ser>
        <c:ser>
          <c:idx val="1"/>
          <c:order val="20"/>
          <c:tx>
            <c:strRef>
              <c:f>Entero!$BO$70</c:f>
              <c:strCache>
                <c:ptCount val="1"/>
                <c:pt idx="0">
                  <c:v>Tigecyclin</c:v>
                </c:pt>
              </c:strCache>
            </c:strRef>
          </c:tx>
          <c:invertIfNegative val="0"/>
          <c:cat>
            <c:numRef>
              <c:f>Entero!$AT$71:$AT$86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Entero!$BO$71:$BO$86</c:f>
              <c:numCache>
                <c:formatCode>0.00</c:formatCode>
                <c:ptCount val="16"/>
                <c:pt idx="0">
                  <c:v>0</c:v>
                </c:pt>
                <c:pt idx="1">
                  <c:v>0.86956521739130432</c:v>
                </c:pt>
                <c:pt idx="2">
                  <c:v>0</c:v>
                </c:pt>
                <c:pt idx="3">
                  <c:v>23.478260869565219</c:v>
                </c:pt>
                <c:pt idx="4">
                  <c:v>49.565217391304351</c:v>
                </c:pt>
                <c:pt idx="5">
                  <c:v>16.521739130434781</c:v>
                </c:pt>
                <c:pt idx="6">
                  <c:v>4.3478260869565215</c:v>
                </c:pt>
                <c:pt idx="7">
                  <c:v>5.2173913043478262</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576C-449D-92FC-AF3BD498886F}"/>
            </c:ext>
          </c:extLst>
        </c:ser>
        <c:dLbls>
          <c:showLegendKey val="0"/>
          <c:showVal val="0"/>
          <c:showCatName val="0"/>
          <c:showSerName val="0"/>
          <c:showPercent val="0"/>
          <c:showBubbleSize val="0"/>
        </c:dLbls>
        <c:gapWidth val="150"/>
        <c:shape val="box"/>
        <c:axId val="94373376"/>
        <c:axId val="94375296"/>
        <c:axId val="94388224"/>
      </c:bar3DChart>
      <c:catAx>
        <c:axId val="94373376"/>
        <c:scaling>
          <c:orientation val="minMax"/>
        </c:scaling>
        <c:delete val="0"/>
        <c:axPos val="b"/>
        <c:title>
          <c:tx>
            <c:rich>
              <a:bodyPr/>
              <a:lstStyle/>
              <a:p>
                <a:pPr>
                  <a:defRPr sz="1400"/>
                </a:pPr>
                <a:r>
                  <a:rPr lang="de-DE" sz="1400"/>
                  <a:t>mg/L</a:t>
                </a:r>
              </a:p>
            </c:rich>
          </c:tx>
          <c:layout>
            <c:manualLayout>
              <c:xMode val="edge"/>
              <c:yMode val="edge"/>
              <c:x val="0.33857846349326526"/>
              <c:y val="0.86748273103219953"/>
            </c:manualLayout>
          </c:layout>
          <c:overlay val="0"/>
        </c:title>
        <c:numFmt formatCode="General" sourceLinked="1"/>
        <c:majorTickMark val="out"/>
        <c:minorTickMark val="none"/>
        <c:tickLblPos val="nextTo"/>
        <c:crossAx val="94375296"/>
        <c:crosses val="autoZero"/>
        <c:auto val="1"/>
        <c:lblAlgn val="ctr"/>
        <c:lblOffset val="100"/>
        <c:tickLblSkip val="1"/>
        <c:noMultiLvlLbl val="0"/>
      </c:catAx>
      <c:valAx>
        <c:axId val="94375296"/>
        <c:scaling>
          <c:orientation val="minMax"/>
        </c:scaling>
        <c:delete val="0"/>
        <c:axPos val="l"/>
        <c:majorGridlines/>
        <c:title>
          <c:tx>
            <c:rich>
              <a:bodyPr rot="0" vert="horz"/>
              <a:lstStyle/>
              <a:p>
                <a:pPr>
                  <a:defRPr sz="1600"/>
                </a:pPr>
                <a:r>
                  <a:rPr lang="de-DE" sz="1600"/>
                  <a:t>%</a:t>
                </a:r>
              </a:p>
            </c:rich>
          </c:tx>
          <c:layout>
            <c:manualLayout>
              <c:xMode val="edge"/>
              <c:yMode val="edge"/>
              <c:x val="0.11400107027271063"/>
              <c:y val="0.62368704948709197"/>
            </c:manualLayout>
          </c:layout>
          <c:overlay val="0"/>
        </c:title>
        <c:numFmt formatCode="0.00" sourceLinked="1"/>
        <c:majorTickMark val="out"/>
        <c:minorTickMark val="none"/>
        <c:tickLblPos val="nextTo"/>
        <c:crossAx val="94373376"/>
        <c:crosses val="autoZero"/>
        <c:crossBetween val="between"/>
      </c:valAx>
      <c:serAx>
        <c:axId val="94388224"/>
        <c:scaling>
          <c:orientation val="minMax"/>
        </c:scaling>
        <c:delete val="0"/>
        <c:axPos val="b"/>
        <c:majorTickMark val="out"/>
        <c:minorTickMark val="none"/>
        <c:tickLblPos val="nextTo"/>
        <c:txPr>
          <a:bodyPr rot="1500000" vert="horz" anchor="ctr" anchorCtr="0"/>
          <a:lstStyle/>
          <a:p>
            <a:pPr>
              <a:defRPr sz="1200"/>
            </a:pPr>
            <a:endParaRPr lang="de-DE"/>
          </a:p>
        </c:txPr>
        <c:crossAx val="94375296"/>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5"/>
          <c:order val="0"/>
          <c:tx>
            <c:strRef>
              <c:f>Entero!$AU$133</c:f>
              <c:strCache>
                <c:ptCount val="1"/>
                <c:pt idx="0">
                  <c:v>Ampicillin</c:v>
                </c:pt>
              </c:strCache>
            </c:strRef>
          </c:tx>
          <c:spPr>
            <a:solidFill>
              <a:srgbClr val="660066"/>
            </a:solidFill>
          </c:spPr>
          <c:invertIfNegative val="0"/>
          <c:cat>
            <c:numRef>
              <c:f>Entero!$AT$134:$AT$149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Entero!$AU$134:$AU$149</c:f>
              <c:numCache>
                <c:formatCode>0.00</c:formatCode>
                <c:ptCount val="16"/>
                <c:pt idx="0">
                  <c:v>0</c:v>
                </c:pt>
                <c:pt idx="1">
                  <c:v>0</c:v>
                </c:pt>
                <c:pt idx="2">
                  <c:v>0</c:v>
                </c:pt>
                <c:pt idx="3">
                  <c:v>0</c:v>
                </c:pt>
                <c:pt idx="4">
                  <c:v>0</c:v>
                </c:pt>
                <c:pt idx="5">
                  <c:v>0</c:v>
                </c:pt>
                <c:pt idx="6">
                  <c:v>0</c:v>
                </c:pt>
                <c:pt idx="7">
                  <c:v>2.7027027027027026</c:v>
                </c:pt>
                <c:pt idx="8">
                  <c:v>0</c:v>
                </c:pt>
                <c:pt idx="9">
                  <c:v>0</c:v>
                </c:pt>
                <c:pt idx="10">
                  <c:v>18.918918918918919</c:v>
                </c:pt>
                <c:pt idx="11">
                  <c:v>29.72972972972973</c:v>
                </c:pt>
                <c:pt idx="12">
                  <c:v>48.648648648648646</c:v>
                </c:pt>
                <c:pt idx="13">
                  <c:v>0</c:v>
                </c:pt>
                <c:pt idx="14">
                  <c:v>0</c:v>
                </c:pt>
                <c:pt idx="15">
                  <c:v>0</c:v>
                </c:pt>
              </c:numCache>
            </c:numRef>
          </c:val>
          <c:extLst>
            <c:ext xmlns:c16="http://schemas.microsoft.com/office/drawing/2014/chart" uri="{C3380CC4-5D6E-409C-BE32-E72D297353CC}">
              <c16:uniqueId val="{00000000-2D57-4A2C-839B-2C3F2E900427}"/>
            </c:ext>
          </c:extLst>
        </c:ser>
        <c:ser>
          <c:idx val="6"/>
          <c:order val="1"/>
          <c:tx>
            <c:strRef>
              <c:f>Entero!$AV$133</c:f>
              <c:strCache>
                <c:ptCount val="1"/>
                <c:pt idx="0">
                  <c:v>Ampicillin/ Sulbactam</c:v>
                </c:pt>
              </c:strCache>
            </c:strRef>
          </c:tx>
          <c:spPr>
            <a:solidFill>
              <a:srgbClr val="CC00CC"/>
            </a:solidFill>
          </c:spPr>
          <c:invertIfNegative val="0"/>
          <c:cat>
            <c:numRef>
              <c:f>Entero!$AT$134:$AT$149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Entero!$AV$134:$AV$149</c:f>
              <c:numCache>
                <c:formatCode>0.00</c:formatCode>
                <c:ptCount val="16"/>
                <c:pt idx="0">
                  <c:v>0</c:v>
                </c:pt>
                <c:pt idx="1">
                  <c:v>0</c:v>
                </c:pt>
                <c:pt idx="2">
                  <c:v>0</c:v>
                </c:pt>
                <c:pt idx="3">
                  <c:v>0</c:v>
                </c:pt>
                <c:pt idx="4">
                  <c:v>0</c:v>
                </c:pt>
                <c:pt idx="5">
                  <c:v>2.7027027027027026</c:v>
                </c:pt>
                <c:pt idx="6">
                  <c:v>8.1081081081081088</c:v>
                </c:pt>
                <c:pt idx="7">
                  <c:v>13.513513513513514</c:v>
                </c:pt>
                <c:pt idx="8">
                  <c:v>21.621621621621621</c:v>
                </c:pt>
                <c:pt idx="9">
                  <c:v>13.513513513513514</c:v>
                </c:pt>
                <c:pt idx="10">
                  <c:v>0</c:v>
                </c:pt>
                <c:pt idx="11">
                  <c:v>10.810810810810811</c:v>
                </c:pt>
                <c:pt idx="12">
                  <c:v>29.72972972972973</c:v>
                </c:pt>
                <c:pt idx="13">
                  <c:v>0</c:v>
                </c:pt>
                <c:pt idx="14">
                  <c:v>0</c:v>
                </c:pt>
                <c:pt idx="15">
                  <c:v>0</c:v>
                </c:pt>
              </c:numCache>
            </c:numRef>
          </c:val>
          <c:extLst>
            <c:ext xmlns:c16="http://schemas.microsoft.com/office/drawing/2014/chart" uri="{C3380CC4-5D6E-409C-BE32-E72D297353CC}">
              <c16:uniqueId val="{00000001-2D57-4A2C-839B-2C3F2E900427}"/>
            </c:ext>
          </c:extLst>
        </c:ser>
        <c:ser>
          <c:idx val="7"/>
          <c:order val="2"/>
          <c:tx>
            <c:strRef>
              <c:f>Entero!$AW$133</c:f>
              <c:strCache>
                <c:ptCount val="1"/>
                <c:pt idx="0">
                  <c:v>Piperacillin</c:v>
                </c:pt>
              </c:strCache>
            </c:strRef>
          </c:tx>
          <c:spPr>
            <a:solidFill>
              <a:srgbClr val="FF66FF"/>
            </a:solidFill>
          </c:spPr>
          <c:invertIfNegative val="0"/>
          <c:cat>
            <c:numRef>
              <c:f>Entero!$AT$134:$AT$149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Entero!$AW$134:$AW$149</c:f>
              <c:numCache>
                <c:formatCode>0.00</c:formatCode>
                <c:ptCount val="16"/>
                <c:pt idx="0">
                  <c:v>0</c:v>
                </c:pt>
                <c:pt idx="1">
                  <c:v>0</c:v>
                </c:pt>
                <c:pt idx="2">
                  <c:v>0</c:v>
                </c:pt>
                <c:pt idx="3">
                  <c:v>0</c:v>
                </c:pt>
                <c:pt idx="4">
                  <c:v>0</c:v>
                </c:pt>
                <c:pt idx="5">
                  <c:v>0</c:v>
                </c:pt>
                <c:pt idx="6">
                  <c:v>2.7027027027027026</c:v>
                </c:pt>
                <c:pt idx="7">
                  <c:v>21.621621621621621</c:v>
                </c:pt>
                <c:pt idx="8">
                  <c:v>16.216216216216218</c:v>
                </c:pt>
                <c:pt idx="9">
                  <c:v>21.621621621621621</c:v>
                </c:pt>
                <c:pt idx="10">
                  <c:v>5.4054054054054053</c:v>
                </c:pt>
                <c:pt idx="11">
                  <c:v>0</c:v>
                </c:pt>
                <c:pt idx="12">
                  <c:v>0</c:v>
                </c:pt>
                <c:pt idx="13">
                  <c:v>32.432432432432435</c:v>
                </c:pt>
                <c:pt idx="14">
                  <c:v>0</c:v>
                </c:pt>
                <c:pt idx="15">
                  <c:v>0</c:v>
                </c:pt>
              </c:numCache>
            </c:numRef>
          </c:val>
          <c:extLst>
            <c:ext xmlns:c16="http://schemas.microsoft.com/office/drawing/2014/chart" uri="{C3380CC4-5D6E-409C-BE32-E72D297353CC}">
              <c16:uniqueId val="{00000002-2D57-4A2C-839B-2C3F2E900427}"/>
            </c:ext>
          </c:extLst>
        </c:ser>
        <c:ser>
          <c:idx val="9"/>
          <c:order val="3"/>
          <c:tx>
            <c:strRef>
              <c:f>Entero!$AX$133</c:f>
              <c:strCache>
                <c:ptCount val="1"/>
                <c:pt idx="0">
                  <c:v>Piperacillin/ Tazobactam</c:v>
                </c:pt>
              </c:strCache>
            </c:strRef>
          </c:tx>
          <c:spPr>
            <a:solidFill>
              <a:srgbClr val="0000CC"/>
            </a:solidFill>
          </c:spPr>
          <c:invertIfNegative val="0"/>
          <c:cat>
            <c:numRef>
              <c:f>Entero!$AT$134:$AT$149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Entero!$AX$134:$AX$149</c:f>
              <c:numCache>
                <c:formatCode>0.00</c:formatCode>
                <c:ptCount val="16"/>
                <c:pt idx="0">
                  <c:v>0</c:v>
                </c:pt>
                <c:pt idx="1">
                  <c:v>0</c:v>
                </c:pt>
                <c:pt idx="2">
                  <c:v>0</c:v>
                </c:pt>
                <c:pt idx="3">
                  <c:v>0</c:v>
                </c:pt>
                <c:pt idx="4">
                  <c:v>32.432432432432435</c:v>
                </c:pt>
                <c:pt idx="5">
                  <c:v>0</c:v>
                </c:pt>
                <c:pt idx="6">
                  <c:v>27.027027027027028</c:v>
                </c:pt>
                <c:pt idx="7">
                  <c:v>5.4054054054054053</c:v>
                </c:pt>
                <c:pt idx="8">
                  <c:v>8.1081081081081088</c:v>
                </c:pt>
                <c:pt idx="9">
                  <c:v>0</c:v>
                </c:pt>
                <c:pt idx="10">
                  <c:v>2.7027027027027026</c:v>
                </c:pt>
                <c:pt idx="11">
                  <c:v>0</c:v>
                </c:pt>
                <c:pt idx="12">
                  <c:v>0</c:v>
                </c:pt>
                <c:pt idx="13">
                  <c:v>24.324324324324323</c:v>
                </c:pt>
                <c:pt idx="14">
                  <c:v>0</c:v>
                </c:pt>
                <c:pt idx="15">
                  <c:v>0</c:v>
                </c:pt>
              </c:numCache>
            </c:numRef>
          </c:val>
          <c:extLst>
            <c:ext xmlns:c16="http://schemas.microsoft.com/office/drawing/2014/chart" uri="{C3380CC4-5D6E-409C-BE32-E72D297353CC}">
              <c16:uniqueId val="{00000003-2D57-4A2C-839B-2C3F2E900427}"/>
            </c:ext>
          </c:extLst>
        </c:ser>
        <c:ser>
          <c:idx val="10"/>
          <c:order val="4"/>
          <c:tx>
            <c:strRef>
              <c:f>Entero!$AY$133</c:f>
              <c:strCache>
                <c:ptCount val="1"/>
                <c:pt idx="0">
                  <c:v>Aztreonam</c:v>
                </c:pt>
              </c:strCache>
            </c:strRef>
          </c:tx>
          <c:spPr>
            <a:solidFill>
              <a:srgbClr val="0066CC"/>
            </a:solidFill>
          </c:spPr>
          <c:invertIfNegative val="0"/>
          <c:cat>
            <c:numRef>
              <c:f>Entero!$AT$134:$AT$149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Entero!$AY$134:$AY$149</c:f>
              <c:numCache>
                <c:formatCode>0.00</c:formatCode>
                <c:ptCount val="16"/>
                <c:pt idx="0">
                  <c:v>0</c:v>
                </c:pt>
                <c:pt idx="1">
                  <c:v>0</c:v>
                </c:pt>
                <c:pt idx="2">
                  <c:v>0</c:v>
                </c:pt>
                <c:pt idx="3">
                  <c:v>54.054054054054056</c:v>
                </c:pt>
                <c:pt idx="4">
                  <c:v>0</c:v>
                </c:pt>
                <c:pt idx="5">
                  <c:v>13.513513513513514</c:v>
                </c:pt>
                <c:pt idx="6">
                  <c:v>0</c:v>
                </c:pt>
                <c:pt idx="7">
                  <c:v>2.7027027027027026</c:v>
                </c:pt>
                <c:pt idx="8">
                  <c:v>0</c:v>
                </c:pt>
                <c:pt idx="9">
                  <c:v>5.4054054054054053</c:v>
                </c:pt>
                <c:pt idx="10">
                  <c:v>5.4054054054054053</c:v>
                </c:pt>
                <c:pt idx="11">
                  <c:v>18.918918918918919</c:v>
                </c:pt>
                <c:pt idx="12">
                  <c:v>0</c:v>
                </c:pt>
                <c:pt idx="13">
                  <c:v>0</c:v>
                </c:pt>
                <c:pt idx="14">
                  <c:v>0</c:v>
                </c:pt>
                <c:pt idx="15">
                  <c:v>0</c:v>
                </c:pt>
              </c:numCache>
            </c:numRef>
          </c:val>
          <c:extLst>
            <c:ext xmlns:c16="http://schemas.microsoft.com/office/drawing/2014/chart" uri="{C3380CC4-5D6E-409C-BE32-E72D297353CC}">
              <c16:uniqueId val="{00000004-2D57-4A2C-839B-2C3F2E900427}"/>
            </c:ext>
          </c:extLst>
        </c:ser>
        <c:ser>
          <c:idx val="11"/>
          <c:order val="5"/>
          <c:tx>
            <c:strRef>
              <c:f>Entero!$AZ$133</c:f>
              <c:strCache>
                <c:ptCount val="1"/>
                <c:pt idx="0">
                  <c:v>Cefotaxim</c:v>
                </c:pt>
              </c:strCache>
            </c:strRef>
          </c:tx>
          <c:spPr>
            <a:solidFill>
              <a:srgbClr val="33CCFF"/>
            </a:solidFill>
          </c:spPr>
          <c:invertIfNegative val="0"/>
          <c:cat>
            <c:numRef>
              <c:f>Entero!$AT$134:$AT$149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Entero!$AZ$134:$AZ$149</c:f>
              <c:numCache>
                <c:formatCode>0.00</c:formatCode>
                <c:ptCount val="16"/>
                <c:pt idx="0">
                  <c:v>0</c:v>
                </c:pt>
                <c:pt idx="1">
                  <c:v>51.351351351351354</c:v>
                </c:pt>
                <c:pt idx="2">
                  <c:v>0</c:v>
                </c:pt>
                <c:pt idx="3">
                  <c:v>10.810810810810811</c:v>
                </c:pt>
                <c:pt idx="4">
                  <c:v>8.1081081081081088</c:v>
                </c:pt>
                <c:pt idx="5">
                  <c:v>0</c:v>
                </c:pt>
                <c:pt idx="6">
                  <c:v>8.1081081081081088</c:v>
                </c:pt>
                <c:pt idx="7">
                  <c:v>8.1081081081081088</c:v>
                </c:pt>
                <c:pt idx="8">
                  <c:v>0</c:v>
                </c:pt>
                <c:pt idx="9">
                  <c:v>5.4054054054054053</c:v>
                </c:pt>
                <c:pt idx="10">
                  <c:v>8.1081081081081088</c:v>
                </c:pt>
                <c:pt idx="11">
                  <c:v>0</c:v>
                </c:pt>
                <c:pt idx="12">
                  <c:v>0</c:v>
                </c:pt>
                <c:pt idx="13">
                  <c:v>0</c:v>
                </c:pt>
                <c:pt idx="14">
                  <c:v>0</c:v>
                </c:pt>
                <c:pt idx="15">
                  <c:v>0</c:v>
                </c:pt>
              </c:numCache>
            </c:numRef>
          </c:val>
          <c:extLst>
            <c:ext xmlns:c16="http://schemas.microsoft.com/office/drawing/2014/chart" uri="{C3380CC4-5D6E-409C-BE32-E72D297353CC}">
              <c16:uniqueId val="{00000005-2D57-4A2C-839B-2C3F2E900427}"/>
            </c:ext>
          </c:extLst>
        </c:ser>
        <c:ser>
          <c:idx val="12"/>
          <c:order val="6"/>
          <c:tx>
            <c:strRef>
              <c:f>Entero!$BA$133</c:f>
              <c:strCache>
                <c:ptCount val="1"/>
                <c:pt idx="0">
                  <c:v>Ceftazidim</c:v>
                </c:pt>
              </c:strCache>
            </c:strRef>
          </c:tx>
          <c:spPr>
            <a:solidFill>
              <a:srgbClr val="00CC00"/>
            </a:solidFill>
          </c:spPr>
          <c:invertIfNegative val="0"/>
          <c:cat>
            <c:numRef>
              <c:f>Entero!$AT$134:$AT$149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Entero!$BA$134:$BA$149</c:f>
              <c:numCache>
                <c:formatCode>0.00</c:formatCode>
                <c:ptCount val="16"/>
                <c:pt idx="0">
                  <c:v>0</c:v>
                </c:pt>
                <c:pt idx="1">
                  <c:v>0</c:v>
                </c:pt>
                <c:pt idx="2">
                  <c:v>0</c:v>
                </c:pt>
                <c:pt idx="3">
                  <c:v>64.86486486486487</c:v>
                </c:pt>
                <c:pt idx="4">
                  <c:v>0</c:v>
                </c:pt>
                <c:pt idx="5">
                  <c:v>13.513513513513514</c:v>
                </c:pt>
                <c:pt idx="6">
                  <c:v>8.1081081081081088</c:v>
                </c:pt>
                <c:pt idx="7">
                  <c:v>8.1081081081081088</c:v>
                </c:pt>
                <c:pt idx="8">
                  <c:v>2.7027027027027026</c:v>
                </c:pt>
                <c:pt idx="9">
                  <c:v>0</c:v>
                </c:pt>
                <c:pt idx="10">
                  <c:v>0</c:v>
                </c:pt>
                <c:pt idx="11">
                  <c:v>2.7027027027027026</c:v>
                </c:pt>
                <c:pt idx="12">
                  <c:v>0</c:v>
                </c:pt>
                <c:pt idx="13">
                  <c:v>0</c:v>
                </c:pt>
                <c:pt idx="14">
                  <c:v>0</c:v>
                </c:pt>
                <c:pt idx="15">
                  <c:v>0</c:v>
                </c:pt>
              </c:numCache>
            </c:numRef>
          </c:val>
          <c:extLst>
            <c:ext xmlns:c16="http://schemas.microsoft.com/office/drawing/2014/chart" uri="{C3380CC4-5D6E-409C-BE32-E72D297353CC}">
              <c16:uniqueId val="{00000006-2D57-4A2C-839B-2C3F2E900427}"/>
            </c:ext>
          </c:extLst>
        </c:ser>
        <c:ser>
          <c:idx val="13"/>
          <c:order val="7"/>
          <c:tx>
            <c:strRef>
              <c:f>Entero!$BB$133</c:f>
              <c:strCache>
                <c:ptCount val="1"/>
                <c:pt idx="0">
                  <c:v>Cefuroxim</c:v>
                </c:pt>
              </c:strCache>
            </c:strRef>
          </c:tx>
          <c:spPr>
            <a:solidFill>
              <a:schemeClr val="accent6">
                <a:lumMod val="50000"/>
              </a:schemeClr>
            </a:solidFill>
          </c:spPr>
          <c:invertIfNegative val="0"/>
          <c:cat>
            <c:numRef>
              <c:f>Entero!$AT$134:$AT$149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Entero!$BB$134:$BB$149</c:f>
              <c:numCache>
                <c:formatCode>0.00</c:formatCode>
                <c:ptCount val="16"/>
                <c:pt idx="0">
                  <c:v>0</c:v>
                </c:pt>
                <c:pt idx="1">
                  <c:v>0</c:v>
                </c:pt>
                <c:pt idx="2">
                  <c:v>0</c:v>
                </c:pt>
                <c:pt idx="3">
                  <c:v>0</c:v>
                </c:pt>
                <c:pt idx="4">
                  <c:v>0</c:v>
                </c:pt>
                <c:pt idx="5">
                  <c:v>2.7027027027027026</c:v>
                </c:pt>
                <c:pt idx="6">
                  <c:v>24.324324324324323</c:v>
                </c:pt>
                <c:pt idx="7">
                  <c:v>18.918918918918919</c:v>
                </c:pt>
                <c:pt idx="8">
                  <c:v>10.810810810810811</c:v>
                </c:pt>
                <c:pt idx="9">
                  <c:v>8.1081081081081088</c:v>
                </c:pt>
                <c:pt idx="10">
                  <c:v>2.7027027027027026</c:v>
                </c:pt>
                <c:pt idx="11">
                  <c:v>8.1081081081081088</c:v>
                </c:pt>
                <c:pt idx="12">
                  <c:v>24.324324324324323</c:v>
                </c:pt>
                <c:pt idx="13">
                  <c:v>0</c:v>
                </c:pt>
                <c:pt idx="14">
                  <c:v>0</c:v>
                </c:pt>
                <c:pt idx="15">
                  <c:v>0</c:v>
                </c:pt>
              </c:numCache>
            </c:numRef>
          </c:val>
          <c:extLst>
            <c:ext xmlns:c16="http://schemas.microsoft.com/office/drawing/2014/chart" uri="{C3380CC4-5D6E-409C-BE32-E72D297353CC}">
              <c16:uniqueId val="{00000007-2D57-4A2C-839B-2C3F2E900427}"/>
            </c:ext>
          </c:extLst>
        </c:ser>
        <c:ser>
          <c:idx val="14"/>
          <c:order val="8"/>
          <c:tx>
            <c:strRef>
              <c:f>Entero!$BC$133</c:f>
              <c:strCache>
                <c:ptCount val="1"/>
                <c:pt idx="0">
                  <c:v>Imipenem</c:v>
                </c:pt>
              </c:strCache>
            </c:strRef>
          </c:tx>
          <c:spPr>
            <a:solidFill>
              <a:schemeClr val="accent6">
                <a:lumMod val="75000"/>
              </a:schemeClr>
            </a:solidFill>
          </c:spPr>
          <c:invertIfNegative val="0"/>
          <c:cat>
            <c:numRef>
              <c:f>Entero!$AT$134:$AT$149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Entero!$BC$134:$BC$149</c:f>
              <c:numCache>
                <c:formatCode>0.00</c:formatCode>
                <c:ptCount val="16"/>
                <c:pt idx="0">
                  <c:v>0</c:v>
                </c:pt>
                <c:pt idx="1">
                  <c:v>0</c:v>
                </c:pt>
                <c:pt idx="2">
                  <c:v>45.945945945945944</c:v>
                </c:pt>
                <c:pt idx="3">
                  <c:v>0</c:v>
                </c:pt>
                <c:pt idx="4">
                  <c:v>37.837837837837839</c:v>
                </c:pt>
                <c:pt idx="5">
                  <c:v>13.513513513513514</c:v>
                </c:pt>
                <c:pt idx="6">
                  <c:v>2.7027027027027026</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8-2D57-4A2C-839B-2C3F2E900427}"/>
            </c:ext>
          </c:extLst>
        </c:ser>
        <c:ser>
          <c:idx val="15"/>
          <c:order val="9"/>
          <c:tx>
            <c:strRef>
              <c:f>Entero!$BD$133</c:f>
              <c:strCache>
                <c:ptCount val="1"/>
                <c:pt idx="0">
                  <c:v>Meropenem</c:v>
                </c:pt>
              </c:strCache>
            </c:strRef>
          </c:tx>
          <c:spPr>
            <a:solidFill>
              <a:schemeClr val="accent6">
                <a:lumMod val="20000"/>
                <a:lumOff val="80000"/>
              </a:schemeClr>
            </a:solidFill>
          </c:spPr>
          <c:invertIfNegative val="0"/>
          <c:cat>
            <c:numRef>
              <c:f>Entero!$AT$134:$AT$149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Entero!$BD$134:$BD$149</c:f>
              <c:numCache>
                <c:formatCode>0.00</c:formatCode>
                <c:ptCount val="16"/>
                <c:pt idx="0">
                  <c:v>0</c:v>
                </c:pt>
                <c:pt idx="1">
                  <c:v>0</c:v>
                </c:pt>
                <c:pt idx="2">
                  <c:v>100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9-2D57-4A2C-839B-2C3F2E900427}"/>
            </c:ext>
          </c:extLst>
        </c:ser>
        <c:ser>
          <c:idx val="16"/>
          <c:order val="10"/>
          <c:tx>
            <c:strRef>
              <c:f>Entero!$BE$133</c:f>
              <c:strCache>
                <c:ptCount val="1"/>
                <c:pt idx="0">
                  <c:v>Colistin</c:v>
                </c:pt>
              </c:strCache>
            </c:strRef>
          </c:tx>
          <c:spPr>
            <a:solidFill>
              <a:schemeClr val="bg2">
                <a:lumMod val="50000"/>
              </a:schemeClr>
            </a:solidFill>
          </c:spPr>
          <c:invertIfNegative val="0"/>
          <c:cat>
            <c:numRef>
              <c:f>Entero!$AT$134:$AT$149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Entero!$BE$134:$BE$149</c:f>
              <c:numCache>
                <c:formatCode>0.00</c:formatCode>
                <c:ptCount val="16"/>
                <c:pt idx="0">
                  <c:v>0</c:v>
                </c:pt>
                <c:pt idx="1">
                  <c:v>0</c:v>
                </c:pt>
                <c:pt idx="2">
                  <c:v>0</c:v>
                </c:pt>
                <c:pt idx="3">
                  <c:v>2.7027027027027026</c:v>
                </c:pt>
                <c:pt idx="4">
                  <c:v>59.45945945945946</c:v>
                </c:pt>
                <c:pt idx="5">
                  <c:v>21.621621621621621</c:v>
                </c:pt>
                <c:pt idx="6">
                  <c:v>8.1081081081081088</c:v>
                </c:pt>
                <c:pt idx="7">
                  <c:v>5.4054054054054053</c:v>
                </c:pt>
                <c:pt idx="8">
                  <c:v>2.7027027027027026</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A-2D57-4A2C-839B-2C3F2E900427}"/>
            </c:ext>
          </c:extLst>
        </c:ser>
        <c:ser>
          <c:idx val="17"/>
          <c:order val="11"/>
          <c:tx>
            <c:strRef>
              <c:f>Entero!$BF$133</c:f>
              <c:strCache>
                <c:ptCount val="1"/>
                <c:pt idx="0">
                  <c:v>Amikacin</c:v>
                </c:pt>
              </c:strCache>
            </c:strRef>
          </c:tx>
          <c:spPr>
            <a:solidFill>
              <a:schemeClr val="accent4">
                <a:lumMod val="75000"/>
              </a:schemeClr>
            </a:solidFill>
          </c:spPr>
          <c:invertIfNegative val="0"/>
          <c:cat>
            <c:numRef>
              <c:f>Entero!$AT$134:$AT$149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Entero!$BF$134:$BF$149</c:f>
              <c:numCache>
                <c:formatCode>0.00</c:formatCode>
                <c:ptCount val="16"/>
                <c:pt idx="0">
                  <c:v>0</c:v>
                </c:pt>
                <c:pt idx="1">
                  <c:v>0</c:v>
                </c:pt>
                <c:pt idx="2">
                  <c:v>0</c:v>
                </c:pt>
                <c:pt idx="3">
                  <c:v>0</c:v>
                </c:pt>
                <c:pt idx="4">
                  <c:v>86.486486486486484</c:v>
                </c:pt>
                <c:pt idx="5">
                  <c:v>0</c:v>
                </c:pt>
                <c:pt idx="6">
                  <c:v>13.513513513513514</c:v>
                </c:pt>
                <c:pt idx="7">
                  <c:v>0</c:v>
                </c:pt>
                <c:pt idx="8" formatCode="General">
                  <c:v>0</c:v>
                </c:pt>
                <c:pt idx="9" formatCode="General">
                  <c:v>0</c:v>
                </c:pt>
                <c:pt idx="10">
                  <c:v>0</c:v>
                </c:pt>
                <c:pt idx="11">
                  <c:v>0</c:v>
                </c:pt>
                <c:pt idx="12">
                  <c:v>0</c:v>
                </c:pt>
                <c:pt idx="13">
                  <c:v>0</c:v>
                </c:pt>
                <c:pt idx="14">
                  <c:v>0</c:v>
                </c:pt>
                <c:pt idx="15">
                  <c:v>0</c:v>
                </c:pt>
              </c:numCache>
            </c:numRef>
          </c:val>
          <c:extLst>
            <c:ext xmlns:c16="http://schemas.microsoft.com/office/drawing/2014/chart" uri="{C3380CC4-5D6E-409C-BE32-E72D297353CC}">
              <c16:uniqueId val="{0000000B-2D57-4A2C-839B-2C3F2E900427}"/>
            </c:ext>
          </c:extLst>
        </c:ser>
        <c:ser>
          <c:idx val="18"/>
          <c:order val="12"/>
          <c:tx>
            <c:strRef>
              <c:f>Entero!$BG$133</c:f>
              <c:strCache>
                <c:ptCount val="1"/>
                <c:pt idx="0">
                  <c:v>Gentamicin</c:v>
                </c:pt>
              </c:strCache>
            </c:strRef>
          </c:tx>
          <c:invertIfNegative val="0"/>
          <c:cat>
            <c:numRef>
              <c:f>Entero!$AT$134:$AT$149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Entero!$BG$134:$BG$149</c:f>
              <c:numCache>
                <c:formatCode>0.00</c:formatCode>
                <c:ptCount val="16"/>
                <c:pt idx="0">
                  <c:v>0</c:v>
                </c:pt>
                <c:pt idx="1">
                  <c:v>0</c:v>
                </c:pt>
                <c:pt idx="2">
                  <c:v>29.72972972972973</c:v>
                </c:pt>
                <c:pt idx="3">
                  <c:v>0</c:v>
                </c:pt>
                <c:pt idx="4">
                  <c:v>62.162162162162161</c:v>
                </c:pt>
                <c:pt idx="5">
                  <c:v>8.1081081081081088</c:v>
                </c:pt>
                <c:pt idx="6">
                  <c:v>0</c:v>
                </c:pt>
                <c:pt idx="7">
                  <c:v>0</c:v>
                </c:pt>
                <c:pt idx="8">
                  <c:v>0</c:v>
                </c:pt>
                <c:pt idx="9" formatCode="General">
                  <c:v>0</c:v>
                </c:pt>
                <c:pt idx="10" formatCode="General">
                  <c:v>0</c:v>
                </c:pt>
                <c:pt idx="11">
                  <c:v>0</c:v>
                </c:pt>
                <c:pt idx="12">
                  <c:v>0</c:v>
                </c:pt>
                <c:pt idx="13">
                  <c:v>0</c:v>
                </c:pt>
                <c:pt idx="14">
                  <c:v>0</c:v>
                </c:pt>
                <c:pt idx="15">
                  <c:v>0</c:v>
                </c:pt>
              </c:numCache>
            </c:numRef>
          </c:val>
          <c:extLst>
            <c:ext xmlns:c16="http://schemas.microsoft.com/office/drawing/2014/chart" uri="{C3380CC4-5D6E-409C-BE32-E72D297353CC}">
              <c16:uniqueId val="{0000000C-2D57-4A2C-839B-2C3F2E900427}"/>
            </c:ext>
          </c:extLst>
        </c:ser>
        <c:ser>
          <c:idx val="19"/>
          <c:order val="13"/>
          <c:tx>
            <c:strRef>
              <c:f>Entero!$BH$133</c:f>
              <c:strCache>
                <c:ptCount val="1"/>
                <c:pt idx="0">
                  <c:v>Tobramycin</c:v>
                </c:pt>
              </c:strCache>
            </c:strRef>
          </c:tx>
          <c:spPr>
            <a:solidFill>
              <a:schemeClr val="accent4">
                <a:lumMod val="60000"/>
                <a:lumOff val="40000"/>
              </a:schemeClr>
            </a:solidFill>
          </c:spPr>
          <c:invertIfNegative val="0"/>
          <c:cat>
            <c:numRef>
              <c:f>Entero!$AT$134:$AT$149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Entero!$BH$134:$BH$149</c:f>
              <c:numCache>
                <c:formatCode>0.00</c:formatCode>
                <c:ptCount val="16"/>
                <c:pt idx="0">
                  <c:v>0</c:v>
                </c:pt>
                <c:pt idx="1">
                  <c:v>0</c:v>
                </c:pt>
                <c:pt idx="2">
                  <c:v>75</c:v>
                </c:pt>
                <c:pt idx="3">
                  <c:v>0</c:v>
                </c:pt>
                <c:pt idx="4">
                  <c:v>8.3333333333333339</c:v>
                </c:pt>
                <c:pt idx="5">
                  <c:v>16.666666666666668</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D-2D57-4A2C-839B-2C3F2E900427}"/>
            </c:ext>
          </c:extLst>
        </c:ser>
        <c:ser>
          <c:idx val="20"/>
          <c:order val="14"/>
          <c:tx>
            <c:strRef>
              <c:f>Entero!$BI$133</c:f>
              <c:strCache>
                <c:ptCount val="1"/>
                <c:pt idx="0">
                  <c:v>Fosfomycin</c:v>
                </c:pt>
              </c:strCache>
            </c:strRef>
          </c:tx>
          <c:spPr>
            <a:solidFill>
              <a:schemeClr val="accent4">
                <a:lumMod val="20000"/>
                <a:lumOff val="80000"/>
              </a:schemeClr>
            </a:solidFill>
          </c:spPr>
          <c:invertIfNegative val="0"/>
          <c:cat>
            <c:numRef>
              <c:f>Entero!$AT$134:$AT$149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Entero!$BI$134:$BI$149</c:f>
              <c:numCache>
                <c:formatCode>0.00</c:formatCode>
                <c:ptCount val="16"/>
                <c:pt idx="0">
                  <c:v>0</c:v>
                </c:pt>
                <c:pt idx="1">
                  <c:v>0</c:v>
                </c:pt>
                <c:pt idx="2">
                  <c:v>0</c:v>
                </c:pt>
                <c:pt idx="3">
                  <c:v>0</c:v>
                </c:pt>
                <c:pt idx="4">
                  <c:v>0</c:v>
                </c:pt>
                <c:pt idx="5">
                  <c:v>5.4054054054054053</c:v>
                </c:pt>
                <c:pt idx="6">
                  <c:v>0</c:v>
                </c:pt>
                <c:pt idx="7">
                  <c:v>2.7027027027027026</c:v>
                </c:pt>
                <c:pt idx="8">
                  <c:v>18.918918918918919</c:v>
                </c:pt>
                <c:pt idx="9">
                  <c:v>24.324324324324323</c:v>
                </c:pt>
                <c:pt idx="10">
                  <c:v>16.216216216216218</c:v>
                </c:pt>
                <c:pt idx="11">
                  <c:v>16.216216216216218</c:v>
                </c:pt>
                <c:pt idx="12">
                  <c:v>8.1081081081081088</c:v>
                </c:pt>
                <c:pt idx="13">
                  <c:v>0</c:v>
                </c:pt>
                <c:pt idx="14">
                  <c:v>8.1081081081081088</c:v>
                </c:pt>
                <c:pt idx="15">
                  <c:v>0</c:v>
                </c:pt>
              </c:numCache>
            </c:numRef>
          </c:val>
          <c:extLst>
            <c:ext xmlns:c16="http://schemas.microsoft.com/office/drawing/2014/chart" uri="{C3380CC4-5D6E-409C-BE32-E72D297353CC}">
              <c16:uniqueId val="{0000000E-2D57-4A2C-839B-2C3F2E900427}"/>
            </c:ext>
          </c:extLst>
        </c:ser>
        <c:ser>
          <c:idx val="21"/>
          <c:order val="15"/>
          <c:tx>
            <c:strRef>
              <c:f>Entero!$BJ$133</c:f>
              <c:strCache>
                <c:ptCount val="1"/>
                <c:pt idx="0">
                  <c:v>Cotrimoxazol</c:v>
                </c:pt>
              </c:strCache>
            </c:strRef>
          </c:tx>
          <c:spPr>
            <a:solidFill>
              <a:schemeClr val="tx1">
                <a:lumMod val="50000"/>
                <a:lumOff val="50000"/>
              </a:schemeClr>
            </a:solidFill>
          </c:spPr>
          <c:invertIfNegative val="0"/>
          <c:cat>
            <c:numRef>
              <c:f>Entero!$AT$134:$AT$149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Entero!$BJ$134:$BJ$149</c:f>
              <c:numCache>
                <c:formatCode>0.00</c:formatCode>
                <c:ptCount val="16"/>
                <c:pt idx="0">
                  <c:v>0</c:v>
                </c:pt>
                <c:pt idx="1">
                  <c:v>0</c:v>
                </c:pt>
                <c:pt idx="2">
                  <c:v>59.45945945945946</c:v>
                </c:pt>
                <c:pt idx="3">
                  <c:v>0</c:v>
                </c:pt>
                <c:pt idx="4">
                  <c:v>5.4054054054054053</c:v>
                </c:pt>
                <c:pt idx="5">
                  <c:v>2.7027027027027026</c:v>
                </c:pt>
                <c:pt idx="6">
                  <c:v>0</c:v>
                </c:pt>
                <c:pt idx="7">
                  <c:v>0</c:v>
                </c:pt>
                <c:pt idx="8">
                  <c:v>0</c:v>
                </c:pt>
                <c:pt idx="9">
                  <c:v>2.7027027027027026</c:v>
                </c:pt>
                <c:pt idx="10">
                  <c:v>5.4054054054054053</c:v>
                </c:pt>
                <c:pt idx="11">
                  <c:v>24.324324324324323</c:v>
                </c:pt>
                <c:pt idx="12">
                  <c:v>0</c:v>
                </c:pt>
                <c:pt idx="13">
                  <c:v>0</c:v>
                </c:pt>
                <c:pt idx="14">
                  <c:v>0</c:v>
                </c:pt>
                <c:pt idx="15">
                  <c:v>0</c:v>
                </c:pt>
              </c:numCache>
            </c:numRef>
          </c:val>
          <c:extLst>
            <c:ext xmlns:c16="http://schemas.microsoft.com/office/drawing/2014/chart" uri="{C3380CC4-5D6E-409C-BE32-E72D297353CC}">
              <c16:uniqueId val="{0000000F-2D57-4A2C-839B-2C3F2E900427}"/>
            </c:ext>
          </c:extLst>
        </c:ser>
        <c:ser>
          <c:idx val="22"/>
          <c:order val="16"/>
          <c:tx>
            <c:strRef>
              <c:f>Entero!$BK$133</c:f>
              <c:strCache>
                <c:ptCount val="1"/>
                <c:pt idx="0">
                  <c:v>Ciprofloxacin</c:v>
                </c:pt>
              </c:strCache>
            </c:strRef>
          </c:tx>
          <c:spPr>
            <a:solidFill>
              <a:srgbClr val="CCFF66"/>
            </a:solidFill>
          </c:spPr>
          <c:invertIfNegative val="0"/>
          <c:cat>
            <c:numRef>
              <c:f>Entero!$AT$134:$AT$149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Entero!$BK$134:$BK$149</c:f>
              <c:numCache>
                <c:formatCode>0.00</c:formatCode>
                <c:ptCount val="16"/>
                <c:pt idx="0">
                  <c:v>0</c:v>
                </c:pt>
                <c:pt idx="1">
                  <c:v>81.081081081081081</c:v>
                </c:pt>
                <c:pt idx="2">
                  <c:v>10.810810810810811</c:v>
                </c:pt>
                <c:pt idx="3">
                  <c:v>2.7027027027027026</c:v>
                </c:pt>
                <c:pt idx="4">
                  <c:v>0</c:v>
                </c:pt>
                <c:pt idx="5">
                  <c:v>0</c:v>
                </c:pt>
                <c:pt idx="6">
                  <c:v>0</c:v>
                </c:pt>
                <c:pt idx="7">
                  <c:v>0</c:v>
                </c:pt>
                <c:pt idx="8">
                  <c:v>2.7027027027027026</c:v>
                </c:pt>
                <c:pt idx="9">
                  <c:v>2.7027027027027026</c:v>
                </c:pt>
                <c:pt idx="10">
                  <c:v>0</c:v>
                </c:pt>
                <c:pt idx="11">
                  <c:v>0</c:v>
                </c:pt>
                <c:pt idx="12">
                  <c:v>0</c:v>
                </c:pt>
                <c:pt idx="13">
                  <c:v>0</c:v>
                </c:pt>
                <c:pt idx="14">
                  <c:v>0</c:v>
                </c:pt>
                <c:pt idx="15">
                  <c:v>0</c:v>
                </c:pt>
              </c:numCache>
            </c:numRef>
          </c:val>
          <c:extLst>
            <c:ext xmlns:c16="http://schemas.microsoft.com/office/drawing/2014/chart" uri="{C3380CC4-5D6E-409C-BE32-E72D297353CC}">
              <c16:uniqueId val="{00000010-2D57-4A2C-839B-2C3F2E900427}"/>
            </c:ext>
          </c:extLst>
        </c:ser>
        <c:ser>
          <c:idx val="0"/>
          <c:order val="17"/>
          <c:tx>
            <c:strRef>
              <c:f>Entero!$BL$133</c:f>
              <c:strCache>
                <c:ptCount val="1"/>
                <c:pt idx="0">
                  <c:v>Levofloxacin</c:v>
                </c:pt>
              </c:strCache>
            </c:strRef>
          </c:tx>
          <c:invertIfNegative val="0"/>
          <c:cat>
            <c:numRef>
              <c:f>Entero!$AT$134:$AT$149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Entero!$BL$134:$BL$149</c:f>
              <c:numCache>
                <c:formatCode>0.00</c:formatCode>
                <c:ptCount val="16"/>
                <c:pt idx="0">
                  <c:v>0</c:v>
                </c:pt>
                <c:pt idx="1">
                  <c:v>83.78378378378379</c:v>
                </c:pt>
                <c:pt idx="2">
                  <c:v>0</c:v>
                </c:pt>
                <c:pt idx="3">
                  <c:v>8.1081081081081088</c:v>
                </c:pt>
                <c:pt idx="4">
                  <c:v>2.7027027027027026</c:v>
                </c:pt>
                <c:pt idx="5">
                  <c:v>0</c:v>
                </c:pt>
                <c:pt idx="6">
                  <c:v>0</c:v>
                </c:pt>
                <c:pt idx="7">
                  <c:v>2.7027027027027026</c:v>
                </c:pt>
                <c:pt idx="8">
                  <c:v>2.7027027027027026</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1-2D57-4A2C-839B-2C3F2E900427}"/>
            </c:ext>
          </c:extLst>
        </c:ser>
        <c:ser>
          <c:idx val="1"/>
          <c:order val="18"/>
          <c:tx>
            <c:strRef>
              <c:f>Entero!$BM$133</c:f>
              <c:strCache>
                <c:ptCount val="1"/>
                <c:pt idx="0">
                  <c:v>Moxifloxacin</c:v>
                </c:pt>
              </c:strCache>
            </c:strRef>
          </c:tx>
          <c:invertIfNegative val="0"/>
          <c:cat>
            <c:numRef>
              <c:f>Entero!$AT$134:$AT$149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Entero!$BM$134:$BM$149</c:f>
              <c:numCache>
                <c:formatCode>0.00</c:formatCode>
                <c:ptCount val="16"/>
                <c:pt idx="0">
                  <c:v>0</c:v>
                </c:pt>
                <c:pt idx="1">
                  <c:v>0</c:v>
                </c:pt>
                <c:pt idx="2">
                  <c:v>27.027027027027028</c:v>
                </c:pt>
                <c:pt idx="3">
                  <c:v>56.756756756756758</c:v>
                </c:pt>
                <c:pt idx="4">
                  <c:v>10.810810810810811</c:v>
                </c:pt>
                <c:pt idx="5">
                  <c:v>0</c:v>
                </c:pt>
                <c:pt idx="6">
                  <c:v>0</c:v>
                </c:pt>
                <c:pt idx="7">
                  <c:v>0</c:v>
                </c:pt>
                <c:pt idx="8">
                  <c:v>0</c:v>
                </c:pt>
                <c:pt idx="9">
                  <c:v>5.4054054054054053</c:v>
                </c:pt>
                <c:pt idx="10">
                  <c:v>0</c:v>
                </c:pt>
                <c:pt idx="11">
                  <c:v>0</c:v>
                </c:pt>
                <c:pt idx="12">
                  <c:v>0</c:v>
                </c:pt>
                <c:pt idx="13">
                  <c:v>0</c:v>
                </c:pt>
                <c:pt idx="14">
                  <c:v>0</c:v>
                </c:pt>
                <c:pt idx="15">
                  <c:v>0</c:v>
                </c:pt>
              </c:numCache>
            </c:numRef>
          </c:val>
          <c:extLst>
            <c:ext xmlns:c16="http://schemas.microsoft.com/office/drawing/2014/chart" uri="{C3380CC4-5D6E-409C-BE32-E72D297353CC}">
              <c16:uniqueId val="{00000012-2D57-4A2C-839B-2C3F2E900427}"/>
            </c:ext>
          </c:extLst>
        </c:ser>
        <c:ser>
          <c:idx val="2"/>
          <c:order val="19"/>
          <c:tx>
            <c:strRef>
              <c:f>Entero!$BN$133</c:f>
              <c:strCache>
                <c:ptCount val="1"/>
                <c:pt idx="0">
                  <c:v>Doxycyclin</c:v>
                </c:pt>
              </c:strCache>
            </c:strRef>
          </c:tx>
          <c:invertIfNegative val="0"/>
          <c:cat>
            <c:numRef>
              <c:f>Entero!$AT$134:$AT$149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Entero!$BN$134:$BN$149</c:f>
              <c:numCache>
                <c:formatCode>0.00</c:formatCode>
                <c:ptCount val="16"/>
                <c:pt idx="0">
                  <c:v>0</c:v>
                </c:pt>
                <c:pt idx="1">
                  <c:v>0</c:v>
                </c:pt>
                <c:pt idx="2">
                  <c:v>0</c:v>
                </c:pt>
                <c:pt idx="3">
                  <c:v>0</c:v>
                </c:pt>
                <c:pt idx="4">
                  <c:v>8.1081081081081088</c:v>
                </c:pt>
                <c:pt idx="5">
                  <c:v>43.243243243243242</c:v>
                </c:pt>
                <c:pt idx="6">
                  <c:v>29.72972972972973</c:v>
                </c:pt>
                <c:pt idx="7">
                  <c:v>5.4054054054054053</c:v>
                </c:pt>
                <c:pt idx="8">
                  <c:v>8.1081081081081088</c:v>
                </c:pt>
                <c:pt idx="9">
                  <c:v>5.4054054054054053</c:v>
                </c:pt>
                <c:pt idx="10">
                  <c:v>0</c:v>
                </c:pt>
                <c:pt idx="11">
                  <c:v>0</c:v>
                </c:pt>
                <c:pt idx="12">
                  <c:v>0</c:v>
                </c:pt>
                <c:pt idx="13">
                  <c:v>0</c:v>
                </c:pt>
                <c:pt idx="14">
                  <c:v>0</c:v>
                </c:pt>
                <c:pt idx="15">
                  <c:v>0</c:v>
                </c:pt>
              </c:numCache>
            </c:numRef>
          </c:val>
          <c:extLst>
            <c:ext xmlns:c16="http://schemas.microsoft.com/office/drawing/2014/chart" uri="{C3380CC4-5D6E-409C-BE32-E72D297353CC}">
              <c16:uniqueId val="{00000013-2D57-4A2C-839B-2C3F2E900427}"/>
            </c:ext>
          </c:extLst>
        </c:ser>
        <c:ser>
          <c:idx val="3"/>
          <c:order val="20"/>
          <c:tx>
            <c:strRef>
              <c:f>Entero!$BO$133</c:f>
              <c:strCache>
                <c:ptCount val="1"/>
                <c:pt idx="0">
                  <c:v>Tigecyclin</c:v>
                </c:pt>
              </c:strCache>
            </c:strRef>
          </c:tx>
          <c:invertIfNegative val="0"/>
          <c:cat>
            <c:numRef>
              <c:f>Entero!$AT$134:$AT$149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Entero!$BO$134:$BO$149</c:f>
              <c:numCache>
                <c:formatCode>0.00</c:formatCode>
                <c:ptCount val="16"/>
                <c:pt idx="0">
                  <c:v>0</c:v>
                </c:pt>
                <c:pt idx="1">
                  <c:v>16.216216216216218</c:v>
                </c:pt>
                <c:pt idx="2">
                  <c:v>0</c:v>
                </c:pt>
                <c:pt idx="3">
                  <c:v>40.54054054054054</c:v>
                </c:pt>
                <c:pt idx="4">
                  <c:v>21.621621621621621</c:v>
                </c:pt>
                <c:pt idx="5">
                  <c:v>18.918918918918919</c:v>
                </c:pt>
                <c:pt idx="6">
                  <c:v>2.7027027027027026</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2D57-4A2C-839B-2C3F2E900427}"/>
            </c:ext>
          </c:extLst>
        </c:ser>
        <c:dLbls>
          <c:showLegendKey val="0"/>
          <c:showVal val="0"/>
          <c:showCatName val="0"/>
          <c:showSerName val="0"/>
          <c:showPercent val="0"/>
          <c:showBubbleSize val="0"/>
        </c:dLbls>
        <c:gapWidth val="150"/>
        <c:shape val="box"/>
        <c:axId val="97888896"/>
        <c:axId val="97895168"/>
        <c:axId val="97882560"/>
      </c:bar3DChart>
      <c:catAx>
        <c:axId val="97888896"/>
        <c:scaling>
          <c:orientation val="minMax"/>
        </c:scaling>
        <c:delete val="0"/>
        <c:axPos val="b"/>
        <c:title>
          <c:tx>
            <c:rich>
              <a:bodyPr/>
              <a:lstStyle/>
              <a:p>
                <a:pPr>
                  <a:defRPr sz="1400"/>
                </a:pPr>
                <a:r>
                  <a:rPr lang="de-DE" sz="1400"/>
                  <a:t>mg/L</a:t>
                </a:r>
              </a:p>
            </c:rich>
          </c:tx>
          <c:layout>
            <c:manualLayout>
              <c:xMode val="edge"/>
              <c:yMode val="edge"/>
              <c:x val="0.33857846349326526"/>
              <c:y val="0.86748273103219953"/>
            </c:manualLayout>
          </c:layout>
          <c:overlay val="0"/>
        </c:title>
        <c:numFmt formatCode="General" sourceLinked="1"/>
        <c:majorTickMark val="out"/>
        <c:minorTickMark val="none"/>
        <c:tickLblPos val="nextTo"/>
        <c:crossAx val="97895168"/>
        <c:crosses val="autoZero"/>
        <c:auto val="1"/>
        <c:lblAlgn val="ctr"/>
        <c:lblOffset val="100"/>
        <c:tickLblSkip val="1"/>
        <c:noMultiLvlLbl val="0"/>
      </c:catAx>
      <c:valAx>
        <c:axId val="97895168"/>
        <c:scaling>
          <c:orientation val="minMax"/>
        </c:scaling>
        <c:delete val="0"/>
        <c:axPos val="l"/>
        <c:majorGridlines/>
        <c:title>
          <c:tx>
            <c:rich>
              <a:bodyPr rot="0" vert="horz"/>
              <a:lstStyle/>
              <a:p>
                <a:pPr>
                  <a:defRPr sz="1600"/>
                </a:pPr>
                <a:r>
                  <a:rPr lang="de-DE" sz="1600"/>
                  <a:t>%</a:t>
                </a:r>
              </a:p>
            </c:rich>
          </c:tx>
          <c:layout>
            <c:manualLayout>
              <c:xMode val="edge"/>
              <c:yMode val="edge"/>
              <c:x val="0.11400107027271063"/>
              <c:y val="0.62368704948709197"/>
            </c:manualLayout>
          </c:layout>
          <c:overlay val="0"/>
        </c:title>
        <c:numFmt formatCode="0.00" sourceLinked="1"/>
        <c:majorTickMark val="out"/>
        <c:minorTickMark val="none"/>
        <c:tickLblPos val="nextTo"/>
        <c:crossAx val="97888896"/>
        <c:crosses val="autoZero"/>
        <c:crossBetween val="between"/>
      </c:valAx>
      <c:serAx>
        <c:axId val="97882560"/>
        <c:scaling>
          <c:orientation val="minMax"/>
        </c:scaling>
        <c:delete val="0"/>
        <c:axPos val="b"/>
        <c:majorTickMark val="out"/>
        <c:minorTickMark val="none"/>
        <c:tickLblPos val="nextTo"/>
        <c:txPr>
          <a:bodyPr rot="1500000" vert="horz" anchor="ctr" anchorCtr="0"/>
          <a:lstStyle/>
          <a:p>
            <a:pPr>
              <a:defRPr sz="1200"/>
            </a:pPr>
            <a:endParaRPr lang="de-DE"/>
          </a:p>
        </c:txPr>
        <c:crossAx val="97895168"/>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4"/>
          <c:order val="0"/>
          <c:tx>
            <c:strRef>
              <c:f>Entero!$AU$292</c:f>
              <c:strCache>
                <c:ptCount val="1"/>
                <c:pt idx="0">
                  <c:v>Ampicillin</c:v>
                </c:pt>
              </c:strCache>
            </c:strRef>
          </c:tx>
          <c:spPr>
            <a:solidFill>
              <a:srgbClr val="FFFF00"/>
            </a:solidFill>
          </c:spPr>
          <c:invertIfNegative val="0"/>
          <c:cat>
            <c:numRef>
              <c:f>Entero!$AT$293:$AT$308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Entero!$AU$293:$AU$308</c:f>
              <c:numCache>
                <c:formatCode>0.00</c:formatCode>
                <c:ptCount val="16"/>
                <c:pt idx="0">
                  <c:v>0</c:v>
                </c:pt>
                <c:pt idx="1">
                  <c:v>0</c:v>
                </c:pt>
                <c:pt idx="2">
                  <c:v>0</c:v>
                </c:pt>
                <c:pt idx="3">
                  <c:v>0</c:v>
                </c:pt>
                <c:pt idx="4">
                  <c:v>0</c:v>
                </c:pt>
                <c:pt idx="5">
                  <c:v>0</c:v>
                </c:pt>
                <c:pt idx="6">
                  <c:v>0</c:v>
                </c:pt>
                <c:pt idx="7">
                  <c:v>0</c:v>
                </c:pt>
                <c:pt idx="8">
                  <c:v>0</c:v>
                </c:pt>
                <c:pt idx="9">
                  <c:v>12</c:v>
                </c:pt>
                <c:pt idx="10">
                  <c:v>16</c:v>
                </c:pt>
                <c:pt idx="11">
                  <c:v>32</c:v>
                </c:pt>
                <c:pt idx="12">
                  <c:v>40</c:v>
                </c:pt>
                <c:pt idx="13">
                  <c:v>0</c:v>
                </c:pt>
                <c:pt idx="14">
                  <c:v>0</c:v>
                </c:pt>
                <c:pt idx="15">
                  <c:v>0</c:v>
                </c:pt>
              </c:numCache>
            </c:numRef>
          </c:val>
          <c:extLst>
            <c:ext xmlns:c16="http://schemas.microsoft.com/office/drawing/2014/chart" uri="{C3380CC4-5D6E-409C-BE32-E72D297353CC}">
              <c16:uniqueId val="{00000000-6DB6-461B-8DE1-413016A476E7}"/>
            </c:ext>
          </c:extLst>
        </c:ser>
        <c:ser>
          <c:idx val="5"/>
          <c:order val="1"/>
          <c:tx>
            <c:strRef>
              <c:f>Entero!$AV$292</c:f>
              <c:strCache>
                <c:ptCount val="1"/>
                <c:pt idx="0">
                  <c:v>Ampicillin/ Sulbactam</c:v>
                </c:pt>
              </c:strCache>
            </c:strRef>
          </c:tx>
          <c:spPr>
            <a:solidFill>
              <a:srgbClr val="660066"/>
            </a:solidFill>
          </c:spPr>
          <c:invertIfNegative val="0"/>
          <c:cat>
            <c:numRef>
              <c:f>Entero!$AT$293:$AT$308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Entero!$AV$293:$AV$308</c:f>
              <c:numCache>
                <c:formatCode>0.00</c:formatCode>
                <c:ptCount val="16"/>
                <c:pt idx="0">
                  <c:v>0</c:v>
                </c:pt>
                <c:pt idx="1">
                  <c:v>0</c:v>
                </c:pt>
                <c:pt idx="2">
                  <c:v>0</c:v>
                </c:pt>
                <c:pt idx="3">
                  <c:v>0</c:v>
                </c:pt>
                <c:pt idx="4">
                  <c:v>0</c:v>
                </c:pt>
                <c:pt idx="5">
                  <c:v>0</c:v>
                </c:pt>
                <c:pt idx="6">
                  <c:v>0</c:v>
                </c:pt>
                <c:pt idx="7">
                  <c:v>0</c:v>
                </c:pt>
                <c:pt idx="8">
                  <c:v>4</c:v>
                </c:pt>
                <c:pt idx="9">
                  <c:v>16</c:v>
                </c:pt>
                <c:pt idx="10">
                  <c:v>20</c:v>
                </c:pt>
                <c:pt idx="11">
                  <c:v>36</c:v>
                </c:pt>
                <c:pt idx="12">
                  <c:v>24</c:v>
                </c:pt>
                <c:pt idx="13">
                  <c:v>0</c:v>
                </c:pt>
                <c:pt idx="14">
                  <c:v>0</c:v>
                </c:pt>
                <c:pt idx="15">
                  <c:v>0</c:v>
                </c:pt>
              </c:numCache>
            </c:numRef>
          </c:val>
          <c:extLst>
            <c:ext xmlns:c16="http://schemas.microsoft.com/office/drawing/2014/chart" uri="{C3380CC4-5D6E-409C-BE32-E72D297353CC}">
              <c16:uniqueId val="{00000001-6DB6-461B-8DE1-413016A476E7}"/>
            </c:ext>
          </c:extLst>
        </c:ser>
        <c:ser>
          <c:idx val="6"/>
          <c:order val="2"/>
          <c:tx>
            <c:strRef>
              <c:f>Entero!$AW$292</c:f>
              <c:strCache>
                <c:ptCount val="1"/>
                <c:pt idx="0">
                  <c:v>Piperacillin</c:v>
                </c:pt>
              </c:strCache>
            </c:strRef>
          </c:tx>
          <c:spPr>
            <a:solidFill>
              <a:srgbClr val="CC00CC"/>
            </a:solidFill>
          </c:spPr>
          <c:invertIfNegative val="0"/>
          <c:cat>
            <c:numRef>
              <c:f>Entero!$AT$293:$AT$308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Entero!$AW$293:$AW$308</c:f>
              <c:numCache>
                <c:formatCode>0.00</c:formatCode>
                <c:ptCount val="16"/>
                <c:pt idx="0">
                  <c:v>0</c:v>
                </c:pt>
                <c:pt idx="1">
                  <c:v>0</c:v>
                </c:pt>
                <c:pt idx="2">
                  <c:v>0</c:v>
                </c:pt>
                <c:pt idx="3">
                  <c:v>0</c:v>
                </c:pt>
                <c:pt idx="4">
                  <c:v>24</c:v>
                </c:pt>
                <c:pt idx="5">
                  <c:v>0</c:v>
                </c:pt>
                <c:pt idx="6">
                  <c:v>28</c:v>
                </c:pt>
                <c:pt idx="7">
                  <c:v>28</c:v>
                </c:pt>
                <c:pt idx="8">
                  <c:v>0</c:v>
                </c:pt>
                <c:pt idx="9">
                  <c:v>0</c:v>
                </c:pt>
                <c:pt idx="10">
                  <c:v>8</c:v>
                </c:pt>
                <c:pt idx="11">
                  <c:v>8</c:v>
                </c:pt>
                <c:pt idx="12">
                  <c:v>0</c:v>
                </c:pt>
                <c:pt idx="13">
                  <c:v>4</c:v>
                </c:pt>
                <c:pt idx="14">
                  <c:v>0</c:v>
                </c:pt>
                <c:pt idx="15">
                  <c:v>0</c:v>
                </c:pt>
              </c:numCache>
            </c:numRef>
          </c:val>
          <c:extLst>
            <c:ext xmlns:c16="http://schemas.microsoft.com/office/drawing/2014/chart" uri="{C3380CC4-5D6E-409C-BE32-E72D297353CC}">
              <c16:uniqueId val="{00000002-6DB6-461B-8DE1-413016A476E7}"/>
            </c:ext>
          </c:extLst>
        </c:ser>
        <c:ser>
          <c:idx val="7"/>
          <c:order val="3"/>
          <c:tx>
            <c:strRef>
              <c:f>Entero!$AX$292</c:f>
              <c:strCache>
                <c:ptCount val="1"/>
                <c:pt idx="0">
                  <c:v>Piperacillin/ Tazobactam</c:v>
                </c:pt>
              </c:strCache>
            </c:strRef>
          </c:tx>
          <c:spPr>
            <a:solidFill>
              <a:srgbClr val="FF66FF"/>
            </a:solidFill>
          </c:spPr>
          <c:invertIfNegative val="0"/>
          <c:cat>
            <c:numRef>
              <c:f>Entero!$AT$293:$AT$308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Entero!$AX$293:$AX$308</c:f>
              <c:numCache>
                <c:formatCode>0.00</c:formatCode>
                <c:ptCount val="16"/>
                <c:pt idx="0">
                  <c:v>0</c:v>
                </c:pt>
                <c:pt idx="1">
                  <c:v>0</c:v>
                </c:pt>
                <c:pt idx="2">
                  <c:v>0</c:v>
                </c:pt>
                <c:pt idx="3">
                  <c:v>0</c:v>
                </c:pt>
                <c:pt idx="4">
                  <c:v>36</c:v>
                </c:pt>
                <c:pt idx="5">
                  <c:v>0</c:v>
                </c:pt>
                <c:pt idx="6">
                  <c:v>28</c:v>
                </c:pt>
                <c:pt idx="7">
                  <c:v>16</c:v>
                </c:pt>
                <c:pt idx="8">
                  <c:v>0</c:v>
                </c:pt>
                <c:pt idx="9">
                  <c:v>8</c:v>
                </c:pt>
                <c:pt idx="10">
                  <c:v>0</c:v>
                </c:pt>
                <c:pt idx="11">
                  <c:v>4</c:v>
                </c:pt>
                <c:pt idx="12">
                  <c:v>8</c:v>
                </c:pt>
                <c:pt idx="13">
                  <c:v>0</c:v>
                </c:pt>
                <c:pt idx="14">
                  <c:v>0</c:v>
                </c:pt>
                <c:pt idx="15">
                  <c:v>0</c:v>
                </c:pt>
              </c:numCache>
            </c:numRef>
          </c:val>
          <c:extLst>
            <c:ext xmlns:c16="http://schemas.microsoft.com/office/drawing/2014/chart" uri="{C3380CC4-5D6E-409C-BE32-E72D297353CC}">
              <c16:uniqueId val="{00000003-6DB6-461B-8DE1-413016A476E7}"/>
            </c:ext>
          </c:extLst>
        </c:ser>
        <c:ser>
          <c:idx val="9"/>
          <c:order val="4"/>
          <c:tx>
            <c:strRef>
              <c:f>Entero!$AY$292</c:f>
              <c:strCache>
                <c:ptCount val="1"/>
                <c:pt idx="0">
                  <c:v>Aztreonam</c:v>
                </c:pt>
              </c:strCache>
            </c:strRef>
          </c:tx>
          <c:spPr>
            <a:solidFill>
              <a:srgbClr val="0000CC"/>
            </a:solidFill>
          </c:spPr>
          <c:invertIfNegative val="0"/>
          <c:cat>
            <c:numRef>
              <c:f>Entero!$AT$293:$AT$308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Entero!$AY$293:$AY$308</c:f>
              <c:numCache>
                <c:formatCode>0.00</c:formatCode>
                <c:ptCount val="16"/>
                <c:pt idx="0">
                  <c:v>0</c:v>
                </c:pt>
                <c:pt idx="1">
                  <c:v>0</c:v>
                </c:pt>
                <c:pt idx="2">
                  <c:v>0</c:v>
                </c:pt>
                <c:pt idx="3">
                  <c:v>76</c:v>
                </c:pt>
                <c:pt idx="4">
                  <c:v>0</c:v>
                </c:pt>
                <c:pt idx="5">
                  <c:v>8</c:v>
                </c:pt>
                <c:pt idx="6">
                  <c:v>4</c:v>
                </c:pt>
                <c:pt idx="7">
                  <c:v>8</c:v>
                </c:pt>
                <c:pt idx="8">
                  <c:v>0</c:v>
                </c:pt>
                <c:pt idx="9">
                  <c:v>0</c:v>
                </c:pt>
                <c:pt idx="10">
                  <c:v>4</c:v>
                </c:pt>
                <c:pt idx="11">
                  <c:v>0</c:v>
                </c:pt>
                <c:pt idx="12">
                  <c:v>0</c:v>
                </c:pt>
                <c:pt idx="13">
                  <c:v>0</c:v>
                </c:pt>
                <c:pt idx="14">
                  <c:v>0</c:v>
                </c:pt>
                <c:pt idx="15">
                  <c:v>0</c:v>
                </c:pt>
              </c:numCache>
            </c:numRef>
          </c:val>
          <c:extLst>
            <c:ext xmlns:c16="http://schemas.microsoft.com/office/drawing/2014/chart" uri="{C3380CC4-5D6E-409C-BE32-E72D297353CC}">
              <c16:uniqueId val="{00000004-6DB6-461B-8DE1-413016A476E7}"/>
            </c:ext>
          </c:extLst>
        </c:ser>
        <c:ser>
          <c:idx val="10"/>
          <c:order val="5"/>
          <c:tx>
            <c:strRef>
              <c:f>Entero!$AZ$292</c:f>
              <c:strCache>
                <c:ptCount val="1"/>
                <c:pt idx="0">
                  <c:v>Cefotaxim</c:v>
                </c:pt>
              </c:strCache>
            </c:strRef>
          </c:tx>
          <c:spPr>
            <a:solidFill>
              <a:srgbClr val="0066CC"/>
            </a:solidFill>
          </c:spPr>
          <c:invertIfNegative val="0"/>
          <c:cat>
            <c:numRef>
              <c:f>Entero!$AT$293:$AT$308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Entero!$AZ$293:$AZ$308</c:f>
              <c:numCache>
                <c:formatCode>0.00</c:formatCode>
                <c:ptCount val="16"/>
                <c:pt idx="0">
                  <c:v>0</c:v>
                </c:pt>
                <c:pt idx="1">
                  <c:v>24</c:v>
                </c:pt>
                <c:pt idx="2">
                  <c:v>0</c:v>
                </c:pt>
                <c:pt idx="3">
                  <c:v>8</c:v>
                </c:pt>
                <c:pt idx="4">
                  <c:v>36</c:v>
                </c:pt>
                <c:pt idx="5">
                  <c:v>12</c:v>
                </c:pt>
                <c:pt idx="6">
                  <c:v>0</c:v>
                </c:pt>
                <c:pt idx="7">
                  <c:v>4</c:v>
                </c:pt>
                <c:pt idx="8">
                  <c:v>8</c:v>
                </c:pt>
                <c:pt idx="9">
                  <c:v>4</c:v>
                </c:pt>
                <c:pt idx="10">
                  <c:v>4</c:v>
                </c:pt>
                <c:pt idx="11">
                  <c:v>0</c:v>
                </c:pt>
                <c:pt idx="12">
                  <c:v>0</c:v>
                </c:pt>
                <c:pt idx="13">
                  <c:v>0</c:v>
                </c:pt>
                <c:pt idx="14">
                  <c:v>0</c:v>
                </c:pt>
                <c:pt idx="15">
                  <c:v>0</c:v>
                </c:pt>
              </c:numCache>
            </c:numRef>
          </c:val>
          <c:extLst>
            <c:ext xmlns:c16="http://schemas.microsoft.com/office/drawing/2014/chart" uri="{C3380CC4-5D6E-409C-BE32-E72D297353CC}">
              <c16:uniqueId val="{00000005-6DB6-461B-8DE1-413016A476E7}"/>
            </c:ext>
          </c:extLst>
        </c:ser>
        <c:ser>
          <c:idx val="11"/>
          <c:order val="6"/>
          <c:tx>
            <c:strRef>
              <c:f>Entero!$BA$292</c:f>
              <c:strCache>
                <c:ptCount val="1"/>
                <c:pt idx="0">
                  <c:v>Ceftazidim</c:v>
                </c:pt>
              </c:strCache>
            </c:strRef>
          </c:tx>
          <c:spPr>
            <a:solidFill>
              <a:srgbClr val="33CCFF"/>
            </a:solidFill>
          </c:spPr>
          <c:invertIfNegative val="0"/>
          <c:cat>
            <c:numRef>
              <c:f>Entero!$AT$293:$AT$308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Entero!$BA$293:$BA$308</c:f>
              <c:numCache>
                <c:formatCode>0.00</c:formatCode>
                <c:ptCount val="16"/>
                <c:pt idx="0">
                  <c:v>0</c:v>
                </c:pt>
                <c:pt idx="1">
                  <c:v>0</c:v>
                </c:pt>
                <c:pt idx="2">
                  <c:v>0</c:v>
                </c:pt>
                <c:pt idx="3">
                  <c:v>76</c:v>
                </c:pt>
                <c:pt idx="4">
                  <c:v>0</c:v>
                </c:pt>
                <c:pt idx="5">
                  <c:v>20</c:v>
                </c:pt>
                <c:pt idx="6">
                  <c:v>0</c:v>
                </c:pt>
                <c:pt idx="7">
                  <c:v>0</c:v>
                </c:pt>
                <c:pt idx="8">
                  <c:v>0</c:v>
                </c:pt>
                <c:pt idx="9">
                  <c:v>4</c:v>
                </c:pt>
                <c:pt idx="10">
                  <c:v>0</c:v>
                </c:pt>
                <c:pt idx="11">
                  <c:v>0</c:v>
                </c:pt>
                <c:pt idx="12">
                  <c:v>0</c:v>
                </c:pt>
                <c:pt idx="13">
                  <c:v>0</c:v>
                </c:pt>
                <c:pt idx="14">
                  <c:v>0</c:v>
                </c:pt>
                <c:pt idx="15">
                  <c:v>0</c:v>
                </c:pt>
              </c:numCache>
            </c:numRef>
          </c:val>
          <c:extLst>
            <c:ext xmlns:c16="http://schemas.microsoft.com/office/drawing/2014/chart" uri="{C3380CC4-5D6E-409C-BE32-E72D297353CC}">
              <c16:uniqueId val="{00000006-6DB6-461B-8DE1-413016A476E7}"/>
            </c:ext>
          </c:extLst>
        </c:ser>
        <c:ser>
          <c:idx val="12"/>
          <c:order val="7"/>
          <c:tx>
            <c:strRef>
              <c:f>Entero!$BB$292</c:f>
              <c:strCache>
                <c:ptCount val="1"/>
                <c:pt idx="0">
                  <c:v>Cefuroxim</c:v>
                </c:pt>
              </c:strCache>
            </c:strRef>
          </c:tx>
          <c:spPr>
            <a:solidFill>
              <a:srgbClr val="00CC00"/>
            </a:solidFill>
          </c:spPr>
          <c:invertIfNegative val="0"/>
          <c:cat>
            <c:numRef>
              <c:f>Entero!$AT$293:$AT$308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Entero!$BB$293:$BB$308</c:f>
              <c:numCache>
                <c:formatCode>0.00</c:formatCode>
                <c:ptCount val="16"/>
                <c:pt idx="0">
                  <c:v>0</c:v>
                </c:pt>
                <c:pt idx="1">
                  <c:v>0</c:v>
                </c:pt>
                <c:pt idx="2">
                  <c:v>0</c:v>
                </c:pt>
                <c:pt idx="3">
                  <c:v>0</c:v>
                </c:pt>
                <c:pt idx="4">
                  <c:v>0</c:v>
                </c:pt>
                <c:pt idx="5">
                  <c:v>0</c:v>
                </c:pt>
                <c:pt idx="6">
                  <c:v>0</c:v>
                </c:pt>
                <c:pt idx="7">
                  <c:v>0</c:v>
                </c:pt>
                <c:pt idx="8">
                  <c:v>0</c:v>
                </c:pt>
                <c:pt idx="9">
                  <c:v>4</c:v>
                </c:pt>
                <c:pt idx="10">
                  <c:v>12</c:v>
                </c:pt>
                <c:pt idx="11">
                  <c:v>24</c:v>
                </c:pt>
                <c:pt idx="12">
                  <c:v>60</c:v>
                </c:pt>
                <c:pt idx="13">
                  <c:v>0</c:v>
                </c:pt>
                <c:pt idx="14">
                  <c:v>0</c:v>
                </c:pt>
                <c:pt idx="15">
                  <c:v>0</c:v>
                </c:pt>
              </c:numCache>
            </c:numRef>
          </c:val>
          <c:extLst>
            <c:ext xmlns:c16="http://schemas.microsoft.com/office/drawing/2014/chart" uri="{C3380CC4-5D6E-409C-BE32-E72D297353CC}">
              <c16:uniqueId val="{00000007-6DB6-461B-8DE1-413016A476E7}"/>
            </c:ext>
          </c:extLst>
        </c:ser>
        <c:ser>
          <c:idx val="13"/>
          <c:order val="8"/>
          <c:tx>
            <c:strRef>
              <c:f>Entero!$BC$292</c:f>
              <c:strCache>
                <c:ptCount val="1"/>
                <c:pt idx="0">
                  <c:v>Imipenem</c:v>
                </c:pt>
              </c:strCache>
            </c:strRef>
          </c:tx>
          <c:spPr>
            <a:solidFill>
              <a:schemeClr val="accent6">
                <a:lumMod val="50000"/>
              </a:schemeClr>
            </a:solidFill>
          </c:spPr>
          <c:invertIfNegative val="0"/>
          <c:cat>
            <c:numRef>
              <c:f>Entero!$AT$293:$AT$308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Entero!$BC$293:$BC$308</c:f>
              <c:numCache>
                <c:formatCode>0.00</c:formatCode>
                <c:ptCount val="16"/>
                <c:pt idx="0">
                  <c:v>0</c:v>
                </c:pt>
                <c:pt idx="1">
                  <c:v>0</c:v>
                </c:pt>
                <c:pt idx="2">
                  <c:v>16</c:v>
                </c:pt>
                <c:pt idx="3">
                  <c:v>0</c:v>
                </c:pt>
                <c:pt idx="4">
                  <c:v>20</c:v>
                </c:pt>
                <c:pt idx="5">
                  <c:v>40</c:v>
                </c:pt>
                <c:pt idx="6">
                  <c:v>16</c:v>
                </c:pt>
                <c:pt idx="7">
                  <c:v>8</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8-6DB6-461B-8DE1-413016A476E7}"/>
            </c:ext>
          </c:extLst>
        </c:ser>
        <c:ser>
          <c:idx val="14"/>
          <c:order val="9"/>
          <c:tx>
            <c:strRef>
              <c:f>Entero!$BD$292</c:f>
              <c:strCache>
                <c:ptCount val="1"/>
                <c:pt idx="0">
                  <c:v>Meropenem</c:v>
                </c:pt>
              </c:strCache>
            </c:strRef>
          </c:tx>
          <c:spPr>
            <a:solidFill>
              <a:schemeClr val="accent6">
                <a:lumMod val="75000"/>
              </a:schemeClr>
            </a:solidFill>
          </c:spPr>
          <c:invertIfNegative val="0"/>
          <c:cat>
            <c:numRef>
              <c:f>Entero!$AT$293:$AT$308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Entero!$BD$293:$BD$308</c:f>
              <c:numCache>
                <c:formatCode>0.00</c:formatCode>
                <c:ptCount val="16"/>
                <c:pt idx="0">
                  <c:v>0</c:v>
                </c:pt>
                <c:pt idx="1">
                  <c:v>0</c:v>
                </c:pt>
                <c:pt idx="2">
                  <c:v>96</c:v>
                </c:pt>
                <c:pt idx="3">
                  <c:v>0</c:v>
                </c:pt>
                <c:pt idx="4">
                  <c:v>0</c:v>
                </c:pt>
                <c:pt idx="5">
                  <c:v>4</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9-6DB6-461B-8DE1-413016A476E7}"/>
            </c:ext>
          </c:extLst>
        </c:ser>
        <c:ser>
          <c:idx val="15"/>
          <c:order val="10"/>
          <c:tx>
            <c:strRef>
              <c:f>Entero!$BE$292</c:f>
              <c:strCache>
                <c:ptCount val="1"/>
                <c:pt idx="0">
                  <c:v>Colistin</c:v>
                </c:pt>
              </c:strCache>
            </c:strRef>
          </c:tx>
          <c:spPr>
            <a:solidFill>
              <a:schemeClr val="accent6">
                <a:lumMod val="20000"/>
                <a:lumOff val="80000"/>
              </a:schemeClr>
            </a:solidFill>
          </c:spPr>
          <c:invertIfNegative val="0"/>
          <c:cat>
            <c:numRef>
              <c:f>Entero!$AT$293:$AT$308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Entero!$BE$293:$BE$308</c:f>
              <c:numCache>
                <c:formatCode>0.00</c:formatCode>
                <c:ptCount val="16"/>
                <c:pt idx="0">
                  <c:v>0</c:v>
                </c:pt>
                <c:pt idx="1">
                  <c:v>0</c:v>
                </c:pt>
                <c:pt idx="2">
                  <c:v>0</c:v>
                </c:pt>
                <c:pt idx="3">
                  <c:v>0</c:v>
                </c:pt>
                <c:pt idx="4">
                  <c:v>0</c:v>
                </c:pt>
                <c:pt idx="5">
                  <c:v>8</c:v>
                </c:pt>
                <c:pt idx="6">
                  <c:v>4</c:v>
                </c:pt>
                <c:pt idx="7">
                  <c:v>0</c:v>
                </c:pt>
                <c:pt idx="8">
                  <c:v>0</c:v>
                </c:pt>
                <c:pt idx="9">
                  <c:v>0</c:v>
                </c:pt>
                <c:pt idx="10">
                  <c:v>88</c:v>
                </c:pt>
                <c:pt idx="11">
                  <c:v>0</c:v>
                </c:pt>
                <c:pt idx="12">
                  <c:v>0</c:v>
                </c:pt>
                <c:pt idx="13">
                  <c:v>0</c:v>
                </c:pt>
                <c:pt idx="14">
                  <c:v>0</c:v>
                </c:pt>
                <c:pt idx="15">
                  <c:v>0</c:v>
                </c:pt>
              </c:numCache>
            </c:numRef>
          </c:val>
          <c:extLst>
            <c:ext xmlns:c16="http://schemas.microsoft.com/office/drawing/2014/chart" uri="{C3380CC4-5D6E-409C-BE32-E72D297353CC}">
              <c16:uniqueId val="{0000000A-6DB6-461B-8DE1-413016A476E7}"/>
            </c:ext>
          </c:extLst>
        </c:ser>
        <c:ser>
          <c:idx val="16"/>
          <c:order val="11"/>
          <c:tx>
            <c:strRef>
              <c:f>Entero!$BF$292</c:f>
              <c:strCache>
                <c:ptCount val="1"/>
                <c:pt idx="0">
                  <c:v>Amikacin</c:v>
                </c:pt>
              </c:strCache>
            </c:strRef>
          </c:tx>
          <c:spPr>
            <a:solidFill>
              <a:schemeClr val="bg2">
                <a:lumMod val="50000"/>
              </a:schemeClr>
            </a:solidFill>
          </c:spPr>
          <c:invertIfNegative val="0"/>
          <c:cat>
            <c:numRef>
              <c:f>Entero!$AT$293:$AT$308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Entero!$BF$293:$BF$308</c:f>
              <c:numCache>
                <c:formatCode>0.00</c:formatCode>
                <c:ptCount val="16"/>
                <c:pt idx="0">
                  <c:v>0</c:v>
                </c:pt>
                <c:pt idx="1">
                  <c:v>0</c:v>
                </c:pt>
                <c:pt idx="2">
                  <c:v>0</c:v>
                </c:pt>
                <c:pt idx="3">
                  <c:v>0</c:v>
                </c:pt>
                <c:pt idx="4">
                  <c:v>72</c:v>
                </c:pt>
                <c:pt idx="5">
                  <c:v>0</c:v>
                </c:pt>
                <c:pt idx="6">
                  <c:v>28</c:v>
                </c:pt>
                <c:pt idx="7">
                  <c:v>0</c:v>
                </c:pt>
                <c:pt idx="8" formatCode="General">
                  <c:v>0</c:v>
                </c:pt>
                <c:pt idx="9" formatCode="General">
                  <c:v>0</c:v>
                </c:pt>
                <c:pt idx="10">
                  <c:v>0</c:v>
                </c:pt>
                <c:pt idx="11">
                  <c:v>0</c:v>
                </c:pt>
                <c:pt idx="12">
                  <c:v>0</c:v>
                </c:pt>
                <c:pt idx="13">
                  <c:v>0</c:v>
                </c:pt>
                <c:pt idx="14">
                  <c:v>0</c:v>
                </c:pt>
                <c:pt idx="15">
                  <c:v>0</c:v>
                </c:pt>
              </c:numCache>
            </c:numRef>
          </c:val>
          <c:extLst>
            <c:ext xmlns:c16="http://schemas.microsoft.com/office/drawing/2014/chart" uri="{C3380CC4-5D6E-409C-BE32-E72D297353CC}">
              <c16:uniqueId val="{0000000B-6DB6-461B-8DE1-413016A476E7}"/>
            </c:ext>
          </c:extLst>
        </c:ser>
        <c:ser>
          <c:idx val="17"/>
          <c:order val="12"/>
          <c:tx>
            <c:strRef>
              <c:f>Entero!$BG$292</c:f>
              <c:strCache>
                <c:ptCount val="1"/>
                <c:pt idx="0">
                  <c:v>Gentamicin</c:v>
                </c:pt>
              </c:strCache>
            </c:strRef>
          </c:tx>
          <c:spPr>
            <a:solidFill>
              <a:schemeClr val="accent4">
                <a:lumMod val="75000"/>
              </a:schemeClr>
            </a:solidFill>
          </c:spPr>
          <c:invertIfNegative val="0"/>
          <c:cat>
            <c:numRef>
              <c:f>Entero!$AT$293:$AT$308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Entero!$BG$293:$BG$308</c:f>
              <c:numCache>
                <c:formatCode>0.00</c:formatCode>
                <c:ptCount val="16"/>
                <c:pt idx="0">
                  <c:v>0</c:v>
                </c:pt>
                <c:pt idx="1">
                  <c:v>0</c:v>
                </c:pt>
                <c:pt idx="2">
                  <c:v>0</c:v>
                </c:pt>
                <c:pt idx="3">
                  <c:v>0</c:v>
                </c:pt>
                <c:pt idx="4">
                  <c:v>92</c:v>
                </c:pt>
                <c:pt idx="5">
                  <c:v>8</c:v>
                </c:pt>
                <c:pt idx="6">
                  <c:v>0</c:v>
                </c:pt>
                <c:pt idx="7">
                  <c:v>0</c:v>
                </c:pt>
                <c:pt idx="8">
                  <c:v>0</c:v>
                </c:pt>
                <c:pt idx="9" formatCode="General">
                  <c:v>0</c:v>
                </c:pt>
                <c:pt idx="10" formatCode="General">
                  <c:v>0</c:v>
                </c:pt>
                <c:pt idx="11">
                  <c:v>0</c:v>
                </c:pt>
                <c:pt idx="12">
                  <c:v>0</c:v>
                </c:pt>
                <c:pt idx="13">
                  <c:v>0</c:v>
                </c:pt>
                <c:pt idx="14">
                  <c:v>0</c:v>
                </c:pt>
                <c:pt idx="15">
                  <c:v>0</c:v>
                </c:pt>
              </c:numCache>
            </c:numRef>
          </c:val>
          <c:extLst>
            <c:ext xmlns:c16="http://schemas.microsoft.com/office/drawing/2014/chart" uri="{C3380CC4-5D6E-409C-BE32-E72D297353CC}">
              <c16:uniqueId val="{0000000C-6DB6-461B-8DE1-413016A476E7}"/>
            </c:ext>
          </c:extLst>
        </c:ser>
        <c:ser>
          <c:idx val="18"/>
          <c:order val="13"/>
          <c:tx>
            <c:strRef>
              <c:f>Entero!$BH$292</c:f>
              <c:strCache>
                <c:ptCount val="1"/>
                <c:pt idx="0">
                  <c:v>Tobramycin</c:v>
                </c:pt>
              </c:strCache>
            </c:strRef>
          </c:tx>
          <c:invertIfNegative val="0"/>
          <c:cat>
            <c:numRef>
              <c:f>Entero!$AT$293:$AT$308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Entero!$BH$293:$BH$308</c:f>
              <c:numCache>
                <c:formatCode>0.00</c:formatCode>
                <c:ptCount val="16"/>
                <c:pt idx="0">
                  <c:v>0</c:v>
                </c:pt>
                <c:pt idx="1">
                  <c:v>0</c:v>
                </c:pt>
                <c:pt idx="2">
                  <c:v>28.571428571428573</c:v>
                </c:pt>
                <c:pt idx="3">
                  <c:v>0</c:v>
                </c:pt>
                <c:pt idx="4">
                  <c:v>14.285714285714286</c:v>
                </c:pt>
                <c:pt idx="5">
                  <c:v>42.857142857142854</c:v>
                </c:pt>
                <c:pt idx="6">
                  <c:v>14.285714285714286</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D-6DB6-461B-8DE1-413016A476E7}"/>
            </c:ext>
          </c:extLst>
        </c:ser>
        <c:ser>
          <c:idx val="19"/>
          <c:order val="14"/>
          <c:tx>
            <c:strRef>
              <c:f>Entero!$BI$292</c:f>
              <c:strCache>
                <c:ptCount val="1"/>
                <c:pt idx="0">
                  <c:v>Fosfomycin</c:v>
                </c:pt>
              </c:strCache>
            </c:strRef>
          </c:tx>
          <c:spPr>
            <a:solidFill>
              <a:schemeClr val="accent4">
                <a:lumMod val="60000"/>
                <a:lumOff val="40000"/>
              </a:schemeClr>
            </a:solidFill>
          </c:spPr>
          <c:invertIfNegative val="0"/>
          <c:cat>
            <c:numRef>
              <c:f>Entero!$AT$293:$AT$308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Entero!$BI$293:$BI$308</c:f>
              <c:numCache>
                <c:formatCode>0.00</c:formatCode>
                <c:ptCount val="16"/>
                <c:pt idx="0">
                  <c:v>0</c:v>
                </c:pt>
                <c:pt idx="1">
                  <c:v>0</c:v>
                </c:pt>
                <c:pt idx="2">
                  <c:v>0</c:v>
                </c:pt>
                <c:pt idx="3">
                  <c:v>0</c:v>
                </c:pt>
                <c:pt idx="4">
                  <c:v>0</c:v>
                </c:pt>
                <c:pt idx="5">
                  <c:v>0</c:v>
                </c:pt>
                <c:pt idx="6">
                  <c:v>0</c:v>
                </c:pt>
                <c:pt idx="7">
                  <c:v>0</c:v>
                </c:pt>
                <c:pt idx="8">
                  <c:v>16</c:v>
                </c:pt>
                <c:pt idx="9">
                  <c:v>28</c:v>
                </c:pt>
                <c:pt idx="10">
                  <c:v>32</c:v>
                </c:pt>
                <c:pt idx="11">
                  <c:v>16</c:v>
                </c:pt>
                <c:pt idx="12">
                  <c:v>4</c:v>
                </c:pt>
                <c:pt idx="13">
                  <c:v>0</c:v>
                </c:pt>
                <c:pt idx="14">
                  <c:v>4</c:v>
                </c:pt>
                <c:pt idx="15">
                  <c:v>0</c:v>
                </c:pt>
              </c:numCache>
            </c:numRef>
          </c:val>
          <c:extLst>
            <c:ext xmlns:c16="http://schemas.microsoft.com/office/drawing/2014/chart" uri="{C3380CC4-5D6E-409C-BE32-E72D297353CC}">
              <c16:uniqueId val="{0000000E-6DB6-461B-8DE1-413016A476E7}"/>
            </c:ext>
          </c:extLst>
        </c:ser>
        <c:ser>
          <c:idx val="20"/>
          <c:order val="15"/>
          <c:tx>
            <c:strRef>
              <c:f>Entero!$BJ$292</c:f>
              <c:strCache>
                <c:ptCount val="1"/>
                <c:pt idx="0">
                  <c:v>Cotrimoxazol</c:v>
                </c:pt>
              </c:strCache>
            </c:strRef>
          </c:tx>
          <c:spPr>
            <a:solidFill>
              <a:schemeClr val="accent4">
                <a:lumMod val="20000"/>
                <a:lumOff val="80000"/>
              </a:schemeClr>
            </a:solidFill>
          </c:spPr>
          <c:invertIfNegative val="0"/>
          <c:cat>
            <c:numRef>
              <c:f>Entero!$AT$293:$AT$308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Entero!$BJ$293:$BJ$308</c:f>
              <c:numCache>
                <c:formatCode>0.00</c:formatCode>
                <c:ptCount val="16"/>
                <c:pt idx="0">
                  <c:v>0</c:v>
                </c:pt>
                <c:pt idx="1">
                  <c:v>0</c:v>
                </c:pt>
                <c:pt idx="2">
                  <c:v>28</c:v>
                </c:pt>
                <c:pt idx="3">
                  <c:v>0</c:v>
                </c:pt>
                <c:pt idx="4">
                  <c:v>48</c:v>
                </c:pt>
                <c:pt idx="5">
                  <c:v>4</c:v>
                </c:pt>
                <c:pt idx="6">
                  <c:v>4</c:v>
                </c:pt>
                <c:pt idx="7">
                  <c:v>4</c:v>
                </c:pt>
                <c:pt idx="8">
                  <c:v>8</c:v>
                </c:pt>
                <c:pt idx="9">
                  <c:v>0</c:v>
                </c:pt>
                <c:pt idx="10">
                  <c:v>0</c:v>
                </c:pt>
                <c:pt idx="11">
                  <c:v>4</c:v>
                </c:pt>
                <c:pt idx="12">
                  <c:v>0</c:v>
                </c:pt>
                <c:pt idx="13">
                  <c:v>0</c:v>
                </c:pt>
                <c:pt idx="14">
                  <c:v>0</c:v>
                </c:pt>
                <c:pt idx="15">
                  <c:v>0</c:v>
                </c:pt>
              </c:numCache>
            </c:numRef>
          </c:val>
          <c:extLst>
            <c:ext xmlns:c16="http://schemas.microsoft.com/office/drawing/2014/chart" uri="{C3380CC4-5D6E-409C-BE32-E72D297353CC}">
              <c16:uniqueId val="{0000000F-6DB6-461B-8DE1-413016A476E7}"/>
            </c:ext>
          </c:extLst>
        </c:ser>
        <c:ser>
          <c:idx val="21"/>
          <c:order val="16"/>
          <c:tx>
            <c:strRef>
              <c:f>Entero!$BK$292</c:f>
              <c:strCache>
                <c:ptCount val="1"/>
                <c:pt idx="0">
                  <c:v>Ciprofloxacin</c:v>
                </c:pt>
              </c:strCache>
            </c:strRef>
          </c:tx>
          <c:spPr>
            <a:solidFill>
              <a:schemeClr val="tx1">
                <a:lumMod val="50000"/>
                <a:lumOff val="50000"/>
              </a:schemeClr>
            </a:solidFill>
          </c:spPr>
          <c:invertIfNegative val="0"/>
          <c:cat>
            <c:numRef>
              <c:f>Entero!$AT$293:$AT$308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Entero!$BK$293:$BK$308</c:f>
              <c:numCache>
                <c:formatCode>0.00</c:formatCode>
                <c:ptCount val="16"/>
                <c:pt idx="0">
                  <c:v>0</c:v>
                </c:pt>
                <c:pt idx="1">
                  <c:v>8</c:v>
                </c:pt>
                <c:pt idx="2">
                  <c:v>60</c:v>
                </c:pt>
                <c:pt idx="3">
                  <c:v>24</c:v>
                </c:pt>
                <c:pt idx="4">
                  <c:v>0</c:v>
                </c:pt>
                <c:pt idx="5">
                  <c:v>0</c:v>
                </c:pt>
                <c:pt idx="6">
                  <c:v>4</c:v>
                </c:pt>
                <c:pt idx="7">
                  <c:v>4</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0-6DB6-461B-8DE1-413016A476E7}"/>
            </c:ext>
          </c:extLst>
        </c:ser>
        <c:ser>
          <c:idx val="22"/>
          <c:order val="17"/>
          <c:tx>
            <c:strRef>
              <c:f>Entero!$BL$292</c:f>
              <c:strCache>
                <c:ptCount val="1"/>
                <c:pt idx="0">
                  <c:v>Levofloxacin</c:v>
                </c:pt>
              </c:strCache>
            </c:strRef>
          </c:tx>
          <c:spPr>
            <a:solidFill>
              <a:srgbClr val="CCFF66"/>
            </a:solidFill>
          </c:spPr>
          <c:invertIfNegative val="0"/>
          <c:cat>
            <c:numRef>
              <c:f>Entero!$AT$293:$AT$308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Entero!$BL$293:$BL$308</c:f>
              <c:numCache>
                <c:formatCode>0.00</c:formatCode>
                <c:ptCount val="16"/>
                <c:pt idx="0">
                  <c:v>0</c:v>
                </c:pt>
                <c:pt idx="1">
                  <c:v>24</c:v>
                </c:pt>
                <c:pt idx="2">
                  <c:v>0</c:v>
                </c:pt>
                <c:pt idx="3">
                  <c:v>60</c:v>
                </c:pt>
                <c:pt idx="4">
                  <c:v>8</c:v>
                </c:pt>
                <c:pt idx="5">
                  <c:v>0</c:v>
                </c:pt>
                <c:pt idx="6">
                  <c:v>8</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1-6DB6-461B-8DE1-413016A476E7}"/>
            </c:ext>
          </c:extLst>
        </c:ser>
        <c:ser>
          <c:idx val="0"/>
          <c:order val="18"/>
          <c:tx>
            <c:strRef>
              <c:f>Entero!$BM$292</c:f>
              <c:strCache>
                <c:ptCount val="1"/>
                <c:pt idx="0">
                  <c:v>Moxifloxacin</c:v>
                </c:pt>
              </c:strCache>
            </c:strRef>
          </c:tx>
          <c:invertIfNegative val="0"/>
          <c:cat>
            <c:numRef>
              <c:f>Entero!$AT$293:$AT$308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Entero!$BM$293:$BM$308</c:f>
              <c:numCache>
                <c:formatCode>0.00</c:formatCode>
                <c:ptCount val="16"/>
                <c:pt idx="0">
                  <c:v>0</c:v>
                </c:pt>
                <c:pt idx="1">
                  <c:v>4</c:v>
                </c:pt>
                <c:pt idx="2">
                  <c:v>8</c:v>
                </c:pt>
                <c:pt idx="3">
                  <c:v>4</c:v>
                </c:pt>
                <c:pt idx="4">
                  <c:v>52</c:v>
                </c:pt>
                <c:pt idx="5">
                  <c:v>24</c:v>
                </c:pt>
                <c:pt idx="6">
                  <c:v>0</c:v>
                </c:pt>
                <c:pt idx="7">
                  <c:v>4</c:v>
                </c:pt>
                <c:pt idx="8">
                  <c:v>4</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2-6DB6-461B-8DE1-413016A476E7}"/>
            </c:ext>
          </c:extLst>
        </c:ser>
        <c:ser>
          <c:idx val="1"/>
          <c:order val="19"/>
          <c:tx>
            <c:strRef>
              <c:f>Entero!$BN$292</c:f>
              <c:strCache>
                <c:ptCount val="1"/>
                <c:pt idx="0">
                  <c:v>Doxycyclin</c:v>
                </c:pt>
              </c:strCache>
            </c:strRef>
          </c:tx>
          <c:invertIfNegative val="0"/>
          <c:cat>
            <c:numRef>
              <c:f>Entero!$AT$293:$AT$308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Entero!$BN$293:$BN$308</c:f>
              <c:numCache>
                <c:formatCode>0.00</c:formatCode>
                <c:ptCount val="16"/>
                <c:pt idx="0">
                  <c:v>0</c:v>
                </c:pt>
                <c:pt idx="1">
                  <c:v>0</c:v>
                </c:pt>
                <c:pt idx="2">
                  <c:v>0</c:v>
                </c:pt>
                <c:pt idx="3">
                  <c:v>0</c:v>
                </c:pt>
                <c:pt idx="4">
                  <c:v>0</c:v>
                </c:pt>
                <c:pt idx="5">
                  <c:v>8</c:v>
                </c:pt>
                <c:pt idx="6">
                  <c:v>4</c:v>
                </c:pt>
                <c:pt idx="7">
                  <c:v>40</c:v>
                </c:pt>
                <c:pt idx="8">
                  <c:v>24</c:v>
                </c:pt>
                <c:pt idx="9">
                  <c:v>20</c:v>
                </c:pt>
                <c:pt idx="10">
                  <c:v>4</c:v>
                </c:pt>
                <c:pt idx="11">
                  <c:v>0</c:v>
                </c:pt>
                <c:pt idx="12">
                  <c:v>0</c:v>
                </c:pt>
                <c:pt idx="13">
                  <c:v>0</c:v>
                </c:pt>
                <c:pt idx="14">
                  <c:v>0</c:v>
                </c:pt>
                <c:pt idx="15">
                  <c:v>0</c:v>
                </c:pt>
              </c:numCache>
            </c:numRef>
          </c:val>
          <c:extLst>
            <c:ext xmlns:c16="http://schemas.microsoft.com/office/drawing/2014/chart" uri="{C3380CC4-5D6E-409C-BE32-E72D297353CC}">
              <c16:uniqueId val="{00000013-6DB6-461B-8DE1-413016A476E7}"/>
            </c:ext>
          </c:extLst>
        </c:ser>
        <c:ser>
          <c:idx val="2"/>
          <c:order val="20"/>
          <c:tx>
            <c:strRef>
              <c:f>Entero!$BO$292</c:f>
              <c:strCache>
                <c:ptCount val="1"/>
                <c:pt idx="0">
                  <c:v>Tigecyclin</c:v>
                </c:pt>
              </c:strCache>
            </c:strRef>
          </c:tx>
          <c:invertIfNegative val="0"/>
          <c:cat>
            <c:numRef>
              <c:f>Entero!$AT$293:$AT$308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Entero!$BO$293:$BO$308</c:f>
              <c:numCache>
                <c:formatCode>0.00</c:formatCode>
                <c:ptCount val="16"/>
                <c:pt idx="0">
                  <c:v>0</c:v>
                </c:pt>
                <c:pt idx="1">
                  <c:v>0</c:v>
                </c:pt>
                <c:pt idx="2">
                  <c:v>0</c:v>
                </c:pt>
                <c:pt idx="3">
                  <c:v>8</c:v>
                </c:pt>
                <c:pt idx="4">
                  <c:v>32</c:v>
                </c:pt>
                <c:pt idx="5">
                  <c:v>52</c:v>
                </c:pt>
                <c:pt idx="6">
                  <c:v>8</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6DB6-461B-8DE1-413016A476E7}"/>
            </c:ext>
          </c:extLst>
        </c:ser>
        <c:dLbls>
          <c:showLegendKey val="0"/>
          <c:showVal val="0"/>
          <c:showCatName val="0"/>
          <c:showSerName val="0"/>
          <c:showPercent val="0"/>
          <c:showBubbleSize val="0"/>
        </c:dLbls>
        <c:gapWidth val="150"/>
        <c:shape val="box"/>
        <c:axId val="94373376"/>
        <c:axId val="94375296"/>
        <c:axId val="94388224"/>
      </c:bar3DChart>
      <c:catAx>
        <c:axId val="94373376"/>
        <c:scaling>
          <c:orientation val="minMax"/>
        </c:scaling>
        <c:delete val="0"/>
        <c:axPos val="b"/>
        <c:title>
          <c:tx>
            <c:rich>
              <a:bodyPr/>
              <a:lstStyle/>
              <a:p>
                <a:pPr>
                  <a:defRPr sz="1400"/>
                </a:pPr>
                <a:r>
                  <a:rPr lang="de-DE" sz="1400"/>
                  <a:t>mg/L</a:t>
                </a:r>
              </a:p>
            </c:rich>
          </c:tx>
          <c:layout>
            <c:manualLayout>
              <c:xMode val="edge"/>
              <c:yMode val="edge"/>
              <c:x val="0.33857846349326526"/>
              <c:y val="0.86748273103219953"/>
            </c:manualLayout>
          </c:layout>
          <c:overlay val="0"/>
        </c:title>
        <c:numFmt formatCode="General" sourceLinked="1"/>
        <c:majorTickMark val="out"/>
        <c:minorTickMark val="none"/>
        <c:tickLblPos val="nextTo"/>
        <c:crossAx val="94375296"/>
        <c:crosses val="autoZero"/>
        <c:auto val="1"/>
        <c:lblAlgn val="ctr"/>
        <c:lblOffset val="100"/>
        <c:tickLblSkip val="1"/>
        <c:noMultiLvlLbl val="0"/>
      </c:catAx>
      <c:valAx>
        <c:axId val="94375296"/>
        <c:scaling>
          <c:orientation val="minMax"/>
        </c:scaling>
        <c:delete val="0"/>
        <c:axPos val="l"/>
        <c:majorGridlines/>
        <c:title>
          <c:tx>
            <c:rich>
              <a:bodyPr rot="0" vert="horz"/>
              <a:lstStyle/>
              <a:p>
                <a:pPr>
                  <a:defRPr sz="1600"/>
                </a:pPr>
                <a:r>
                  <a:rPr lang="de-DE" sz="1600"/>
                  <a:t>%</a:t>
                </a:r>
              </a:p>
            </c:rich>
          </c:tx>
          <c:layout>
            <c:manualLayout>
              <c:xMode val="edge"/>
              <c:yMode val="edge"/>
              <c:x val="0.11400107027271063"/>
              <c:y val="0.62368704948709197"/>
            </c:manualLayout>
          </c:layout>
          <c:overlay val="0"/>
        </c:title>
        <c:numFmt formatCode="0.00" sourceLinked="1"/>
        <c:majorTickMark val="out"/>
        <c:minorTickMark val="none"/>
        <c:tickLblPos val="nextTo"/>
        <c:crossAx val="94373376"/>
        <c:crosses val="autoZero"/>
        <c:crossBetween val="between"/>
      </c:valAx>
      <c:serAx>
        <c:axId val="94388224"/>
        <c:scaling>
          <c:orientation val="minMax"/>
        </c:scaling>
        <c:delete val="0"/>
        <c:axPos val="b"/>
        <c:majorTickMark val="out"/>
        <c:minorTickMark val="none"/>
        <c:tickLblPos val="nextTo"/>
        <c:txPr>
          <a:bodyPr rot="1500000" vert="horz" anchor="ctr" anchorCtr="0"/>
          <a:lstStyle/>
          <a:p>
            <a:pPr>
              <a:defRPr sz="1200"/>
            </a:pPr>
            <a:endParaRPr lang="de-DE"/>
          </a:p>
        </c:txPr>
        <c:crossAx val="94375296"/>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3"/>
          <c:order val="0"/>
          <c:tx>
            <c:strRef>
              <c:f>Entero!$AU$3</c:f>
              <c:strCache>
                <c:ptCount val="1"/>
                <c:pt idx="0">
                  <c:v>Ampicillin</c:v>
                </c:pt>
              </c:strCache>
            </c:strRef>
          </c:tx>
          <c:spPr>
            <a:solidFill>
              <a:srgbClr val="FFCC99"/>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Entero!$AU$4:$AU$19</c:f>
              <c:numCache>
                <c:formatCode>0.00</c:formatCode>
                <c:ptCount val="16"/>
                <c:pt idx="0">
                  <c:v>0</c:v>
                </c:pt>
                <c:pt idx="1">
                  <c:v>0</c:v>
                </c:pt>
                <c:pt idx="2">
                  <c:v>0</c:v>
                </c:pt>
                <c:pt idx="3">
                  <c:v>0</c:v>
                </c:pt>
                <c:pt idx="4">
                  <c:v>0</c:v>
                </c:pt>
                <c:pt idx="5">
                  <c:v>0</c:v>
                </c:pt>
                <c:pt idx="6">
                  <c:v>12.5</c:v>
                </c:pt>
                <c:pt idx="7">
                  <c:v>0</c:v>
                </c:pt>
                <c:pt idx="8">
                  <c:v>0</c:v>
                </c:pt>
                <c:pt idx="9">
                  <c:v>0</c:v>
                </c:pt>
                <c:pt idx="10">
                  <c:v>12.5</c:v>
                </c:pt>
                <c:pt idx="11">
                  <c:v>50</c:v>
                </c:pt>
                <c:pt idx="12">
                  <c:v>25</c:v>
                </c:pt>
                <c:pt idx="13">
                  <c:v>0</c:v>
                </c:pt>
                <c:pt idx="14">
                  <c:v>0</c:v>
                </c:pt>
                <c:pt idx="15">
                  <c:v>0</c:v>
                </c:pt>
              </c:numCache>
            </c:numRef>
          </c:val>
          <c:extLst>
            <c:ext xmlns:c16="http://schemas.microsoft.com/office/drawing/2014/chart" uri="{C3380CC4-5D6E-409C-BE32-E72D297353CC}">
              <c16:uniqueId val="{00000000-A357-4722-BB06-D80254749217}"/>
            </c:ext>
          </c:extLst>
        </c:ser>
        <c:ser>
          <c:idx val="4"/>
          <c:order val="1"/>
          <c:tx>
            <c:strRef>
              <c:f>Entero!$AV$3</c:f>
              <c:strCache>
                <c:ptCount val="1"/>
                <c:pt idx="0">
                  <c:v>Ampicillin/ Sulbactam</c:v>
                </c:pt>
              </c:strCache>
            </c:strRef>
          </c:tx>
          <c:spPr>
            <a:solidFill>
              <a:srgbClr val="FFFF00"/>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Entero!$AV$4:$AV$19</c:f>
              <c:numCache>
                <c:formatCode>0.00</c:formatCode>
                <c:ptCount val="16"/>
                <c:pt idx="0">
                  <c:v>0</c:v>
                </c:pt>
                <c:pt idx="1">
                  <c:v>0</c:v>
                </c:pt>
                <c:pt idx="2">
                  <c:v>0</c:v>
                </c:pt>
                <c:pt idx="3">
                  <c:v>12.5</c:v>
                </c:pt>
                <c:pt idx="4">
                  <c:v>0</c:v>
                </c:pt>
                <c:pt idx="5">
                  <c:v>0</c:v>
                </c:pt>
                <c:pt idx="6">
                  <c:v>37.5</c:v>
                </c:pt>
                <c:pt idx="7">
                  <c:v>12.5</c:v>
                </c:pt>
                <c:pt idx="8">
                  <c:v>0</c:v>
                </c:pt>
                <c:pt idx="9">
                  <c:v>0</c:v>
                </c:pt>
                <c:pt idx="10">
                  <c:v>25</c:v>
                </c:pt>
                <c:pt idx="11">
                  <c:v>0</c:v>
                </c:pt>
                <c:pt idx="12">
                  <c:v>12.5</c:v>
                </c:pt>
                <c:pt idx="13">
                  <c:v>0</c:v>
                </c:pt>
                <c:pt idx="14">
                  <c:v>0</c:v>
                </c:pt>
                <c:pt idx="15">
                  <c:v>0</c:v>
                </c:pt>
              </c:numCache>
            </c:numRef>
          </c:val>
          <c:extLst>
            <c:ext xmlns:c16="http://schemas.microsoft.com/office/drawing/2014/chart" uri="{C3380CC4-5D6E-409C-BE32-E72D297353CC}">
              <c16:uniqueId val="{00000001-A357-4722-BB06-D80254749217}"/>
            </c:ext>
          </c:extLst>
        </c:ser>
        <c:ser>
          <c:idx val="5"/>
          <c:order val="2"/>
          <c:tx>
            <c:strRef>
              <c:f>Entero!$AW$3</c:f>
              <c:strCache>
                <c:ptCount val="1"/>
                <c:pt idx="0">
                  <c:v>Piperacillin</c:v>
                </c:pt>
              </c:strCache>
            </c:strRef>
          </c:tx>
          <c:spPr>
            <a:solidFill>
              <a:srgbClr val="660066"/>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Entero!$AW$4:$AW$19</c:f>
              <c:numCache>
                <c:formatCode>0.00</c:formatCode>
                <c:ptCount val="16"/>
                <c:pt idx="0">
                  <c:v>0</c:v>
                </c:pt>
                <c:pt idx="1">
                  <c:v>0</c:v>
                </c:pt>
                <c:pt idx="2">
                  <c:v>0</c:v>
                </c:pt>
                <c:pt idx="3">
                  <c:v>0</c:v>
                </c:pt>
                <c:pt idx="4">
                  <c:v>12.5</c:v>
                </c:pt>
                <c:pt idx="5">
                  <c:v>0</c:v>
                </c:pt>
                <c:pt idx="6">
                  <c:v>0</c:v>
                </c:pt>
                <c:pt idx="7">
                  <c:v>12.5</c:v>
                </c:pt>
                <c:pt idx="8">
                  <c:v>25</c:v>
                </c:pt>
                <c:pt idx="9">
                  <c:v>12.5</c:v>
                </c:pt>
                <c:pt idx="10">
                  <c:v>25</c:v>
                </c:pt>
                <c:pt idx="11">
                  <c:v>0</c:v>
                </c:pt>
                <c:pt idx="12">
                  <c:v>0</c:v>
                </c:pt>
                <c:pt idx="13">
                  <c:v>12.5</c:v>
                </c:pt>
                <c:pt idx="14">
                  <c:v>0</c:v>
                </c:pt>
                <c:pt idx="15">
                  <c:v>0</c:v>
                </c:pt>
              </c:numCache>
            </c:numRef>
          </c:val>
          <c:extLst>
            <c:ext xmlns:c16="http://schemas.microsoft.com/office/drawing/2014/chart" uri="{C3380CC4-5D6E-409C-BE32-E72D297353CC}">
              <c16:uniqueId val="{00000002-A357-4722-BB06-D80254749217}"/>
            </c:ext>
          </c:extLst>
        </c:ser>
        <c:ser>
          <c:idx val="6"/>
          <c:order val="3"/>
          <c:tx>
            <c:strRef>
              <c:f>Entero!$AX$3</c:f>
              <c:strCache>
                <c:ptCount val="1"/>
                <c:pt idx="0">
                  <c:v>Piperacillin/ Tazobactam</c:v>
                </c:pt>
              </c:strCache>
            </c:strRef>
          </c:tx>
          <c:spPr>
            <a:solidFill>
              <a:srgbClr val="CC00CC"/>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Entero!$AX$4:$AX$19</c:f>
              <c:numCache>
                <c:formatCode>0.00</c:formatCode>
                <c:ptCount val="16"/>
                <c:pt idx="0">
                  <c:v>0</c:v>
                </c:pt>
                <c:pt idx="1">
                  <c:v>0</c:v>
                </c:pt>
                <c:pt idx="2">
                  <c:v>0</c:v>
                </c:pt>
                <c:pt idx="3">
                  <c:v>0</c:v>
                </c:pt>
                <c:pt idx="4">
                  <c:v>12.5</c:v>
                </c:pt>
                <c:pt idx="5">
                  <c:v>0</c:v>
                </c:pt>
                <c:pt idx="6">
                  <c:v>12.5</c:v>
                </c:pt>
                <c:pt idx="7">
                  <c:v>50</c:v>
                </c:pt>
                <c:pt idx="8">
                  <c:v>12.5</c:v>
                </c:pt>
                <c:pt idx="9">
                  <c:v>12.5</c:v>
                </c:pt>
                <c:pt idx="10">
                  <c:v>0</c:v>
                </c:pt>
                <c:pt idx="11">
                  <c:v>0</c:v>
                </c:pt>
                <c:pt idx="12">
                  <c:v>0</c:v>
                </c:pt>
                <c:pt idx="13">
                  <c:v>0</c:v>
                </c:pt>
                <c:pt idx="14">
                  <c:v>0</c:v>
                </c:pt>
                <c:pt idx="15">
                  <c:v>0</c:v>
                </c:pt>
              </c:numCache>
            </c:numRef>
          </c:val>
          <c:extLst>
            <c:ext xmlns:c16="http://schemas.microsoft.com/office/drawing/2014/chart" uri="{C3380CC4-5D6E-409C-BE32-E72D297353CC}">
              <c16:uniqueId val="{00000003-A357-4722-BB06-D80254749217}"/>
            </c:ext>
          </c:extLst>
        </c:ser>
        <c:ser>
          <c:idx val="7"/>
          <c:order val="4"/>
          <c:tx>
            <c:strRef>
              <c:f>Entero!$AY$3</c:f>
              <c:strCache>
                <c:ptCount val="1"/>
                <c:pt idx="0">
                  <c:v>Aztreonam</c:v>
                </c:pt>
              </c:strCache>
            </c:strRef>
          </c:tx>
          <c:spPr>
            <a:solidFill>
              <a:srgbClr val="FF66FF"/>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Entero!$AY$4:$AY$19</c:f>
              <c:numCache>
                <c:formatCode>0.00</c:formatCode>
                <c:ptCount val="16"/>
                <c:pt idx="0">
                  <c:v>0</c:v>
                </c:pt>
                <c:pt idx="1">
                  <c:v>0</c:v>
                </c:pt>
                <c:pt idx="2">
                  <c:v>0</c:v>
                </c:pt>
                <c:pt idx="3">
                  <c:v>75</c:v>
                </c:pt>
                <c:pt idx="4">
                  <c:v>0</c:v>
                </c:pt>
                <c:pt idx="5">
                  <c:v>12.5</c:v>
                </c:pt>
                <c:pt idx="6">
                  <c:v>0</c:v>
                </c:pt>
                <c:pt idx="7">
                  <c:v>0</c:v>
                </c:pt>
                <c:pt idx="8">
                  <c:v>0</c:v>
                </c:pt>
                <c:pt idx="9">
                  <c:v>0</c:v>
                </c:pt>
                <c:pt idx="10">
                  <c:v>12.5</c:v>
                </c:pt>
                <c:pt idx="11">
                  <c:v>0</c:v>
                </c:pt>
                <c:pt idx="12">
                  <c:v>0</c:v>
                </c:pt>
                <c:pt idx="13">
                  <c:v>0</c:v>
                </c:pt>
                <c:pt idx="14">
                  <c:v>0</c:v>
                </c:pt>
                <c:pt idx="15">
                  <c:v>0</c:v>
                </c:pt>
              </c:numCache>
            </c:numRef>
          </c:val>
          <c:extLst>
            <c:ext xmlns:c16="http://schemas.microsoft.com/office/drawing/2014/chart" uri="{C3380CC4-5D6E-409C-BE32-E72D297353CC}">
              <c16:uniqueId val="{00000004-A357-4722-BB06-D80254749217}"/>
            </c:ext>
          </c:extLst>
        </c:ser>
        <c:ser>
          <c:idx val="9"/>
          <c:order val="5"/>
          <c:tx>
            <c:strRef>
              <c:f>Entero!$AZ$3</c:f>
              <c:strCache>
                <c:ptCount val="1"/>
                <c:pt idx="0">
                  <c:v>Cefotaxim</c:v>
                </c:pt>
              </c:strCache>
            </c:strRef>
          </c:tx>
          <c:spPr>
            <a:solidFill>
              <a:srgbClr val="0000CC"/>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Entero!$AZ$4:$AZ$19</c:f>
              <c:numCache>
                <c:formatCode>0.00</c:formatCode>
                <c:ptCount val="16"/>
                <c:pt idx="0">
                  <c:v>0</c:v>
                </c:pt>
                <c:pt idx="1">
                  <c:v>62.5</c:v>
                </c:pt>
                <c:pt idx="2">
                  <c:v>0</c:v>
                </c:pt>
                <c:pt idx="3">
                  <c:v>0</c:v>
                </c:pt>
                <c:pt idx="4">
                  <c:v>12.5</c:v>
                </c:pt>
                <c:pt idx="5">
                  <c:v>12.5</c:v>
                </c:pt>
                <c:pt idx="6">
                  <c:v>0</c:v>
                </c:pt>
                <c:pt idx="7">
                  <c:v>0</c:v>
                </c:pt>
                <c:pt idx="8">
                  <c:v>0</c:v>
                </c:pt>
                <c:pt idx="9">
                  <c:v>0</c:v>
                </c:pt>
                <c:pt idx="10">
                  <c:v>12.5</c:v>
                </c:pt>
                <c:pt idx="11">
                  <c:v>0</c:v>
                </c:pt>
                <c:pt idx="12">
                  <c:v>0</c:v>
                </c:pt>
                <c:pt idx="13">
                  <c:v>0</c:v>
                </c:pt>
                <c:pt idx="14">
                  <c:v>0</c:v>
                </c:pt>
                <c:pt idx="15">
                  <c:v>0</c:v>
                </c:pt>
              </c:numCache>
            </c:numRef>
          </c:val>
          <c:extLst>
            <c:ext xmlns:c16="http://schemas.microsoft.com/office/drawing/2014/chart" uri="{C3380CC4-5D6E-409C-BE32-E72D297353CC}">
              <c16:uniqueId val="{00000005-A357-4722-BB06-D80254749217}"/>
            </c:ext>
          </c:extLst>
        </c:ser>
        <c:ser>
          <c:idx val="10"/>
          <c:order val="6"/>
          <c:tx>
            <c:strRef>
              <c:f>Entero!$BA$3</c:f>
              <c:strCache>
                <c:ptCount val="1"/>
                <c:pt idx="0">
                  <c:v>Ceftazidim</c:v>
                </c:pt>
              </c:strCache>
            </c:strRef>
          </c:tx>
          <c:spPr>
            <a:solidFill>
              <a:srgbClr val="0066CC"/>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Entero!$BA$4:$BA$19</c:f>
              <c:numCache>
                <c:formatCode>0.00</c:formatCode>
                <c:ptCount val="16"/>
                <c:pt idx="0">
                  <c:v>0</c:v>
                </c:pt>
                <c:pt idx="1">
                  <c:v>0</c:v>
                </c:pt>
                <c:pt idx="2">
                  <c:v>0</c:v>
                </c:pt>
                <c:pt idx="3">
                  <c:v>75</c:v>
                </c:pt>
                <c:pt idx="4">
                  <c:v>0</c:v>
                </c:pt>
                <c:pt idx="5">
                  <c:v>12.5</c:v>
                </c:pt>
                <c:pt idx="6">
                  <c:v>0</c:v>
                </c:pt>
                <c:pt idx="7">
                  <c:v>12.5</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6-A357-4722-BB06-D80254749217}"/>
            </c:ext>
          </c:extLst>
        </c:ser>
        <c:ser>
          <c:idx val="11"/>
          <c:order val="7"/>
          <c:tx>
            <c:strRef>
              <c:f>Entero!$BB$3</c:f>
              <c:strCache>
                <c:ptCount val="1"/>
                <c:pt idx="0">
                  <c:v>Cefuroxim</c:v>
                </c:pt>
              </c:strCache>
            </c:strRef>
          </c:tx>
          <c:spPr>
            <a:solidFill>
              <a:srgbClr val="33CCFF"/>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Entero!$BB$4:$BB$19</c:f>
              <c:numCache>
                <c:formatCode>0.00</c:formatCode>
                <c:ptCount val="16"/>
                <c:pt idx="0">
                  <c:v>0</c:v>
                </c:pt>
                <c:pt idx="1">
                  <c:v>0</c:v>
                </c:pt>
                <c:pt idx="2">
                  <c:v>0</c:v>
                </c:pt>
                <c:pt idx="3">
                  <c:v>12.5</c:v>
                </c:pt>
                <c:pt idx="4">
                  <c:v>0</c:v>
                </c:pt>
                <c:pt idx="5">
                  <c:v>0</c:v>
                </c:pt>
                <c:pt idx="6">
                  <c:v>0</c:v>
                </c:pt>
                <c:pt idx="7">
                  <c:v>12.5</c:v>
                </c:pt>
                <c:pt idx="8">
                  <c:v>37.5</c:v>
                </c:pt>
                <c:pt idx="9">
                  <c:v>12.5</c:v>
                </c:pt>
                <c:pt idx="10">
                  <c:v>0</c:v>
                </c:pt>
                <c:pt idx="11">
                  <c:v>0</c:v>
                </c:pt>
                <c:pt idx="12">
                  <c:v>25</c:v>
                </c:pt>
                <c:pt idx="13">
                  <c:v>0</c:v>
                </c:pt>
                <c:pt idx="14">
                  <c:v>0</c:v>
                </c:pt>
                <c:pt idx="15">
                  <c:v>0</c:v>
                </c:pt>
              </c:numCache>
            </c:numRef>
          </c:val>
          <c:extLst>
            <c:ext xmlns:c16="http://schemas.microsoft.com/office/drawing/2014/chart" uri="{C3380CC4-5D6E-409C-BE32-E72D297353CC}">
              <c16:uniqueId val="{00000007-A357-4722-BB06-D80254749217}"/>
            </c:ext>
          </c:extLst>
        </c:ser>
        <c:ser>
          <c:idx val="12"/>
          <c:order val="8"/>
          <c:tx>
            <c:strRef>
              <c:f>Entero!$BC$3</c:f>
              <c:strCache>
                <c:ptCount val="1"/>
                <c:pt idx="0">
                  <c:v>Imipenem</c:v>
                </c:pt>
              </c:strCache>
            </c:strRef>
          </c:tx>
          <c:spPr>
            <a:solidFill>
              <a:srgbClr val="00CC00"/>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Entero!$BC$4:$BC$19</c:f>
              <c:numCache>
                <c:formatCode>0.00</c:formatCode>
                <c:ptCount val="16"/>
                <c:pt idx="0">
                  <c:v>0</c:v>
                </c:pt>
                <c:pt idx="1">
                  <c:v>0</c:v>
                </c:pt>
                <c:pt idx="2">
                  <c:v>50</c:v>
                </c:pt>
                <c:pt idx="3">
                  <c:v>0</c:v>
                </c:pt>
                <c:pt idx="4">
                  <c:v>37.5</c:v>
                </c:pt>
                <c:pt idx="5">
                  <c:v>12.5</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8-A357-4722-BB06-D80254749217}"/>
            </c:ext>
          </c:extLst>
        </c:ser>
        <c:ser>
          <c:idx val="13"/>
          <c:order val="9"/>
          <c:tx>
            <c:strRef>
              <c:f>Entero!$BD$3</c:f>
              <c:strCache>
                <c:ptCount val="1"/>
                <c:pt idx="0">
                  <c:v>Meropenem</c:v>
                </c:pt>
              </c:strCache>
            </c:strRef>
          </c:tx>
          <c:spPr>
            <a:solidFill>
              <a:schemeClr val="accent6">
                <a:lumMod val="50000"/>
              </a:schemeClr>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Entero!$BD$4:$BD$19</c:f>
              <c:numCache>
                <c:formatCode>0.00</c:formatCode>
                <c:ptCount val="16"/>
                <c:pt idx="0">
                  <c:v>0</c:v>
                </c:pt>
                <c:pt idx="1">
                  <c:v>0</c:v>
                </c:pt>
                <c:pt idx="2">
                  <c:v>100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9-A357-4722-BB06-D80254749217}"/>
            </c:ext>
          </c:extLst>
        </c:ser>
        <c:ser>
          <c:idx val="14"/>
          <c:order val="10"/>
          <c:tx>
            <c:strRef>
              <c:f>Entero!$BE$3</c:f>
              <c:strCache>
                <c:ptCount val="1"/>
                <c:pt idx="0">
                  <c:v>Colistin</c:v>
                </c:pt>
              </c:strCache>
            </c:strRef>
          </c:tx>
          <c:spPr>
            <a:solidFill>
              <a:schemeClr val="accent6">
                <a:lumMod val="75000"/>
              </a:schemeClr>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Entero!$BE$4:$BE$19</c:f>
              <c:numCache>
                <c:formatCode>0.00</c:formatCode>
                <c:ptCount val="16"/>
                <c:pt idx="0">
                  <c:v>0</c:v>
                </c:pt>
                <c:pt idx="1">
                  <c:v>0</c:v>
                </c:pt>
                <c:pt idx="2">
                  <c:v>0</c:v>
                </c:pt>
                <c:pt idx="3">
                  <c:v>12.5</c:v>
                </c:pt>
                <c:pt idx="4">
                  <c:v>37.5</c:v>
                </c:pt>
                <c:pt idx="5">
                  <c:v>25</c:v>
                </c:pt>
                <c:pt idx="6">
                  <c:v>25</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A-A357-4722-BB06-D80254749217}"/>
            </c:ext>
          </c:extLst>
        </c:ser>
        <c:ser>
          <c:idx val="15"/>
          <c:order val="11"/>
          <c:tx>
            <c:strRef>
              <c:f>Entero!$BF$3</c:f>
              <c:strCache>
                <c:ptCount val="1"/>
                <c:pt idx="0">
                  <c:v>Amikacin</c:v>
                </c:pt>
              </c:strCache>
            </c:strRef>
          </c:tx>
          <c:spPr>
            <a:solidFill>
              <a:schemeClr val="accent6">
                <a:lumMod val="20000"/>
                <a:lumOff val="80000"/>
              </a:schemeClr>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Entero!$BF$4:$BF$19</c:f>
              <c:numCache>
                <c:formatCode>0.00</c:formatCode>
                <c:ptCount val="16"/>
                <c:pt idx="0">
                  <c:v>0</c:v>
                </c:pt>
                <c:pt idx="1">
                  <c:v>0</c:v>
                </c:pt>
                <c:pt idx="2">
                  <c:v>0</c:v>
                </c:pt>
                <c:pt idx="3">
                  <c:v>0</c:v>
                </c:pt>
                <c:pt idx="4">
                  <c:v>100</c:v>
                </c:pt>
                <c:pt idx="5">
                  <c:v>0</c:v>
                </c:pt>
                <c:pt idx="6">
                  <c:v>0</c:v>
                </c:pt>
                <c:pt idx="7">
                  <c:v>0</c:v>
                </c:pt>
                <c:pt idx="8" formatCode="General">
                  <c:v>0</c:v>
                </c:pt>
                <c:pt idx="9" formatCode="General">
                  <c:v>0</c:v>
                </c:pt>
                <c:pt idx="10">
                  <c:v>0</c:v>
                </c:pt>
                <c:pt idx="11">
                  <c:v>0</c:v>
                </c:pt>
                <c:pt idx="12">
                  <c:v>0</c:v>
                </c:pt>
                <c:pt idx="13">
                  <c:v>0</c:v>
                </c:pt>
                <c:pt idx="14">
                  <c:v>0</c:v>
                </c:pt>
                <c:pt idx="15">
                  <c:v>0</c:v>
                </c:pt>
              </c:numCache>
            </c:numRef>
          </c:val>
          <c:extLst>
            <c:ext xmlns:c16="http://schemas.microsoft.com/office/drawing/2014/chart" uri="{C3380CC4-5D6E-409C-BE32-E72D297353CC}">
              <c16:uniqueId val="{0000000B-A357-4722-BB06-D80254749217}"/>
            </c:ext>
          </c:extLst>
        </c:ser>
        <c:ser>
          <c:idx val="16"/>
          <c:order val="12"/>
          <c:tx>
            <c:strRef>
              <c:f>Entero!$BG$3</c:f>
              <c:strCache>
                <c:ptCount val="1"/>
                <c:pt idx="0">
                  <c:v>Gentamicin</c:v>
                </c:pt>
              </c:strCache>
            </c:strRef>
          </c:tx>
          <c:spPr>
            <a:solidFill>
              <a:schemeClr val="bg2">
                <a:lumMod val="50000"/>
              </a:schemeClr>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Entero!$BG$4:$BG$19</c:f>
              <c:numCache>
                <c:formatCode>0.00</c:formatCode>
                <c:ptCount val="16"/>
                <c:pt idx="0">
                  <c:v>0</c:v>
                </c:pt>
                <c:pt idx="1">
                  <c:v>0</c:v>
                </c:pt>
                <c:pt idx="2">
                  <c:v>25</c:v>
                </c:pt>
                <c:pt idx="3">
                  <c:v>0</c:v>
                </c:pt>
                <c:pt idx="4">
                  <c:v>62.5</c:v>
                </c:pt>
                <c:pt idx="5">
                  <c:v>12.5</c:v>
                </c:pt>
                <c:pt idx="6">
                  <c:v>0</c:v>
                </c:pt>
                <c:pt idx="7">
                  <c:v>0</c:v>
                </c:pt>
                <c:pt idx="8">
                  <c:v>0</c:v>
                </c:pt>
                <c:pt idx="9" formatCode="General">
                  <c:v>0</c:v>
                </c:pt>
                <c:pt idx="10" formatCode="General">
                  <c:v>0</c:v>
                </c:pt>
                <c:pt idx="11">
                  <c:v>0</c:v>
                </c:pt>
                <c:pt idx="12">
                  <c:v>0</c:v>
                </c:pt>
                <c:pt idx="13">
                  <c:v>0</c:v>
                </c:pt>
                <c:pt idx="14">
                  <c:v>0</c:v>
                </c:pt>
                <c:pt idx="15">
                  <c:v>0</c:v>
                </c:pt>
              </c:numCache>
            </c:numRef>
          </c:val>
          <c:extLst>
            <c:ext xmlns:c16="http://schemas.microsoft.com/office/drawing/2014/chart" uri="{C3380CC4-5D6E-409C-BE32-E72D297353CC}">
              <c16:uniqueId val="{0000000C-A357-4722-BB06-D80254749217}"/>
            </c:ext>
          </c:extLst>
        </c:ser>
        <c:ser>
          <c:idx val="17"/>
          <c:order val="13"/>
          <c:tx>
            <c:strRef>
              <c:f>Entero!$BH$3</c:f>
              <c:strCache>
                <c:ptCount val="1"/>
                <c:pt idx="0">
                  <c:v>Tobramycin</c:v>
                </c:pt>
              </c:strCache>
            </c:strRef>
          </c:tx>
          <c:spPr>
            <a:solidFill>
              <a:schemeClr val="accent4">
                <a:lumMod val="75000"/>
              </a:schemeClr>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Entero!$BH$4:$BH$19</c:f>
              <c:numCache>
                <c:formatCode>0.00</c:formatCode>
                <c:ptCount val="16"/>
                <c:pt idx="0">
                  <c:v>0</c:v>
                </c:pt>
                <c:pt idx="1">
                  <c:v>0</c:v>
                </c:pt>
                <c:pt idx="2">
                  <c:v>100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D-A357-4722-BB06-D80254749217}"/>
            </c:ext>
          </c:extLst>
        </c:ser>
        <c:ser>
          <c:idx val="18"/>
          <c:order val="14"/>
          <c:tx>
            <c:strRef>
              <c:f>Entero!$BI$3</c:f>
              <c:strCache>
                <c:ptCount val="1"/>
                <c:pt idx="0">
                  <c:v>Fosfomycin</c:v>
                </c:pt>
              </c:strCache>
            </c:strRef>
          </c:tx>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Entero!$BI$4:$BI$19</c:f>
              <c:numCache>
                <c:formatCode>0.00</c:formatCode>
                <c:ptCount val="16"/>
                <c:pt idx="0">
                  <c:v>0</c:v>
                </c:pt>
                <c:pt idx="1">
                  <c:v>0</c:v>
                </c:pt>
                <c:pt idx="2">
                  <c:v>0</c:v>
                </c:pt>
                <c:pt idx="3">
                  <c:v>0</c:v>
                </c:pt>
                <c:pt idx="4">
                  <c:v>0</c:v>
                </c:pt>
                <c:pt idx="5">
                  <c:v>12.5</c:v>
                </c:pt>
                <c:pt idx="6">
                  <c:v>0</c:v>
                </c:pt>
                <c:pt idx="7">
                  <c:v>50</c:v>
                </c:pt>
                <c:pt idx="8">
                  <c:v>12.5</c:v>
                </c:pt>
                <c:pt idx="9">
                  <c:v>0</c:v>
                </c:pt>
                <c:pt idx="10">
                  <c:v>12.5</c:v>
                </c:pt>
                <c:pt idx="11">
                  <c:v>0</c:v>
                </c:pt>
                <c:pt idx="12">
                  <c:v>0</c:v>
                </c:pt>
                <c:pt idx="13">
                  <c:v>12.5</c:v>
                </c:pt>
                <c:pt idx="14">
                  <c:v>0</c:v>
                </c:pt>
                <c:pt idx="15">
                  <c:v>0</c:v>
                </c:pt>
              </c:numCache>
            </c:numRef>
          </c:val>
          <c:extLst>
            <c:ext xmlns:c16="http://schemas.microsoft.com/office/drawing/2014/chart" uri="{C3380CC4-5D6E-409C-BE32-E72D297353CC}">
              <c16:uniqueId val="{0000000E-A357-4722-BB06-D80254749217}"/>
            </c:ext>
          </c:extLst>
        </c:ser>
        <c:ser>
          <c:idx val="19"/>
          <c:order val="15"/>
          <c:tx>
            <c:strRef>
              <c:f>Entero!$BJ$3</c:f>
              <c:strCache>
                <c:ptCount val="1"/>
                <c:pt idx="0">
                  <c:v>Cotrimoxazol</c:v>
                </c:pt>
              </c:strCache>
            </c:strRef>
          </c:tx>
          <c:spPr>
            <a:solidFill>
              <a:schemeClr val="accent4">
                <a:lumMod val="60000"/>
                <a:lumOff val="40000"/>
              </a:schemeClr>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Entero!$BJ$4:$BJ$19</c:f>
              <c:numCache>
                <c:formatCode>0.00</c:formatCode>
                <c:ptCount val="16"/>
                <c:pt idx="0">
                  <c:v>0</c:v>
                </c:pt>
                <c:pt idx="1">
                  <c:v>0</c:v>
                </c:pt>
                <c:pt idx="2">
                  <c:v>25</c:v>
                </c:pt>
                <c:pt idx="3">
                  <c:v>0</c:v>
                </c:pt>
                <c:pt idx="4">
                  <c:v>37.5</c:v>
                </c:pt>
                <c:pt idx="5">
                  <c:v>12.5</c:v>
                </c:pt>
                <c:pt idx="6">
                  <c:v>12.5</c:v>
                </c:pt>
                <c:pt idx="7">
                  <c:v>0</c:v>
                </c:pt>
                <c:pt idx="8">
                  <c:v>0</c:v>
                </c:pt>
                <c:pt idx="9">
                  <c:v>0</c:v>
                </c:pt>
                <c:pt idx="10">
                  <c:v>0</c:v>
                </c:pt>
                <c:pt idx="11">
                  <c:v>12.5</c:v>
                </c:pt>
                <c:pt idx="12">
                  <c:v>0</c:v>
                </c:pt>
                <c:pt idx="13">
                  <c:v>0</c:v>
                </c:pt>
                <c:pt idx="14">
                  <c:v>0</c:v>
                </c:pt>
                <c:pt idx="15">
                  <c:v>0</c:v>
                </c:pt>
              </c:numCache>
            </c:numRef>
          </c:val>
          <c:extLst>
            <c:ext xmlns:c16="http://schemas.microsoft.com/office/drawing/2014/chart" uri="{C3380CC4-5D6E-409C-BE32-E72D297353CC}">
              <c16:uniqueId val="{0000000F-A357-4722-BB06-D80254749217}"/>
            </c:ext>
          </c:extLst>
        </c:ser>
        <c:ser>
          <c:idx val="20"/>
          <c:order val="16"/>
          <c:tx>
            <c:strRef>
              <c:f>Entero!$BK$3</c:f>
              <c:strCache>
                <c:ptCount val="1"/>
                <c:pt idx="0">
                  <c:v>Ciprofloxacin</c:v>
                </c:pt>
              </c:strCache>
            </c:strRef>
          </c:tx>
          <c:spPr>
            <a:solidFill>
              <a:schemeClr val="accent4">
                <a:lumMod val="20000"/>
                <a:lumOff val="80000"/>
              </a:schemeClr>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Entero!$BK$4:$BK$19</c:f>
              <c:numCache>
                <c:formatCode>0.00</c:formatCode>
                <c:ptCount val="16"/>
                <c:pt idx="0">
                  <c:v>0</c:v>
                </c:pt>
                <c:pt idx="1">
                  <c:v>62.5</c:v>
                </c:pt>
                <c:pt idx="2">
                  <c:v>25</c:v>
                </c:pt>
                <c:pt idx="3">
                  <c:v>12.5</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0-A357-4722-BB06-D80254749217}"/>
            </c:ext>
          </c:extLst>
        </c:ser>
        <c:ser>
          <c:idx val="21"/>
          <c:order val="17"/>
          <c:tx>
            <c:strRef>
              <c:f>Entero!$BL$3</c:f>
              <c:strCache>
                <c:ptCount val="1"/>
                <c:pt idx="0">
                  <c:v>Levofloxacin</c:v>
                </c:pt>
              </c:strCache>
            </c:strRef>
          </c:tx>
          <c:spPr>
            <a:solidFill>
              <a:schemeClr val="tx1">
                <a:lumMod val="50000"/>
                <a:lumOff val="50000"/>
              </a:schemeClr>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Entero!$BL$4:$BL$19</c:f>
              <c:numCache>
                <c:formatCode>0.00</c:formatCode>
                <c:ptCount val="16"/>
                <c:pt idx="0">
                  <c:v>0</c:v>
                </c:pt>
                <c:pt idx="1">
                  <c:v>87.5</c:v>
                </c:pt>
                <c:pt idx="2">
                  <c:v>0</c:v>
                </c:pt>
                <c:pt idx="3">
                  <c:v>12.5</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1-A357-4722-BB06-D80254749217}"/>
            </c:ext>
          </c:extLst>
        </c:ser>
        <c:ser>
          <c:idx val="22"/>
          <c:order val="18"/>
          <c:tx>
            <c:strRef>
              <c:f>Entero!$BM$3</c:f>
              <c:strCache>
                <c:ptCount val="1"/>
                <c:pt idx="0">
                  <c:v>Moxifloxacin</c:v>
                </c:pt>
              </c:strCache>
            </c:strRef>
          </c:tx>
          <c:spPr>
            <a:solidFill>
              <a:srgbClr val="CCFF66"/>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Entero!$BM$4:$BM$19</c:f>
              <c:numCache>
                <c:formatCode>0.00</c:formatCode>
                <c:ptCount val="16"/>
                <c:pt idx="0">
                  <c:v>0</c:v>
                </c:pt>
                <c:pt idx="1">
                  <c:v>0</c:v>
                </c:pt>
                <c:pt idx="2">
                  <c:v>62.5</c:v>
                </c:pt>
                <c:pt idx="3">
                  <c:v>25</c:v>
                </c:pt>
                <c:pt idx="4">
                  <c:v>12.5</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2-A357-4722-BB06-D80254749217}"/>
            </c:ext>
          </c:extLst>
        </c:ser>
        <c:ser>
          <c:idx val="0"/>
          <c:order val="19"/>
          <c:tx>
            <c:strRef>
              <c:f>Entero!$BN$3</c:f>
              <c:strCache>
                <c:ptCount val="1"/>
                <c:pt idx="0">
                  <c:v>Doxycyclin</c:v>
                </c:pt>
              </c:strCache>
            </c:strRef>
          </c:tx>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Entero!$BN$4:$BN$19</c:f>
              <c:numCache>
                <c:formatCode>0.00</c:formatCode>
                <c:ptCount val="16"/>
                <c:pt idx="0">
                  <c:v>0</c:v>
                </c:pt>
                <c:pt idx="1">
                  <c:v>0</c:v>
                </c:pt>
                <c:pt idx="2">
                  <c:v>0</c:v>
                </c:pt>
                <c:pt idx="3">
                  <c:v>0</c:v>
                </c:pt>
                <c:pt idx="4">
                  <c:v>12.5</c:v>
                </c:pt>
                <c:pt idx="5">
                  <c:v>25</c:v>
                </c:pt>
                <c:pt idx="6">
                  <c:v>37.5</c:v>
                </c:pt>
                <c:pt idx="7">
                  <c:v>25</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3-A357-4722-BB06-D80254749217}"/>
            </c:ext>
          </c:extLst>
        </c:ser>
        <c:ser>
          <c:idx val="1"/>
          <c:order val="20"/>
          <c:tx>
            <c:strRef>
              <c:f>Entero!$BO$3</c:f>
              <c:strCache>
                <c:ptCount val="1"/>
                <c:pt idx="0">
                  <c:v>Tigecyclin</c:v>
                </c:pt>
              </c:strCache>
            </c:strRef>
          </c:tx>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Entero!$BO$4:$BO$19</c:f>
              <c:numCache>
                <c:formatCode>0.00</c:formatCode>
                <c:ptCount val="16"/>
                <c:pt idx="0">
                  <c:v>0</c:v>
                </c:pt>
                <c:pt idx="1">
                  <c:v>25</c:v>
                </c:pt>
                <c:pt idx="2">
                  <c:v>0</c:v>
                </c:pt>
                <c:pt idx="3">
                  <c:v>25</c:v>
                </c:pt>
                <c:pt idx="4">
                  <c:v>50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A357-4722-BB06-D80254749217}"/>
            </c:ext>
          </c:extLst>
        </c:ser>
        <c:dLbls>
          <c:showLegendKey val="0"/>
          <c:showVal val="0"/>
          <c:showCatName val="0"/>
          <c:showSerName val="0"/>
          <c:showPercent val="0"/>
          <c:showBubbleSize val="0"/>
        </c:dLbls>
        <c:gapWidth val="150"/>
        <c:shape val="box"/>
        <c:axId val="94373376"/>
        <c:axId val="94375296"/>
        <c:axId val="94388224"/>
      </c:bar3DChart>
      <c:catAx>
        <c:axId val="94373376"/>
        <c:scaling>
          <c:orientation val="minMax"/>
        </c:scaling>
        <c:delete val="0"/>
        <c:axPos val="b"/>
        <c:title>
          <c:tx>
            <c:rich>
              <a:bodyPr/>
              <a:lstStyle/>
              <a:p>
                <a:pPr>
                  <a:defRPr sz="1400"/>
                </a:pPr>
                <a:r>
                  <a:rPr lang="de-DE" sz="1400"/>
                  <a:t>mg/L</a:t>
                </a:r>
              </a:p>
            </c:rich>
          </c:tx>
          <c:layout>
            <c:manualLayout>
              <c:xMode val="edge"/>
              <c:yMode val="edge"/>
              <c:x val="0.33857846349326526"/>
              <c:y val="0.86748273103219953"/>
            </c:manualLayout>
          </c:layout>
          <c:overlay val="0"/>
        </c:title>
        <c:numFmt formatCode="General" sourceLinked="1"/>
        <c:majorTickMark val="out"/>
        <c:minorTickMark val="none"/>
        <c:tickLblPos val="nextTo"/>
        <c:crossAx val="94375296"/>
        <c:crosses val="autoZero"/>
        <c:auto val="1"/>
        <c:lblAlgn val="ctr"/>
        <c:lblOffset val="100"/>
        <c:tickLblSkip val="1"/>
        <c:noMultiLvlLbl val="0"/>
      </c:catAx>
      <c:valAx>
        <c:axId val="94375296"/>
        <c:scaling>
          <c:orientation val="minMax"/>
        </c:scaling>
        <c:delete val="0"/>
        <c:axPos val="l"/>
        <c:majorGridlines/>
        <c:title>
          <c:tx>
            <c:rich>
              <a:bodyPr rot="0" vert="horz"/>
              <a:lstStyle/>
              <a:p>
                <a:pPr>
                  <a:defRPr sz="1600"/>
                </a:pPr>
                <a:r>
                  <a:rPr lang="de-DE" sz="1600"/>
                  <a:t>%</a:t>
                </a:r>
              </a:p>
            </c:rich>
          </c:tx>
          <c:layout>
            <c:manualLayout>
              <c:xMode val="edge"/>
              <c:yMode val="edge"/>
              <c:x val="0.11400107027271063"/>
              <c:y val="0.62368704948709197"/>
            </c:manualLayout>
          </c:layout>
          <c:overlay val="0"/>
        </c:title>
        <c:numFmt formatCode="0.00" sourceLinked="1"/>
        <c:majorTickMark val="out"/>
        <c:minorTickMark val="none"/>
        <c:tickLblPos val="nextTo"/>
        <c:crossAx val="94373376"/>
        <c:crosses val="autoZero"/>
        <c:crossBetween val="between"/>
      </c:valAx>
      <c:serAx>
        <c:axId val="94388224"/>
        <c:scaling>
          <c:orientation val="minMax"/>
        </c:scaling>
        <c:delete val="0"/>
        <c:axPos val="b"/>
        <c:majorTickMark val="out"/>
        <c:minorTickMark val="none"/>
        <c:tickLblPos val="nextTo"/>
        <c:txPr>
          <a:bodyPr rot="1500000" vert="horz" anchor="ctr" anchorCtr="0"/>
          <a:lstStyle/>
          <a:p>
            <a:pPr>
              <a:defRPr sz="1200"/>
            </a:pPr>
            <a:endParaRPr lang="de-DE"/>
          </a:p>
        </c:txPr>
        <c:crossAx val="94375296"/>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3"/>
          <c:order val="0"/>
          <c:tx>
            <c:strRef>
              <c:f>Entero!$AU$36</c:f>
              <c:strCache>
                <c:ptCount val="1"/>
                <c:pt idx="0">
                  <c:v>Ampicillin</c:v>
                </c:pt>
              </c:strCache>
            </c:strRef>
          </c:tx>
          <c:spPr>
            <a:solidFill>
              <a:srgbClr val="FFCC99"/>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Entero!$AU$37:$AU$52</c:f>
              <c:numCache>
                <c:formatCode>0.00</c:formatCode>
                <c:ptCount val="16"/>
                <c:pt idx="0">
                  <c:v>0</c:v>
                </c:pt>
                <c:pt idx="1">
                  <c:v>0</c:v>
                </c:pt>
                <c:pt idx="2">
                  <c:v>0</c:v>
                </c:pt>
                <c:pt idx="3">
                  <c:v>0</c:v>
                </c:pt>
                <c:pt idx="4">
                  <c:v>0</c:v>
                </c:pt>
                <c:pt idx="5">
                  <c:v>0</c:v>
                </c:pt>
                <c:pt idx="6">
                  <c:v>0</c:v>
                </c:pt>
                <c:pt idx="7">
                  <c:v>0</c:v>
                </c:pt>
                <c:pt idx="8">
                  <c:v>6.25</c:v>
                </c:pt>
                <c:pt idx="9">
                  <c:v>12.5</c:v>
                </c:pt>
                <c:pt idx="10">
                  <c:v>0</c:v>
                </c:pt>
                <c:pt idx="11">
                  <c:v>6.25</c:v>
                </c:pt>
                <c:pt idx="12">
                  <c:v>75</c:v>
                </c:pt>
                <c:pt idx="13">
                  <c:v>0</c:v>
                </c:pt>
                <c:pt idx="14">
                  <c:v>0</c:v>
                </c:pt>
                <c:pt idx="15">
                  <c:v>0</c:v>
                </c:pt>
              </c:numCache>
            </c:numRef>
          </c:val>
          <c:extLst>
            <c:ext xmlns:c16="http://schemas.microsoft.com/office/drawing/2014/chart" uri="{C3380CC4-5D6E-409C-BE32-E72D297353CC}">
              <c16:uniqueId val="{00000000-BA77-4F10-AAF4-12E5A773A0B6}"/>
            </c:ext>
          </c:extLst>
        </c:ser>
        <c:ser>
          <c:idx val="4"/>
          <c:order val="1"/>
          <c:tx>
            <c:strRef>
              <c:f>Entero!$AV$36</c:f>
              <c:strCache>
                <c:ptCount val="1"/>
                <c:pt idx="0">
                  <c:v>Ampicillin/ Sulbactam</c:v>
                </c:pt>
              </c:strCache>
            </c:strRef>
          </c:tx>
          <c:spPr>
            <a:solidFill>
              <a:srgbClr val="FFFF00"/>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Entero!$AV$37:$AV$52</c:f>
              <c:numCache>
                <c:formatCode>0.00</c:formatCode>
                <c:ptCount val="16"/>
                <c:pt idx="0">
                  <c:v>0</c:v>
                </c:pt>
                <c:pt idx="1">
                  <c:v>0</c:v>
                </c:pt>
                <c:pt idx="2">
                  <c:v>0</c:v>
                </c:pt>
                <c:pt idx="3">
                  <c:v>0</c:v>
                </c:pt>
                <c:pt idx="4">
                  <c:v>0</c:v>
                </c:pt>
                <c:pt idx="5">
                  <c:v>0</c:v>
                </c:pt>
                <c:pt idx="6">
                  <c:v>12.5</c:v>
                </c:pt>
                <c:pt idx="7">
                  <c:v>0</c:v>
                </c:pt>
                <c:pt idx="8">
                  <c:v>12.5</c:v>
                </c:pt>
                <c:pt idx="9">
                  <c:v>6.25</c:v>
                </c:pt>
                <c:pt idx="10">
                  <c:v>12.5</c:v>
                </c:pt>
                <c:pt idx="11">
                  <c:v>0</c:v>
                </c:pt>
                <c:pt idx="12">
                  <c:v>56.25</c:v>
                </c:pt>
                <c:pt idx="13">
                  <c:v>0</c:v>
                </c:pt>
                <c:pt idx="14">
                  <c:v>0</c:v>
                </c:pt>
                <c:pt idx="15">
                  <c:v>0</c:v>
                </c:pt>
              </c:numCache>
            </c:numRef>
          </c:val>
          <c:extLst>
            <c:ext xmlns:c16="http://schemas.microsoft.com/office/drawing/2014/chart" uri="{C3380CC4-5D6E-409C-BE32-E72D297353CC}">
              <c16:uniqueId val="{00000001-BA77-4F10-AAF4-12E5A773A0B6}"/>
            </c:ext>
          </c:extLst>
        </c:ser>
        <c:ser>
          <c:idx val="5"/>
          <c:order val="2"/>
          <c:tx>
            <c:strRef>
              <c:f>Entero!$AW$36</c:f>
              <c:strCache>
                <c:ptCount val="1"/>
                <c:pt idx="0">
                  <c:v>Piperacillin</c:v>
                </c:pt>
              </c:strCache>
            </c:strRef>
          </c:tx>
          <c:spPr>
            <a:solidFill>
              <a:srgbClr val="660066"/>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Entero!$AW$37:$AW$52</c:f>
              <c:numCache>
                <c:formatCode>0.00</c:formatCode>
                <c:ptCount val="16"/>
                <c:pt idx="0">
                  <c:v>0</c:v>
                </c:pt>
                <c:pt idx="1">
                  <c:v>0</c:v>
                </c:pt>
                <c:pt idx="2">
                  <c:v>0</c:v>
                </c:pt>
                <c:pt idx="3">
                  <c:v>0</c:v>
                </c:pt>
                <c:pt idx="4">
                  <c:v>0</c:v>
                </c:pt>
                <c:pt idx="5">
                  <c:v>0</c:v>
                </c:pt>
                <c:pt idx="6">
                  <c:v>0</c:v>
                </c:pt>
                <c:pt idx="7">
                  <c:v>37.5</c:v>
                </c:pt>
                <c:pt idx="8">
                  <c:v>12.5</c:v>
                </c:pt>
                <c:pt idx="9">
                  <c:v>6.25</c:v>
                </c:pt>
                <c:pt idx="10">
                  <c:v>6.25</c:v>
                </c:pt>
                <c:pt idx="11">
                  <c:v>12.5</c:v>
                </c:pt>
                <c:pt idx="12">
                  <c:v>12.5</c:v>
                </c:pt>
                <c:pt idx="13">
                  <c:v>12.5</c:v>
                </c:pt>
                <c:pt idx="14">
                  <c:v>0</c:v>
                </c:pt>
                <c:pt idx="15">
                  <c:v>0</c:v>
                </c:pt>
              </c:numCache>
            </c:numRef>
          </c:val>
          <c:extLst>
            <c:ext xmlns:c16="http://schemas.microsoft.com/office/drawing/2014/chart" uri="{C3380CC4-5D6E-409C-BE32-E72D297353CC}">
              <c16:uniqueId val="{00000002-BA77-4F10-AAF4-12E5A773A0B6}"/>
            </c:ext>
          </c:extLst>
        </c:ser>
        <c:ser>
          <c:idx val="6"/>
          <c:order val="3"/>
          <c:tx>
            <c:strRef>
              <c:f>Entero!$AX$36</c:f>
              <c:strCache>
                <c:ptCount val="1"/>
                <c:pt idx="0">
                  <c:v>Piperacillin/ Tazobactam</c:v>
                </c:pt>
              </c:strCache>
            </c:strRef>
          </c:tx>
          <c:spPr>
            <a:solidFill>
              <a:srgbClr val="CC00CC"/>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Entero!$AX$37:$AX$52</c:f>
              <c:numCache>
                <c:formatCode>0.00</c:formatCode>
                <c:ptCount val="16"/>
                <c:pt idx="0">
                  <c:v>0</c:v>
                </c:pt>
                <c:pt idx="1">
                  <c:v>0</c:v>
                </c:pt>
                <c:pt idx="2">
                  <c:v>0</c:v>
                </c:pt>
                <c:pt idx="3">
                  <c:v>0</c:v>
                </c:pt>
                <c:pt idx="4">
                  <c:v>6.25</c:v>
                </c:pt>
                <c:pt idx="5">
                  <c:v>0</c:v>
                </c:pt>
                <c:pt idx="6">
                  <c:v>12.5</c:v>
                </c:pt>
                <c:pt idx="7">
                  <c:v>43.75</c:v>
                </c:pt>
                <c:pt idx="8">
                  <c:v>6.25</c:v>
                </c:pt>
                <c:pt idx="9">
                  <c:v>12.5</c:v>
                </c:pt>
                <c:pt idx="10">
                  <c:v>0</c:v>
                </c:pt>
                <c:pt idx="11">
                  <c:v>12.5</c:v>
                </c:pt>
                <c:pt idx="12">
                  <c:v>6.25</c:v>
                </c:pt>
                <c:pt idx="13">
                  <c:v>0</c:v>
                </c:pt>
                <c:pt idx="14">
                  <c:v>0</c:v>
                </c:pt>
                <c:pt idx="15">
                  <c:v>0</c:v>
                </c:pt>
              </c:numCache>
            </c:numRef>
          </c:val>
          <c:extLst>
            <c:ext xmlns:c16="http://schemas.microsoft.com/office/drawing/2014/chart" uri="{C3380CC4-5D6E-409C-BE32-E72D297353CC}">
              <c16:uniqueId val="{00000003-BA77-4F10-AAF4-12E5A773A0B6}"/>
            </c:ext>
          </c:extLst>
        </c:ser>
        <c:ser>
          <c:idx val="7"/>
          <c:order val="4"/>
          <c:tx>
            <c:strRef>
              <c:f>Entero!$AY$36</c:f>
              <c:strCache>
                <c:ptCount val="1"/>
                <c:pt idx="0">
                  <c:v>Aztreonam</c:v>
                </c:pt>
              </c:strCache>
            </c:strRef>
          </c:tx>
          <c:spPr>
            <a:solidFill>
              <a:srgbClr val="FF66FF"/>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Entero!$AY$37:$AY$52</c:f>
              <c:numCache>
                <c:formatCode>0.00</c:formatCode>
                <c:ptCount val="16"/>
                <c:pt idx="0">
                  <c:v>0</c:v>
                </c:pt>
                <c:pt idx="1">
                  <c:v>0</c:v>
                </c:pt>
                <c:pt idx="2">
                  <c:v>0</c:v>
                </c:pt>
                <c:pt idx="3">
                  <c:v>62.5</c:v>
                </c:pt>
                <c:pt idx="4">
                  <c:v>0</c:v>
                </c:pt>
                <c:pt idx="5">
                  <c:v>0</c:v>
                </c:pt>
                <c:pt idx="6">
                  <c:v>0</c:v>
                </c:pt>
                <c:pt idx="7">
                  <c:v>0</c:v>
                </c:pt>
                <c:pt idx="8">
                  <c:v>0</c:v>
                </c:pt>
                <c:pt idx="9">
                  <c:v>0</c:v>
                </c:pt>
                <c:pt idx="10">
                  <c:v>18.75</c:v>
                </c:pt>
                <c:pt idx="11">
                  <c:v>18.75</c:v>
                </c:pt>
                <c:pt idx="12">
                  <c:v>0</c:v>
                </c:pt>
                <c:pt idx="13">
                  <c:v>0</c:v>
                </c:pt>
                <c:pt idx="14">
                  <c:v>0</c:v>
                </c:pt>
                <c:pt idx="15">
                  <c:v>0</c:v>
                </c:pt>
              </c:numCache>
            </c:numRef>
          </c:val>
          <c:extLst>
            <c:ext xmlns:c16="http://schemas.microsoft.com/office/drawing/2014/chart" uri="{C3380CC4-5D6E-409C-BE32-E72D297353CC}">
              <c16:uniqueId val="{00000004-BA77-4F10-AAF4-12E5A773A0B6}"/>
            </c:ext>
          </c:extLst>
        </c:ser>
        <c:ser>
          <c:idx val="9"/>
          <c:order val="5"/>
          <c:tx>
            <c:strRef>
              <c:f>Entero!$AZ$36</c:f>
              <c:strCache>
                <c:ptCount val="1"/>
                <c:pt idx="0">
                  <c:v>Cefotaxim</c:v>
                </c:pt>
              </c:strCache>
            </c:strRef>
          </c:tx>
          <c:spPr>
            <a:solidFill>
              <a:srgbClr val="0000CC"/>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Entero!$AZ$37:$AZ$52</c:f>
              <c:numCache>
                <c:formatCode>0.00</c:formatCode>
                <c:ptCount val="16"/>
                <c:pt idx="0">
                  <c:v>0</c:v>
                </c:pt>
                <c:pt idx="1">
                  <c:v>43.75</c:v>
                </c:pt>
                <c:pt idx="2">
                  <c:v>0</c:v>
                </c:pt>
                <c:pt idx="3">
                  <c:v>12.5</c:v>
                </c:pt>
                <c:pt idx="4">
                  <c:v>0</c:v>
                </c:pt>
                <c:pt idx="5">
                  <c:v>6.25</c:v>
                </c:pt>
                <c:pt idx="6">
                  <c:v>0</c:v>
                </c:pt>
                <c:pt idx="7">
                  <c:v>0</c:v>
                </c:pt>
                <c:pt idx="8">
                  <c:v>0</c:v>
                </c:pt>
                <c:pt idx="9">
                  <c:v>0</c:v>
                </c:pt>
                <c:pt idx="10">
                  <c:v>37.5</c:v>
                </c:pt>
                <c:pt idx="11">
                  <c:v>0</c:v>
                </c:pt>
                <c:pt idx="12">
                  <c:v>0</c:v>
                </c:pt>
                <c:pt idx="13">
                  <c:v>0</c:v>
                </c:pt>
                <c:pt idx="14">
                  <c:v>0</c:v>
                </c:pt>
                <c:pt idx="15">
                  <c:v>0</c:v>
                </c:pt>
              </c:numCache>
            </c:numRef>
          </c:val>
          <c:extLst>
            <c:ext xmlns:c16="http://schemas.microsoft.com/office/drawing/2014/chart" uri="{C3380CC4-5D6E-409C-BE32-E72D297353CC}">
              <c16:uniqueId val="{00000005-BA77-4F10-AAF4-12E5A773A0B6}"/>
            </c:ext>
          </c:extLst>
        </c:ser>
        <c:ser>
          <c:idx val="10"/>
          <c:order val="6"/>
          <c:tx>
            <c:strRef>
              <c:f>Entero!$BA$36</c:f>
              <c:strCache>
                <c:ptCount val="1"/>
                <c:pt idx="0">
                  <c:v>Ceftazidim</c:v>
                </c:pt>
              </c:strCache>
            </c:strRef>
          </c:tx>
          <c:spPr>
            <a:solidFill>
              <a:srgbClr val="0066CC"/>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Entero!$BA$37:$BA$52</c:f>
              <c:numCache>
                <c:formatCode>0.00</c:formatCode>
                <c:ptCount val="16"/>
                <c:pt idx="0">
                  <c:v>0</c:v>
                </c:pt>
                <c:pt idx="1">
                  <c:v>0</c:v>
                </c:pt>
                <c:pt idx="2">
                  <c:v>0</c:v>
                </c:pt>
                <c:pt idx="3">
                  <c:v>50</c:v>
                </c:pt>
                <c:pt idx="4">
                  <c:v>0</c:v>
                </c:pt>
                <c:pt idx="5">
                  <c:v>12.5</c:v>
                </c:pt>
                <c:pt idx="6">
                  <c:v>0</c:v>
                </c:pt>
                <c:pt idx="7">
                  <c:v>0</c:v>
                </c:pt>
                <c:pt idx="8">
                  <c:v>0</c:v>
                </c:pt>
                <c:pt idx="9">
                  <c:v>6.25</c:v>
                </c:pt>
                <c:pt idx="10">
                  <c:v>6.25</c:v>
                </c:pt>
                <c:pt idx="11">
                  <c:v>12.5</c:v>
                </c:pt>
                <c:pt idx="12">
                  <c:v>12.5</c:v>
                </c:pt>
                <c:pt idx="13">
                  <c:v>0</c:v>
                </c:pt>
                <c:pt idx="14">
                  <c:v>0</c:v>
                </c:pt>
                <c:pt idx="15">
                  <c:v>0</c:v>
                </c:pt>
              </c:numCache>
            </c:numRef>
          </c:val>
          <c:extLst>
            <c:ext xmlns:c16="http://schemas.microsoft.com/office/drawing/2014/chart" uri="{C3380CC4-5D6E-409C-BE32-E72D297353CC}">
              <c16:uniqueId val="{00000006-BA77-4F10-AAF4-12E5A773A0B6}"/>
            </c:ext>
          </c:extLst>
        </c:ser>
        <c:ser>
          <c:idx val="11"/>
          <c:order val="7"/>
          <c:tx>
            <c:strRef>
              <c:f>Entero!$BB$36</c:f>
              <c:strCache>
                <c:ptCount val="1"/>
                <c:pt idx="0">
                  <c:v>Cefuroxim</c:v>
                </c:pt>
              </c:strCache>
            </c:strRef>
          </c:tx>
          <c:spPr>
            <a:solidFill>
              <a:srgbClr val="33CCFF"/>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Entero!$BB$37:$BB$52</c:f>
              <c:numCache>
                <c:formatCode>0.00</c:formatCode>
                <c:ptCount val="16"/>
                <c:pt idx="0">
                  <c:v>0</c:v>
                </c:pt>
                <c:pt idx="1">
                  <c:v>0</c:v>
                </c:pt>
                <c:pt idx="2">
                  <c:v>0</c:v>
                </c:pt>
                <c:pt idx="3">
                  <c:v>0</c:v>
                </c:pt>
                <c:pt idx="4">
                  <c:v>0</c:v>
                </c:pt>
                <c:pt idx="5">
                  <c:v>0</c:v>
                </c:pt>
                <c:pt idx="6">
                  <c:v>0</c:v>
                </c:pt>
                <c:pt idx="7">
                  <c:v>12.5</c:v>
                </c:pt>
                <c:pt idx="8">
                  <c:v>43.75</c:v>
                </c:pt>
                <c:pt idx="9">
                  <c:v>6.25</c:v>
                </c:pt>
                <c:pt idx="10">
                  <c:v>0</c:v>
                </c:pt>
                <c:pt idx="11">
                  <c:v>0</c:v>
                </c:pt>
                <c:pt idx="12">
                  <c:v>37.5</c:v>
                </c:pt>
                <c:pt idx="13">
                  <c:v>0</c:v>
                </c:pt>
                <c:pt idx="14">
                  <c:v>0</c:v>
                </c:pt>
                <c:pt idx="15">
                  <c:v>0</c:v>
                </c:pt>
              </c:numCache>
            </c:numRef>
          </c:val>
          <c:extLst>
            <c:ext xmlns:c16="http://schemas.microsoft.com/office/drawing/2014/chart" uri="{C3380CC4-5D6E-409C-BE32-E72D297353CC}">
              <c16:uniqueId val="{00000007-BA77-4F10-AAF4-12E5A773A0B6}"/>
            </c:ext>
          </c:extLst>
        </c:ser>
        <c:ser>
          <c:idx val="12"/>
          <c:order val="8"/>
          <c:tx>
            <c:strRef>
              <c:f>Entero!$BC$36</c:f>
              <c:strCache>
                <c:ptCount val="1"/>
                <c:pt idx="0">
                  <c:v>Imipenem</c:v>
                </c:pt>
              </c:strCache>
            </c:strRef>
          </c:tx>
          <c:spPr>
            <a:solidFill>
              <a:srgbClr val="00CC00"/>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Entero!$BC$37:$BC$52</c:f>
              <c:numCache>
                <c:formatCode>0.00</c:formatCode>
                <c:ptCount val="16"/>
                <c:pt idx="0">
                  <c:v>0</c:v>
                </c:pt>
                <c:pt idx="1">
                  <c:v>0</c:v>
                </c:pt>
                <c:pt idx="2">
                  <c:v>12.5</c:v>
                </c:pt>
                <c:pt idx="3">
                  <c:v>0</c:v>
                </c:pt>
                <c:pt idx="4">
                  <c:v>31.25</c:v>
                </c:pt>
                <c:pt idx="5">
                  <c:v>25</c:v>
                </c:pt>
                <c:pt idx="6">
                  <c:v>31.25</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8-BA77-4F10-AAF4-12E5A773A0B6}"/>
            </c:ext>
          </c:extLst>
        </c:ser>
        <c:ser>
          <c:idx val="13"/>
          <c:order val="9"/>
          <c:tx>
            <c:strRef>
              <c:f>Entero!$BD$36</c:f>
              <c:strCache>
                <c:ptCount val="1"/>
                <c:pt idx="0">
                  <c:v>Meropenem</c:v>
                </c:pt>
              </c:strCache>
            </c:strRef>
          </c:tx>
          <c:spPr>
            <a:solidFill>
              <a:schemeClr val="accent6">
                <a:lumMod val="50000"/>
              </a:schemeClr>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Entero!$BD$37:$BD$52</c:f>
              <c:numCache>
                <c:formatCode>0.00</c:formatCode>
                <c:ptCount val="16"/>
                <c:pt idx="0">
                  <c:v>0</c:v>
                </c:pt>
                <c:pt idx="1">
                  <c:v>0</c:v>
                </c:pt>
                <c:pt idx="2">
                  <c:v>93.75</c:v>
                </c:pt>
                <c:pt idx="3">
                  <c:v>0</c:v>
                </c:pt>
                <c:pt idx="4">
                  <c:v>0</c:v>
                </c:pt>
                <c:pt idx="5">
                  <c:v>0</c:v>
                </c:pt>
                <c:pt idx="6">
                  <c:v>6.25</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9-BA77-4F10-AAF4-12E5A773A0B6}"/>
            </c:ext>
          </c:extLst>
        </c:ser>
        <c:ser>
          <c:idx val="14"/>
          <c:order val="10"/>
          <c:tx>
            <c:strRef>
              <c:f>Entero!$BE$36</c:f>
              <c:strCache>
                <c:ptCount val="1"/>
                <c:pt idx="0">
                  <c:v>Colistin</c:v>
                </c:pt>
              </c:strCache>
            </c:strRef>
          </c:tx>
          <c:spPr>
            <a:solidFill>
              <a:schemeClr val="accent6">
                <a:lumMod val="75000"/>
              </a:schemeClr>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Entero!$BE$37:$BE$52</c:f>
              <c:numCache>
                <c:formatCode>0.00</c:formatCode>
                <c:ptCount val="16"/>
                <c:pt idx="0">
                  <c:v>0</c:v>
                </c:pt>
                <c:pt idx="1">
                  <c:v>0</c:v>
                </c:pt>
                <c:pt idx="2">
                  <c:v>0</c:v>
                </c:pt>
                <c:pt idx="3">
                  <c:v>6.25</c:v>
                </c:pt>
                <c:pt idx="4">
                  <c:v>56.25</c:v>
                </c:pt>
                <c:pt idx="5">
                  <c:v>37.5</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A-BA77-4F10-AAF4-12E5A773A0B6}"/>
            </c:ext>
          </c:extLst>
        </c:ser>
        <c:ser>
          <c:idx val="15"/>
          <c:order val="11"/>
          <c:tx>
            <c:strRef>
              <c:f>Entero!$BF$36</c:f>
              <c:strCache>
                <c:ptCount val="1"/>
                <c:pt idx="0">
                  <c:v>Amikacin</c:v>
                </c:pt>
              </c:strCache>
            </c:strRef>
          </c:tx>
          <c:spPr>
            <a:solidFill>
              <a:schemeClr val="accent6">
                <a:lumMod val="20000"/>
                <a:lumOff val="80000"/>
              </a:schemeClr>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Entero!$BF$37:$BF$52</c:f>
              <c:numCache>
                <c:formatCode>0.00</c:formatCode>
                <c:ptCount val="16"/>
                <c:pt idx="0">
                  <c:v>0</c:v>
                </c:pt>
                <c:pt idx="1">
                  <c:v>0</c:v>
                </c:pt>
                <c:pt idx="2">
                  <c:v>0</c:v>
                </c:pt>
                <c:pt idx="3">
                  <c:v>0</c:v>
                </c:pt>
                <c:pt idx="4">
                  <c:v>75</c:v>
                </c:pt>
                <c:pt idx="5">
                  <c:v>0</c:v>
                </c:pt>
                <c:pt idx="6">
                  <c:v>12.5</c:v>
                </c:pt>
                <c:pt idx="7">
                  <c:v>12.5</c:v>
                </c:pt>
                <c:pt idx="8" formatCode="General">
                  <c:v>0</c:v>
                </c:pt>
                <c:pt idx="9" formatCode="General">
                  <c:v>0</c:v>
                </c:pt>
                <c:pt idx="10">
                  <c:v>0</c:v>
                </c:pt>
                <c:pt idx="11">
                  <c:v>0</c:v>
                </c:pt>
                <c:pt idx="12">
                  <c:v>0</c:v>
                </c:pt>
                <c:pt idx="13">
                  <c:v>0</c:v>
                </c:pt>
                <c:pt idx="14">
                  <c:v>0</c:v>
                </c:pt>
                <c:pt idx="15">
                  <c:v>0</c:v>
                </c:pt>
              </c:numCache>
            </c:numRef>
          </c:val>
          <c:extLst>
            <c:ext xmlns:c16="http://schemas.microsoft.com/office/drawing/2014/chart" uri="{C3380CC4-5D6E-409C-BE32-E72D297353CC}">
              <c16:uniqueId val="{0000000B-BA77-4F10-AAF4-12E5A773A0B6}"/>
            </c:ext>
          </c:extLst>
        </c:ser>
        <c:ser>
          <c:idx val="16"/>
          <c:order val="12"/>
          <c:tx>
            <c:strRef>
              <c:f>Entero!$BG$36</c:f>
              <c:strCache>
                <c:ptCount val="1"/>
                <c:pt idx="0">
                  <c:v>Gentamicin</c:v>
                </c:pt>
              </c:strCache>
            </c:strRef>
          </c:tx>
          <c:spPr>
            <a:solidFill>
              <a:schemeClr val="bg2">
                <a:lumMod val="50000"/>
              </a:schemeClr>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Entero!$BG$37:$BG$52</c:f>
              <c:numCache>
                <c:formatCode>0.00</c:formatCode>
                <c:ptCount val="16"/>
                <c:pt idx="0">
                  <c:v>0</c:v>
                </c:pt>
                <c:pt idx="1">
                  <c:v>0</c:v>
                </c:pt>
                <c:pt idx="2">
                  <c:v>25</c:v>
                </c:pt>
                <c:pt idx="3">
                  <c:v>0</c:v>
                </c:pt>
                <c:pt idx="4">
                  <c:v>50</c:v>
                </c:pt>
                <c:pt idx="5">
                  <c:v>18.75</c:v>
                </c:pt>
                <c:pt idx="6">
                  <c:v>0</c:v>
                </c:pt>
                <c:pt idx="7">
                  <c:v>0</c:v>
                </c:pt>
                <c:pt idx="8">
                  <c:v>0</c:v>
                </c:pt>
                <c:pt idx="9" formatCode="General">
                  <c:v>0</c:v>
                </c:pt>
                <c:pt idx="10" formatCode="General">
                  <c:v>6.25</c:v>
                </c:pt>
                <c:pt idx="11">
                  <c:v>0</c:v>
                </c:pt>
                <c:pt idx="12">
                  <c:v>0</c:v>
                </c:pt>
                <c:pt idx="13">
                  <c:v>0</c:v>
                </c:pt>
                <c:pt idx="14">
                  <c:v>0</c:v>
                </c:pt>
                <c:pt idx="15">
                  <c:v>0</c:v>
                </c:pt>
              </c:numCache>
            </c:numRef>
          </c:val>
          <c:extLst>
            <c:ext xmlns:c16="http://schemas.microsoft.com/office/drawing/2014/chart" uri="{C3380CC4-5D6E-409C-BE32-E72D297353CC}">
              <c16:uniqueId val="{0000000C-BA77-4F10-AAF4-12E5A773A0B6}"/>
            </c:ext>
          </c:extLst>
        </c:ser>
        <c:ser>
          <c:idx val="17"/>
          <c:order val="13"/>
          <c:tx>
            <c:strRef>
              <c:f>Entero!$BH$36</c:f>
              <c:strCache>
                <c:ptCount val="1"/>
                <c:pt idx="0">
                  <c:v>Tobramycin</c:v>
                </c:pt>
              </c:strCache>
            </c:strRef>
          </c:tx>
          <c:spPr>
            <a:solidFill>
              <a:schemeClr val="accent4">
                <a:lumMod val="75000"/>
              </a:schemeClr>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Entero!$BH$37:$BH$52</c:f>
              <c:numCache>
                <c:formatCode>0.00</c:formatCode>
                <c:ptCount val="16"/>
                <c:pt idx="0">
                  <c:v>0</c:v>
                </c:pt>
                <c:pt idx="1">
                  <c:v>0</c:v>
                </c:pt>
                <c:pt idx="2">
                  <c:v>62.5</c:v>
                </c:pt>
                <c:pt idx="3">
                  <c:v>0</c:v>
                </c:pt>
                <c:pt idx="4">
                  <c:v>12.5</c:v>
                </c:pt>
                <c:pt idx="5">
                  <c:v>0</c:v>
                </c:pt>
                <c:pt idx="6">
                  <c:v>12.5</c:v>
                </c:pt>
                <c:pt idx="7">
                  <c:v>0</c:v>
                </c:pt>
                <c:pt idx="8">
                  <c:v>12.5</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D-BA77-4F10-AAF4-12E5A773A0B6}"/>
            </c:ext>
          </c:extLst>
        </c:ser>
        <c:ser>
          <c:idx val="18"/>
          <c:order val="14"/>
          <c:tx>
            <c:strRef>
              <c:f>Entero!$BI$36</c:f>
              <c:strCache>
                <c:ptCount val="1"/>
                <c:pt idx="0">
                  <c:v>Fosfomycin</c:v>
                </c:pt>
              </c:strCache>
            </c:strRef>
          </c:tx>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Entero!$BI$37:$BI$52</c:f>
              <c:numCache>
                <c:formatCode>0.00</c:formatCode>
                <c:ptCount val="16"/>
                <c:pt idx="0">
                  <c:v>0</c:v>
                </c:pt>
                <c:pt idx="1">
                  <c:v>0</c:v>
                </c:pt>
                <c:pt idx="2">
                  <c:v>0</c:v>
                </c:pt>
                <c:pt idx="3">
                  <c:v>0</c:v>
                </c:pt>
                <c:pt idx="4">
                  <c:v>0</c:v>
                </c:pt>
                <c:pt idx="5">
                  <c:v>6.25</c:v>
                </c:pt>
                <c:pt idx="6">
                  <c:v>0</c:v>
                </c:pt>
                <c:pt idx="7">
                  <c:v>6.25</c:v>
                </c:pt>
                <c:pt idx="8">
                  <c:v>6.25</c:v>
                </c:pt>
                <c:pt idx="9">
                  <c:v>18.75</c:v>
                </c:pt>
                <c:pt idx="10">
                  <c:v>31.25</c:v>
                </c:pt>
                <c:pt idx="11">
                  <c:v>12.5</c:v>
                </c:pt>
                <c:pt idx="12">
                  <c:v>6.25</c:v>
                </c:pt>
                <c:pt idx="13">
                  <c:v>12.5</c:v>
                </c:pt>
                <c:pt idx="14">
                  <c:v>0</c:v>
                </c:pt>
                <c:pt idx="15">
                  <c:v>0</c:v>
                </c:pt>
              </c:numCache>
            </c:numRef>
          </c:val>
          <c:extLst>
            <c:ext xmlns:c16="http://schemas.microsoft.com/office/drawing/2014/chart" uri="{C3380CC4-5D6E-409C-BE32-E72D297353CC}">
              <c16:uniqueId val="{0000000E-BA77-4F10-AAF4-12E5A773A0B6}"/>
            </c:ext>
          </c:extLst>
        </c:ser>
        <c:ser>
          <c:idx val="19"/>
          <c:order val="15"/>
          <c:tx>
            <c:strRef>
              <c:f>Entero!$BJ$36</c:f>
              <c:strCache>
                <c:ptCount val="1"/>
                <c:pt idx="0">
                  <c:v>Cotrimoxazol</c:v>
                </c:pt>
              </c:strCache>
            </c:strRef>
          </c:tx>
          <c:spPr>
            <a:solidFill>
              <a:schemeClr val="accent4">
                <a:lumMod val="60000"/>
                <a:lumOff val="40000"/>
              </a:schemeClr>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Entero!$BJ$37:$BJ$52</c:f>
              <c:numCache>
                <c:formatCode>0.00</c:formatCode>
                <c:ptCount val="16"/>
                <c:pt idx="0">
                  <c:v>0</c:v>
                </c:pt>
                <c:pt idx="1">
                  <c:v>0</c:v>
                </c:pt>
                <c:pt idx="2">
                  <c:v>43.75</c:v>
                </c:pt>
                <c:pt idx="3">
                  <c:v>0</c:v>
                </c:pt>
                <c:pt idx="4">
                  <c:v>6.25</c:v>
                </c:pt>
                <c:pt idx="5">
                  <c:v>0</c:v>
                </c:pt>
                <c:pt idx="6">
                  <c:v>12.5</c:v>
                </c:pt>
                <c:pt idx="7">
                  <c:v>0</c:v>
                </c:pt>
                <c:pt idx="8">
                  <c:v>12.5</c:v>
                </c:pt>
                <c:pt idx="9">
                  <c:v>0</c:v>
                </c:pt>
                <c:pt idx="10">
                  <c:v>6.25</c:v>
                </c:pt>
                <c:pt idx="11">
                  <c:v>18.75</c:v>
                </c:pt>
                <c:pt idx="12">
                  <c:v>0</c:v>
                </c:pt>
                <c:pt idx="13">
                  <c:v>0</c:v>
                </c:pt>
                <c:pt idx="14">
                  <c:v>0</c:v>
                </c:pt>
                <c:pt idx="15">
                  <c:v>0</c:v>
                </c:pt>
              </c:numCache>
            </c:numRef>
          </c:val>
          <c:extLst>
            <c:ext xmlns:c16="http://schemas.microsoft.com/office/drawing/2014/chart" uri="{C3380CC4-5D6E-409C-BE32-E72D297353CC}">
              <c16:uniqueId val="{0000000F-BA77-4F10-AAF4-12E5A773A0B6}"/>
            </c:ext>
          </c:extLst>
        </c:ser>
        <c:ser>
          <c:idx val="20"/>
          <c:order val="16"/>
          <c:tx>
            <c:strRef>
              <c:f>Entero!$BK$36</c:f>
              <c:strCache>
                <c:ptCount val="1"/>
                <c:pt idx="0">
                  <c:v>Ciprofloxacin</c:v>
                </c:pt>
              </c:strCache>
            </c:strRef>
          </c:tx>
          <c:spPr>
            <a:solidFill>
              <a:schemeClr val="accent4">
                <a:lumMod val="20000"/>
                <a:lumOff val="80000"/>
              </a:schemeClr>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Entero!$BK$37:$BK$52</c:f>
              <c:numCache>
                <c:formatCode>0.00</c:formatCode>
                <c:ptCount val="16"/>
                <c:pt idx="0">
                  <c:v>0</c:v>
                </c:pt>
                <c:pt idx="1">
                  <c:v>62.5</c:v>
                </c:pt>
                <c:pt idx="2">
                  <c:v>12.5</c:v>
                </c:pt>
                <c:pt idx="3">
                  <c:v>6.25</c:v>
                </c:pt>
                <c:pt idx="4">
                  <c:v>6.25</c:v>
                </c:pt>
                <c:pt idx="5">
                  <c:v>0</c:v>
                </c:pt>
                <c:pt idx="6">
                  <c:v>0</c:v>
                </c:pt>
                <c:pt idx="7">
                  <c:v>0</c:v>
                </c:pt>
                <c:pt idx="8">
                  <c:v>0</c:v>
                </c:pt>
                <c:pt idx="9">
                  <c:v>12.5</c:v>
                </c:pt>
                <c:pt idx="10">
                  <c:v>0</c:v>
                </c:pt>
                <c:pt idx="11">
                  <c:v>0</c:v>
                </c:pt>
                <c:pt idx="12">
                  <c:v>0</c:v>
                </c:pt>
                <c:pt idx="13">
                  <c:v>0</c:v>
                </c:pt>
                <c:pt idx="14">
                  <c:v>0</c:v>
                </c:pt>
                <c:pt idx="15">
                  <c:v>0</c:v>
                </c:pt>
              </c:numCache>
            </c:numRef>
          </c:val>
          <c:extLst>
            <c:ext xmlns:c16="http://schemas.microsoft.com/office/drawing/2014/chart" uri="{C3380CC4-5D6E-409C-BE32-E72D297353CC}">
              <c16:uniqueId val="{00000010-BA77-4F10-AAF4-12E5A773A0B6}"/>
            </c:ext>
          </c:extLst>
        </c:ser>
        <c:ser>
          <c:idx val="21"/>
          <c:order val="17"/>
          <c:tx>
            <c:strRef>
              <c:f>Entero!$BL$36</c:f>
              <c:strCache>
                <c:ptCount val="1"/>
                <c:pt idx="0">
                  <c:v>Levofloxacin</c:v>
                </c:pt>
              </c:strCache>
            </c:strRef>
          </c:tx>
          <c:spPr>
            <a:solidFill>
              <a:schemeClr val="tx1">
                <a:lumMod val="50000"/>
                <a:lumOff val="50000"/>
              </a:schemeClr>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Entero!$BL$37:$BL$52</c:f>
              <c:numCache>
                <c:formatCode>0.00</c:formatCode>
                <c:ptCount val="16"/>
                <c:pt idx="0">
                  <c:v>0</c:v>
                </c:pt>
                <c:pt idx="1">
                  <c:v>62.5</c:v>
                </c:pt>
                <c:pt idx="2">
                  <c:v>0</c:v>
                </c:pt>
                <c:pt idx="3">
                  <c:v>6.25</c:v>
                </c:pt>
                <c:pt idx="4">
                  <c:v>12.5</c:v>
                </c:pt>
                <c:pt idx="5">
                  <c:v>6.25</c:v>
                </c:pt>
                <c:pt idx="6">
                  <c:v>0</c:v>
                </c:pt>
                <c:pt idx="7">
                  <c:v>6.25</c:v>
                </c:pt>
                <c:pt idx="8">
                  <c:v>6.25</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1-BA77-4F10-AAF4-12E5A773A0B6}"/>
            </c:ext>
          </c:extLst>
        </c:ser>
        <c:ser>
          <c:idx val="22"/>
          <c:order val="18"/>
          <c:tx>
            <c:strRef>
              <c:f>Entero!$BM$36</c:f>
              <c:strCache>
                <c:ptCount val="1"/>
                <c:pt idx="0">
                  <c:v>Moxifloxacin</c:v>
                </c:pt>
              </c:strCache>
            </c:strRef>
          </c:tx>
          <c:spPr>
            <a:solidFill>
              <a:srgbClr val="CCFF66"/>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Entero!$BM$37:$BM$52</c:f>
              <c:numCache>
                <c:formatCode>0.00</c:formatCode>
                <c:ptCount val="16"/>
                <c:pt idx="0">
                  <c:v>0</c:v>
                </c:pt>
                <c:pt idx="1">
                  <c:v>0</c:v>
                </c:pt>
                <c:pt idx="2">
                  <c:v>6.25</c:v>
                </c:pt>
                <c:pt idx="3">
                  <c:v>62.5</c:v>
                </c:pt>
                <c:pt idx="4">
                  <c:v>0</c:v>
                </c:pt>
                <c:pt idx="5">
                  <c:v>12.5</c:v>
                </c:pt>
                <c:pt idx="6">
                  <c:v>0</c:v>
                </c:pt>
                <c:pt idx="7">
                  <c:v>6.25</c:v>
                </c:pt>
                <c:pt idx="8">
                  <c:v>6.25</c:v>
                </c:pt>
                <c:pt idx="9">
                  <c:v>6.25</c:v>
                </c:pt>
                <c:pt idx="10">
                  <c:v>0</c:v>
                </c:pt>
                <c:pt idx="11">
                  <c:v>0</c:v>
                </c:pt>
                <c:pt idx="12">
                  <c:v>0</c:v>
                </c:pt>
                <c:pt idx="13">
                  <c:v>0</c:v>
                </c:pt>
                <c:pt idx="14">
                  <c:v>0</c:v>
                </c:pt>
                <c:pt idx="15">
                  <c:v>0</c:v>
                </c:pt>
              </c:numCache>
            </c:numRef>
          </c:val>
          <c:extLst>
            <c:ext xmlns:c16="http://schemas.microsoft.com/office/drawing/2014/chart" uri="{C3380CC4-5D6E-409C-BE32-E72D297353CC}">
              <c16:uniqueId val="{00000012-BA77-4F10-AAF4-12E5A773A0B6}"/>
            </c:ext>
          </c:extLst>
        </c:ser>
        <c:ser>
          <c:idx val="0"/>
          <c:order val="19"/>
          <c:tx>
            <c:strRef>
              <c:f>Entero!$BN$36</c:f>
              <c:strCache>
                <c:ptCount val="1"/>
                <c:pt idx="0">
                  <c:v>Doxycyclin</c:v>
                </c:pt>
              </c:strCache>
            </c:strRef>
          </c:tx>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Entero!$BN$37:$BN$52</c:f>
              <c:numCache>
                <c:formatCode>0.00</c:formatCode>
                <c:ptCount val="16"/>
                <c:pt idx="0">
                  <c:v>0</c:v>
                </c:pt>
                <c:pt idx="1">
                  <c:v>0</c:v>
                </c:pt>
                <c:pt idx="2">
                  <c:v>0</c:v>
                </c:pt>
                <c:pt idx="3">
                  <c:v>0</c:v>
                </c:pt>
                <c:pt idx="4">
                  <c:v>0</c:v>
                </c:pt>
                <c:pt idx="5">
                  <c:v>0</c:v>
                </c:pt>
                <c:pt idx="6">
                  <c:v>62.5</c:v>
                </c:pt>
                <c:pt idx="7">
                  <c:v>12.5</c:v>
                </c:pt>
                <c:pt idx="8">
                  <c:v>0</c:v>
                </c:pt>
                <c:pt idx="9">
                  <c:v>12.5</c:v>
                </c:pt>
                <c:pt idx="10">
                  <c:v>12.5</c:v>
                </c:pt>
                <c:pt idx="11">
                  <c:v>0</c:v>
                </c:pt>
                <c:pt idx="12">
                  <c:v>0</c:v>
                </c:pt>
                <c:pt idx="13">
                  <c:v>0</c:v>
                </c:pt>
                <c:pt idx="14">
                  <c:v>0</c:v>
                </c:pt>
                <c:pt idx="15">
                  <c:v>0</c:v>
                </c:pt>
              </c:numCache>
            </c:numRef>
          </c:val>
          <c:extLst>
            <c:ext xmlns:c16="http://schemas.microsoft.com/office/drawing/2014/chart" uri="{C3380CC4-5D6E-409C-BE32-E72D297353CC}">
              <c16:uniqueId val="{00000013-BA77-4F10-AAF4-12E5A773A0B6}"/>
            </c:ext>
          </c:extLst>
        </c:ser>
        <c:ser>
          <c:idx val="1"/>
          <c:order val="20"/>
          <c:tx>
            <c:strRef>
              <c:f>Entero!$BO$36</c:f>
              <c:strCache>
                <c:ptCount val="1"/>
                <c:pt idx="0">
                  <c:v>Tigecyclin</c:v>
                </c:pt>
              </c:strCache>
            </c:strRef>
          </c:tx>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Entero!$BO$37:$BO$52</c:f>
              <c:numCache>
                <c:formatCode>0.00</c:formatCode>
                <c:ptCount val="16"/>
                <c:pt idx="0">
                  <c:v>0</c:v>
                </c:pt>
                <c:pt idx="1">
                  <c:v>12.5</c:v>
                </c:pt>
                <c:pt idx="2">
                  <c:v>0</c:v>
                </c:pt>
                <c:pt idx="3">
                  <c:v>37.5</c:v>
                </c:pt>
                <c:pt idx="4">
                  <c:v>25</c:v>
                </c:pt>
                <c:pt idx="5">
                  <c:v>6.25</c:v>
                </c:pt>
                <c:pt idx="6">
                  <c:v>12.5</c:v>
                </c:pt>
                <c:pt idx="7">
                  <c:v>6.25</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BA77-4F10-AAF4-12E5A773A0B6}"/>
            </c:ext>
          </c:extLst>
        </c:ser>
        <c:dLbls>
          <c:showLegendKey val="0"/>
          <c:showVal val="0"/>
          <c:showCatName val="0"/>
          <c:showSerName val="0"/>
          <c:showPercent val="0"/>
          <c:showBubbleSize val="0"/>
        </c:dLbls>
        <c:gapWidth val="150"/>
        <c:shape val="box"/>
        <c:axId val="94373376"/>
        <c:axId val="94375296"/>
        <c:axId val="94388224"/>
      </c:bar3DChart>
      <c:catAx>
        <c:axId val="94373376"/>
        <c:scaling>
          <c:orientation val="minMax"/>
        </c:scaling>
        <c:delete val="0"/>
        <c:axPos val="b"/>
        <c:title>
          <c:tx>
            <c:rich>
              <a:bodyPr/>
              <a:lstStyle/>
              <a:p>
                <a:pPr>
                  <a:defRPr sz="1400"/>
                </a:pPr>
                <a:r>
                  <a:rPr lang="de-DE" sz="1400"/>
                  <a:t>mg/L</a:t>
                </a:r>
              </a:p>
            </c:rich>
          </c:tx>
          <c:layout>
            <c:manualLayout>
              <c:xMode val="edge"/>
              <c:yMode val="edge"/>
              <c:x val="0.33857846349326526"/>
              <c:y val="0.86748273103219953"/>
            </c:manualLayout>
          </c:layout>
          <c:overlay val="0"/>
        </c:title>
        <c:numFmt formatCode="General" sourceLinked="1"/>
        <c:majorTickMark val="out"/>
        <c:minorTickMark val="none"/>
        <c:tickLblPos val="nextTo"/>
        <c:crossAx val="94375296"/>
        <c:crosses val="autoZero"/>
        <c:auto val="1"/>
        <c:lblAlgn val="ctr"/>
        <c:lblOffset val="100"/>
        <c:tickLblSkip val="1"/>
        <c:noMultiLvlLbl val="0"/>
      </c:catAx>
      <c:valAx>
        <c:axId val="94375296"/>
        <c:scaling>
          <c:orientation val="minMax"/>
        </c:scaling>
        <c:delete val="0"/>
        <c:axPos val="l"/>
        <c:majorGridlines/>
        <c:title>
          <c:tx>
            <c:rich>
              <a:bodyPr rot="0" vert="horz"/>
              <a:lstStyle/>
              <a:p>
                <a:pPr>
                  <a:defRPr sz="1600"/>
                </a:pPr>
                <a:r>
                  <a:rPr lang="de-DE" sz="1600"/>
                  <a:t>%</a:t>
                </a:r>
              </a:p>
            </c:rich>
          </c:tx>
          <c:layout>
            <c:manualLayout>
              <c:xMode val="edge"/>
              <c:yMode val="edge"/>
              <c:x val="0.11400107027271063"/>
              <c:y val="0.62368704948709197"/>
            </c:manualLayout>
          </c:layout>
          <c:overlay val="0"/>
        </c:title>
        <c:numFmt formatCode="0.00" sourceLinked="1"/>
        <c:majorTickMark val="out"/>
        <c:minorTickMark val="none"/>
        <c:tickLblPos val="nextTo"/>
        <c:crossAx val="94373376"/>
        <c:crosses val="autoZero"/>
        <c:crossBetween val="between"/>
      </c:valAx>
      <c:serAx>
        <c:axId val="94388224"/>
        <c:scaling>
          <c:orientation val="minMax"/>
        </c:scaling>
        <c:delete val="0"/>
        <c:axPos val="b"/>
        <c:majorTickMark val="out"/>
        <c:minorTickMark val="none"/>
        <c:tickLblPos val="nextTo"/>
        <c:txPr>
          <a:bodyPr rot="1500000" vert="horz" anchor="ctr" anchorCtr="0"/>
          <a:lstStyle/>
          <a:p>
            <a:pPr>
              <a:defRPr sz="1200"/>
            </a:pPr>
            <a:endParaRPr lang="de-DE"/>
          </a:p>
        </c:txPr>
        <c:crossAx val="94375296"/>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3"/>
          <c:order val="0"/>
          <c:tx>
            <c:strRef>
              <c:f>Entero!$AU$195</c:f>
              <c:strCache>
                <c:ptCount val="1"/>
                <c:pt idx="0">
                  <c:v>Ampicillin</c:v>
                </c:pt>
              </c:strCache>
            </c:strRef>
          </c:tx>
          <c:spPr>
            <a:solidFill>
              <a:srgbClr val="FFCC99"/>
            </a:solidFill>
          </c:spPr>
          <c:invertIfNegative val="0"/>
          <c:cat>
            <c:numRef>
              <c:f>Entero!$AT$196:$AT$211</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Entero!$AU$196:$AU$211</c:f>
              <c:numCache>
                <c:formatCode>0.00</c:formatCode>
                <c:ptCount val="16"/>
                <c:pt idx="0">
                  <c:v>0</c:v>
                </c:pt>
                <c:pt idx="1">
                  <c:v>0</c:v>
                </c:pt>
                <c:pt idx="2">
                  <c:v>0</c:v>
                </c:pt>
                <c:pt idx="3">
                  <c:v>0</c:v>
                </c:pt>
                <c:pt idx="4">
                  <c:v>0</c:v>
                </c:pt>
                <c:pt idx="5">
                  <c:v>0</c:v>
                </c:pt>
                <c:pt idx="6">
                  <c:v>3.8461538461538463</c:v>
                </c:pt>
                <c:pt idx="7">
                  <c:v>0</c:v>
                </c:pt>
                <c:pt idx="8">
                  <c:v>0</c:v>
                </c:pt>
                <c:pt idx="9">
                  <c:v>0</c:v>
                </c:pt>
                <c:pt idx="10">
                  <c:v>0</c:v>
                </c:pt>
                <c:pt idx="11">
                  <c:v>15.384615384615385</c:v>
                </c:pt>
                <c:pt idx="12">
                  <c:v>80.769230769230774</c:v>
                </c:pt>
                <c:pt idx="13">
                  <c:v>0</c:v>
                </c:pt>
                <c:pt idx="14">
                  <c:v>0</c:v>
                </c:pt>
                <c:pt idx="15">
                  <c:v>0</c:v>
                </c:pt>
              </c:numCache>
            </c:numRef>
          </c:val>
          <c:extLst>
            <c:ext xmlns:c16="http://schemas.microsoft.com/office/drawing/2014/chart" uri="{C3380CC4-5D6E-409C-BE32-E72D297353CC}">
              <c16:uniqueId val="{00000000-EF5D-4603-8451-0ADDBAAA3BF9}"/>
            </c:ext>
          </c:extLst>
        </c:ser>
        <c:ser>
          <c:idx val="4"/>
          <c:order val="1"/>
          <c:tx>
            <c:strRef>
              <c:f>Entero!$AV$195</c:f>
              <c:strCache>
                <c:ptCount val="1"/>
                <c:pt idx="0">
                  <c:v>Ampicillin/ Sulbactam</c:v>
                </c:pt>
              </c:strCache>
            </c:strRef>
          </c:tx>
          <c:spPr>
            <a:solidFill>
              <a:srgbClr val="FFFF00"/>
            </a:solidFill>
          </c:spPr>
          <c:invertIfNegative val="0"/>
          <c:cat>
            <c:numRef>
              <c:f>Entero!$AT$196:$AT$211</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Entero!$AV$196:$AV$211</c:f>
              <c:numCache>
                <c:formatCode>0.00</c:formatCode>
                <c:ptCount val="16"/>
                <c:pt idx="0">
                  <c:v>0</c:v>
                </c:pt>
                <c:pt idx="1">
                  <c:v>0</c:v>
                </c:pt>
                <c:pt idx="2">
                  <c:v>0</c:v>
                </c:pt>
                <c:pt idx="3">
                  <c:v>3.8461538461538463</c:v>
                </c:pt>
                <c:pt idx="4">
                  <c:v>0</c:v>
                </c:pt>
                <c:pt idx="5">
                  <c:v>0</c:v>
                </c:pt>
                <c:pt idx="6">
                  <c:v>0</c:v>
                </c:pt>
                <c:pt idx="7">
                  <c:v>7.6923076923076925</c:v>
                </c:pt>
                <c:pt idx="8">
                  <c:v>7.6923076923076925</c:v>
                </c:pt>
                <c:pt idx="9">
                  <c:v>11.538461538461538</c:v>
                </c:pt>
                <c:pt idx="10">
                  <c:v>38.46153846153846</c:v>
                </c:pt>
                <c:pt idx="11">
                  <c:v>15.384615384615385</c:v>
                </c:pt>
                <c:pt idx="12">
                  <c:v>15.384615384615385</c:v>
                </c:pt>
                <c:pt idx="13">
                  <c:v>0</c:v>
                </c:pt>
                <c:pt idx="14">
                  <c:v>0</c:v>
                </c:pt>
                <c:pt idx="15">
                  <c:v>0</c:v>
                </c:pt>
              </c:numCache>
            </c:numRef>
          </c:val>
          <c:extLst>
            <c:ext xmlns:c16="http://schemas.microsoft.com/office/drawing/2014/chart" uri="{C3380CC4-5D6E-409C-BE32-E72D297353CC}">
              <c16:uniqueId val="{00000001-EF5D-4603-8451-0ADDBAAA3BF9}"/>
            </c:ext>
          </c:extLst>
        </c:ser>
        <c:ser>
          <c:idx val="5"/>
          <c:order val="2"/>
          <c:tx>
            <c:strRef>
              <c:f>Entero!$AW$195</c:f>
              <c:strCache>
                <c:ptCount val="1"/>
                <c:pt idx="0">
                  <c:v>Piperacillin</c:v>
                </c:pt>
              </c:strCache>
            </c:strRef>
          </c:tx>
          <c:spPr>
            <a:solidFill>
              <a:srgbClr val="660066"/>
            </a:solidFill>
          </c:spPr>
          <c:invertIfNegative val="0"/>
          <c:cat>
            <c:numRef>
              <c:f>Entero!$AT$196:$AT$211</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Entero!$AW$196:$AW$211</c:f>
              <c:numCache>
                <c:formatCode>0.00</c:formatCode>
                <c:ptCount val="16"/>
                <c:pt idx="0">
                  <c:v>0</c:v>
                </c:pt>
                <c:pt idx="1">
                  <c:v>0</c:v>
                </c:pt>
                <c:pt idx="2">
                  <c:v>0</c:v>
                </c:pt>
                <c:pt idx="3">
                  <c:v>0</c:v>
                </c:pt>
                <c:pt idx="4">
                  <c:v>46.153846153846153</c:v>
                </c:pt>
                <c:pt idx="5">
                  <c:v>0</c:v>
                </c:pt>
                <c:pt idx="6">
                  <c:v>11.538461538461538</c:v>
                </c:pt>
                <c:pt idx="7">
                  <c:v>11.538461538461538</c:v>
                </c:pt>
                <c:pt idx="8">
                  <c:v>7.6923076923076925</c:v>
                </c:pt>
                <c:pt idx="9">
                  <c:v>3.8461538461538463</c:v>
                </c:pt>
                <c:pt idx="10">
                  <c:v>7.6923076923076925</c:v>
                </c:pt>
                <c:pt idx="11">
                  <c:v>0</c:v>
                </c:pt>
                <c:pt idx="12">
                  <c:v>0</c:v>
                </c:pt>
                <c:pt idx="13">
                  <c:v>11.538461538461538</c:v>
                </c:pt>
                <c:pt idx="14">
                  <c:v>0</c:v>
                </c:pt>
                <c:pt idx="15">
                  <c:v>0</c:v>
                </c:pt>
              </c:numCache>
            </c:numRef>
          </c:val>
          <c:extLst>
            <c:ext xmlns:c16="http://schemas.microsoft.com/office/drawing/2014/chart" uri="{C3380CC4-5D6E-409C-BE32-E72D297353CC}">
              <c16:uniqueId val="{00000002-EF5D-4603-8451-0ADDBAAA3BF9}"/>
            </c:ext>
          </c:extLst>
        </c:ser>
        <c:ser>
          <c:idx val="6"/>
          <c:order val="3"/>
          <c:tx>
            <c:strRef>
              <c:f>Entero!$AX$195</c:f>
              <c:strCache>
                <c:ptCount val="1"/>
                <c:pt idx="0">
                  <c:v>Piperacillin/ Tazobactam</c:v>
                </c:pt>
              </c:strCache>
            </c:strRef>
          </c:tx>
          <c:spPr>
            <a:solidFill>
              <a:srgbClr val="CC00CC"/>
            </a:solidFill>
          </c:spPr>
          <c:invertIfNegative val="0"/>
          <c:cat>
            <c:numRef>
              <c:f>Entero!$AT$196:$AT$211</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Entero!$AX$196:$AX$211</c:f>
              <c:numCache>
                <c:formatCode>0.00</c:formatCode>
                <c:ptCount val="16"/>
                <c:pt idx="0">
                  <c:v>0</c:v>
                </c:pt>
                <c:pt idx="1">
                  <c:v>0</c:v>
                </c:pt>
                <c:pt idx="2">
                  <c:v>0</c:v>
                </c:pt>
                <c:pt idx="3">
                  <c:v>0</c:v>
                </c:pt>
                <c:pt idx="4">
                  <c:v>88.461538461538467</c:v>
                </c:pt>
                <c:pt idx="5">
                  <c:v>0</c:v>
                </c:pt>
                <c:pt idx="6">
                  <c:v>3.8461538461538463</c:v>
                </c:pt>
                <c:pt idx="7">
                  <c:v>3.8461538461538463</c:v>
                </c:pt>
                <c:pt idx="8">
                  <c:v>0</c:v>
                </c:pt>
                <c:pt idx="9">
                  <c:v>0</c:v>
                </c:pt>
                <c:pt idx="10">
                  <c:v>0</c:v>
                </c:pt>
                <c:pt idx="11">
                  <c:v>0</c:v>
                </c:pt>
                <c:pt idx="12">
                  <c:v>3.8461538461538463</c:v>
                </c:pt>
                <c:pt idx="13">
                  <c:v>0</c:v>
                </c:pt>
                <c:pt idx="14">
                  <c:v>0</c:v>
                </c:pt>
                <c:pt idx="15">
                  <c:v>0</c:v>
                </c:pt>
              </c:numCache>
            </c:numRef>
          </c:val>
          <c:extLst>
            <c:ext xmlns:c16="http://schemas.microsoft.com/office/drawing/2014/chart" uri="{C3380CC4-5D6E-409C-BE32-E72D297353CC}">
              <c16:uniqueId val="{00000003-EF5D-4603-8451-0ADDBAAA3BF9}"/>
            </c:ext>
          </c:extLst>
        </c:ser>
        <c:ser>
          <c:idx val="7"/>
          <c:order val="4"/>
          <c:tx>
            <c:strRef>
              <c:f>Entero!$AY$195</c:f>
              <c:strCache>
                <c:ptCount val="1"/>
                <c:pt idx="0">
                  <c:v>Aztreonam</c:v>
                </c:pt>
              </c:strCache>
            </c:strRef>
          </c:tx>
          <c:spPr>
            <a:solidFill>
              <a:srgbClr val="FF66FF"/>
            </a:solidFill>
          </c:spPr>
          <c:invertIfNegative val="0"/>
          <c:cat>
            <c:numRef>
              <c:f>Entero!$AT$196:$AT$211</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Entero!$AY$196:$AY$211</c:f>
              <c:numCache>
                <c:formatCode>0.00</c:formatCode>
                <c:ptCount val="16"/>
                <c:pt idx="0">
                  <c:v>0</c:v>
                </c:pt>
                <c:pt idx="1">
                  <c:v>0</c:v>
                </c:pt>
                <c:pt idx="2">
                  <c:v>0</c:v>
                </c:pt>
                <c:pt idx="3">
                  <c:v>80.769230769230774</c:v>
                </c:pt>
                <c:pt idx="4">
                  <c:v>0</c:v>
                </c:pt>
                <c:pt idx="5">
                  <c:v>7.6923076923076925</c:v>
                </c:pt>
                <c:pt idx="6">
                  <c:v>0</c:v>
                </c:pt>
                <c:pt idx="7">
                  <c:v>3.8461538461538463</c:v>
                </c:pt>
                <c:pt idx="8">
                  <c:v>0</c:v>
                </c:pt>
                <c:pt idx="9">
                  <c:v>0</c:v>
                </c:pt>
                <c:pt idx="10">
                  <c:v>3.8461538461538463</c:v>
                </c:pt>
                <c:pt idx="11">
                  <c:v>3.8461538461538463</c:v>
                </c:pt>
                <c:pt idx="12">
                  <c:v>0</c:v>
                </c:pt>
                <c:pt idx="13">
                  <c:v>0</c:v>
                </c:pt>
                <c:pt idx="14">
                  <c:v>0</c:v>
                </c:pt>
                <c:pt idx="15">
                  <c:v>0</c:v>
                </c:pt>
              </c:numCache>
            </c:numRef>
          </c:val>
          <c:extLst>
            <c:ext xmlns:c16="http://schemas.microsoft.com/office/drawing/2014/chart" uri="{C3380CC4-5D6E-409C-BE32-E72D297353CC}">
              <c16:uniqueId val="{00000004-EF5D-4603-8451-0ADDBAAA3BF9}"/>
            </c:ext>
          </c:extLst>
        </c:ser>
        <c:ser>
          <c:idx val="9"/>
          <c:order val="5"/>
          <c:tx>
            <c:strRef>
              <c:f>Entero!$AZ$195</c:f>
              <c:strCache>
                <c:ptCount val="1"/>
                <c:pt idx="0">
                  <c:v>Cefotaxim</c:v>
                </c:pt>
              </c:strCache>
            </c:strRef>
          </c:tx>
          <c:spPr>
            <a:solidFill>
              <a:srgbClr val="0000CC"/>
            </a:solidFill>
          </c:spPr>
          <c:invertIfNegative val="0"/>
          <c:cat>
            <c:numRef>
              <c:f>Entero!$AT$196:$AT$211</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Entero!$AZ$196:$AZ$211</c:f>
              <c:numCache>
                <c:formatCode>0.00</c:formatCode>
                <c:ptCount val="16"/>
                <c:pt idx="0">
                  <c:v>0</c:v>
                </c:pt>
                <c:pt idx="1">
                  <c:v>46.153846153846153</c:v>
                </c:pt>
                <c:pt idx="2">
                  <c:v>0</c:v>
                </c:pt>
                <c:pt idx="3">
                  <c:v>11.538461538461538</c:v>
                </c:pt>
                <c:pt idx="4">
                  <c:v>3.8461538461538463</c:v>
                </c:pt>
                <c:pt idx="5">
                  <c:v>11.538461538461538</c:v>
                </c:pt>
                <c:pt idx="6">
                  <c:v>3.8461538461538463</c:v>
                </c:pt>
                <c:pt idx="7">
                  <c:v>3.8461538461538463</c:v>
                </c:pt>
                <c:pt idx="8">
                  <c:v>7.6923076923076925</c:v>
                </c:pt>
                <c:pt idx="9">
                  <c:v>3.8461538461538463</c:v>
                </c:pt>
                <c:pt idx="10">
                  <c:v>7.6923076923076925</c:v>
                </c:pt>
                <c:pt idx="11">
                  <c:v>0</c:v>
                </c:pt>
                <c:pt idx="12">
                  <c:v>0</c:v>
                </c:pt>
                <c:pt idx="13">
                  <c:v>0</c:v>
                </c:pt>
                <c:pt idx="14">
                  <c:v>0</c:v>
                </c:pt>
                <c:pt idx="15">
                  <c:v>0</c:v>
                </c:pt>
              </c:numCache>
            </c:numRef>
          </c:val>
          <c:extLst>
            <c:ext xmlns:c16="http://schemas.microsoft.com/office/drawing/2014/chart" uri="{C3380CC4-5D6E-409C-BE32-E72D297353CC}">
              <c16:uniqueId val="{00000005-EF5D-4603-8451-0ADDBAAA3BF9}"/>
            </c:ext>
          </c:extLst>
        </c:ser>
        <c:ser>
          <c:idx val="10"/>
          <c:order val="6"/>
          <c:tx>
            <c:strRef>
              <c:f>Entero!$BA$195</c:f>
              <c:strCache>
                <c:ptCount val="1"/>
                <c:pt idx="0">
                  <c:v>Ceftazidim</c:v>
                </c:pt>
              </c:strCache>
            </c:strRef>
          </c:tx>
          <c:spPr>
            <a:solidFill>
              <a:srgbClr val="0066CC"/>
            </a:solidFill>
          </c:spPr>
          <c:invertIfNegative val="0"/>
          <c:cat>
            <c:numRef>
              <c:f>Entero!$AT$196:$AT$211</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Entero!$BA$196:$BA$211</c:f>
              <c:numCache>
                <c:formatCode>0.00</c:formatCode>
                <c:ptCount val="16"/>
                <c:pt idx="0">
                  <c:v>0</c:v>
                </c:pt>
                <c:pt idx="1">
                  <c:v>0</c:v>
                </c:pt>
                <c:pt idx="2">
                  <c:v>0</c:v>
                </c:pt>
                <c:pt idx="3">
                  <c:v>61.53846153846154</c:v>
                </c:pt>
                <c:pt idx="4">
                  <c:v>0</c:v>
                </c:pt>
                <c:pt idx="5">
                  <c:v>19.23076923076923</c:v>
                </c:pt>
                <c:pt idx="6">
                  <c:v>3.8461538461538463</c:v>
                </c:pt>
                <c:pt idx="7">
                  <c:v>0</c:v>
                </c:pt>
                <c:pt idx="8">
                  <c:v>3.8461538461538463</c:v>
                </c:pt>
                <c:pt idx="9">
                  <c:v>3.8461538461538463</c:v>
                </c:pt>
                <c:pt idx="10">
                  <c:v>0</c:v>
                </c:pt>
                <c:pt idx="11">
                  <c:v>0</c:v>
                </c:pt>
                <c:pt idx="12">
                  <c:v>7.6923076923076925</c:v>
                </c:pt>
                <c:pt idx="13">
                  <c:v>0</c:v>
                </c:pt>
                <c:pt idx="14">
                  <c:v>0</c:v>
                </c:pt>
                <c:pt idx="15">
                  <c:v>0</c:v>
                </c:pt>
              </c:numCache>
            </c:numRef>
          </c:val>
          <c:extLst>
            <c:ext xmlns:c16="http://schemas.microsoft.com/office/drawing/2014/chart" uri="{C3380CC4-5D6E-409C-BE32-E72D297353CC}">
              <c16:uniqueId val="{00000006-EF5D-4603-8451-0ADDBAAA3BF9}"/>
            </c:ext>
          </c:extLst>
        </c:ser>
        <c:ser>
          <c:idx val="11"/>
          <c:order val="7"/>
          <c:tx>
            <c:strRef>
              <c:f>Entero!$BB$195</c:f>
              <c:strCache>
                <c:ptCount val="1"/>
                <c:pt idx="0">
                  <c:v>Cefuroxim</c:v>
                </c:pt>
              </c:strCache>
            </c:strRef>
          </c:tx>
          <c:spPr>
            <a:solidFill>
              <a:srgbClr val="33CCFF"/>
            </a:solidFill>
          </c:spPr>
          <c:invertIfNegative val="0"/>
          <c:cat>
            <c:numRef>
              <c:f>Entero!$AT$196:$AT$211</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Entero!$BB$196:$BB$211</c:f>
              <c:numCache>
                <c:formatCode>0.00</c:formatCode>
                <c:ptCount val="16"/>
                <c:pt idx="0">
                  <c:v>0</c:v>
                </c:pt>
                <c:pt idx="1">
                  <c:v>0</c:v>
                </c:pt>
                <c:pt idx="2">
                  <c:v>0</c:v>
                </c:pt>
                <c:pt idx="3">
                  <c:v>0</c:v>
                </c:pt>
                <c:pt idx="4">
                  <c:v>0</c:v>
                </c:pt>
                <c:pt idx="5">
                  <c:v>0</c:v>
                </c:pt>
                <c:pt idx="6">
                  <c:v>3.8461538461538463</c:v>
                </c:pt>
                <c:pt idx="7">
                  <c:v>0</c:v>
                </c:pt>
                <c:pt idx="8">
                  <c:v>0</c:v>
                </c:pt>
                <c:pt idx="9">
                  <c:v>11.538461538461538</c:v>
                </c:pt>
                <c:pt idx="10">
                  <c:v>15.384615384615385</c:v>
                </c:pt>
                <c:pt idx="11">
                  <c:v>34.615384615384613</c:v>
                </c:pt>
                <c:pt idx="12">
                  <c:v>34.615384615384613</c:v>
                </c:pt>
                <c:pt idx="13">
                  <c:v>0</c:v>
                </c:pt>
                <c:pt idx="14">
                  <c:v>0</c:v>
                </c:pt>
                <c:pt idx="15">
                  <c:v>0</c:v>
                </c:pt>
              </c:numCache>
            </c:numRef>
          </c:val>
          <c:extLst>
            <c:ext xmlns:c16="http://schemas.microsoft.com/office/drawing/2014/chart" uri="{C3380CC4-5D6E-409C-BE32-E72D297353CC}">
              <c16:uniqueId val="{00000007-EF5D-4603-8451-0ADDBAAA3BF9}"/>
            </c:ext>
          </c:extLst>
        </c:ser>
        <c:ser>
          <c:idx val="12"/>
          <c:order val="8"/>
          <c:tx>
            <c:strRef>
              <c:f>Entero!$BC$195</c:f>
              <c:strCache>
                <c:ptCount val="1"/>
                <c:pt idx="0">
                  <c:v>Imipenem</c:v>
                </c:pt>
              </c:strCache>
            </c:strRef>
          </c:tx>
          <c:spPr>
            <a:solidFill>
              <a:srgbClr val="00CC00"/>
            </a:solidFill>
          </c:spPr>
          <c:invertIfNegative val="0"/>
          <c:cat>
            <c:numRef>
              <c:f>Entero!$AT$196:$AT$211</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Entero!$BC$196:$BC$211</c:f>
              <c:numCache>
                <c:formatCode>0.00</c:formatCode>
                <c:ptCount val="16"/>
                <c:pt idx="0">
                  <c:v>0</c:v>
                </c:pt>
                <c:pt idx="1">
                  <c:v>0</c:v>
                </c:pt>
                <c:pt idx="2">
                  <c:v>0</c:v>
                </c:pt>
                <c:pt idx="3">
                  <c:v>0</c:v>
                </c:pt>
                <c:pt idx="4">
                  <c:v>0</c:v>
                </c:pt>
                <c:pt idx="5">
                  <c:v>7.6923076923076925</c:v>
                </c:pt>
                <c:pt idx="6">
                  <c:v>26.923076923076923</c:v>
                </c:pt>
                <c:pt idx="7">
                  <c:v>34.615384615384613</c:v>
                </c:pt>
                <c:pt idx="8">
                  <c:v>30.76923076923077</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8-EF5D-4603-8451-0ADDBAAA3BF9}"/>
            </c:ext>
          </c:extLst>
        </c:ser>
        <c:ser>
          <c:idx val="13"/>
          <c:order val="9"/>
          <c:tx>
            <c:strRef>
              <c:f>Entero!$BD$195</c:f>
              <c:strCache>
                <c:ptCount val="1"/>
                <c:pt idx="0">
                  <c:v>Meropenem</c:v>
                </c:pt>
              </c:strCache>
            </c:strRef>
          </c:tx>
          <c:spPr>
            <a:solidFill>
              <a:schemeClr val="accent6">
                <a:lumMod val="50000"/>
              </a:schemeClr>
            </a:solidFill>
          </c:spPr>
          <c:invertIfNegative val="0"/>
          <c:cat>
            <c:numRef>
              <c:f>Entero!$AT$196:$AT$211</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Entero!$BD$196:$BD$211</c:f>
              <c:numCache>
                <c:formatCode>0.00</c:formatCode>
                <c:ptCount val="16"/>
                <c:pt idx="0">
                  <c:v>0</c:v>
                </c:pt>
                <c:pt idx="1">
                  <c:v>0</c:v>
                </c:pt>
                <c:pt idx="2">
                  <c:v>80.769230769230774</c:v>
                </c:pt>
                <c:pt idx="3">
                  <c:v>0</c:v>
                </c:pt>
                <c:pt idx="4">
                  <c:v>15.384615384615385</c:v>
                </c:pt>
                <c:pt idx="5">
                  <c:v>3.8461538461538463</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9-EF5D-4603-8451-0ADDBAAA3BF9}"/>
            </c:ext>
          </c:extLst>
        </c:ser>
        <c:ser>
          <c:idx val="14"/>
          <c:order val="10"/>
          <c:tx>
            <c:strRef>
              <c:f>Entero!$BE$195</c:f>
              <c:strCache>
                <c:ptCount val="1"/>
                <c:pt idx="0">
                  <c:v>Colistin</c:v>
                </c:pt>
              </c:strCache>
            </c:strRef>
          </c:tx>
          <c:spPr>
            <a:solidFill>
              <a:schemeClr val="accent6">
                <a:lumMod val="75000"/>
              </a:schemeClr>
            </a:solidFill>
          </c:spPr>
          <c:invertIfNegative val="0"/>
          <c:cat>
            <c:numRef>
              <c:f>Entero!$AT$196:$AT$211</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Entero!$BE$196:$BE$211</c:f>
              <c:numCache>
                <c:formatCode>0.00</c:formatCode>
                <c:ptCount val="16"/>
                <c:pt idx="0">
                  <c:v>0</c:v>
                </c:pt>
                <c:pt idx="1">
                  <c:v>0</c:v>
                </c:pt>
                <c:pt idx="2">
                  <c:v>0</c:v>
                </c:pt>
                <c:pt idx="3">
                  <c:v>0</c:v>
                </c:pt>
                <c:pt idx="4">
                  <c:v>0</c:v>
                </c:pt>
                <c:pt idx="5">
                  <c:v>3.8461538461538463</c:v>
                </c:pt>
                <c:pt idx="6">
                  <c:v>0</c:v>
                </c:pt>
                <c:pt idx="7">
                  <c:v>0</c:v>
                </c:pt>
                <c:pt idx="8">
                  <c:v>0</c:v>
                </c:pt>
                <c:pt idx="9">
                  <c:v>0</c:v>
                </c:pt>
                <c:pt idx="10">
                  <c:v>96.15384615384616</c:v>
                </c:pt>
                <c:pt idx="11">
                  <c:v>0</c:v>
                </c:pt>
                <c:pt idx="12">
                  <c:v>0</c:v>
                </c:pt>
                <c:pt idx="13">
                  <c:v>0</c:v>
                </c:pt>
                <c:pt idx="14">
                  <c:v>0</c:v>
                </c:pt>
                <c:pt idx="15">
                  <c:v>0</c:v>
                </c:pt>
              </c:numCache>
            </c:numRef>
          </c:val>
          <c:extLst>
            <c:ext xmlns:c16="http://schemas.microsoft.com/office/drawing/2014/chart" uri="{C3380CC4-5D6E-409C-BE32-E72D297353CC}">
              <c16:uniqueId val="{0000000A-EF5D-4603-8451-0ADDBAAA3BF9}"/>
            </c:ext>
          </c:extLst>
        </c:ser>
        <c:ser>
          <c:idx val="15"/>
          <c:order val="11"/>
          <c:tx>
            <c:strRef>
              <c:f>Entero!$BF$195</c:f>
              <c:strCache>
                <c:ptCount val="1"/>
                <c:pt idx="0">
                  <c:v>Amikacin</c:v>
                </c:pt>
              </c:strCache>
            </c:strRef>
          </c:tx>
          <c:spPr>
            <a:solidFill>
              <a:schemeClr val="accent6">
                <a:lumMod val="20000"/>
                <a:lumOff val="80000"/>
              </a:schemeClr>
            </a:solidFill>
          </c:spPr>
          <c:invertIfNegative val="0"/>
          <c:cat>
            <c:numRef>
              <c:f>Entero!$AT$196:$AT$211</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Entero!$BF$196:$BF$211</c:f>
              <c:numCache>
                <c:formatCode>0.00</c:formatCode>
                <c:ptCount val="16"/>
                <c:pt idx="0">
                  <c:v>0</c:v>
                </c:pt>
                <c:pt idx="1">
                  <c:v>0</c:v>
                </c:pt>
                <c:pt idx="2">
                  <c:v>0</c:v>
                </c:pt>
                <c:pt idx="3">
                  <c:v>0</c:v>
                </c:pt>
                <c:pt idx="4">
                  <c:v>76.92307692307692</c:v>
                </c:pt>
                <c:pt idx="5">
                  <c:v>0</c:v>
                </c:pt>
                <c:pt idx="6">
                  <c:v>15.384615384615385</c:v>
                </c:pt>
                <c:pt idx="7">
                  <c:v>7.6923076923076925</c:v>
                </c:pt>
                <c:pt idx="8" formatCode="General">
                  <c:v>0</c:v>
                </c:pt>
                <c:pt idx="9" formatCode="General">
                  <c:v>0</c:v>
                </c:pt>
                <c:pt idx="10">
                  <c:v>0</c:v>
                </c:pt>
                <c:pt idx="11">
                  <c:v>0</c:v>
                </c:pt>
                <c:pt idx="12">
                  <c:v>0</c:v>
                </c:pt>
                <c:pt idx="13">
                  <c:v>0</c:v>
                </c:pt>
                <c:pt idx="14">
                  <c:v>0</c:v>
                </c:pt>
                <c:pt idx="15">
                  <c:v>0</c:v>
                </c:pt>
              </c:numCache>
            </c:numRef>
          </c:val>
          <c:extLst>
            <c:ext xmlns:c16="http://schemas.microsoft.com/office/drawing/2014/chart" uri="{C3380CC4-5D6E-409C-BE32-E72D297353CC}">
              <c16:uniqueId val="{0000000B-EF5D-4603-8451-0ADDBAAA3BF9}"/>
            </c:ext>
          </c:extLst>
        </c:ser>
        <c:ser>
          <c:idx val="16"/>
          <c:order val="12"/>
          <c:tx>
            <c:strRef>
              <c:f>Entero!$BG$195</c:f>
              <c:strCache>
                <c:ptCount val="1"/>
                <c:pt idx="0">
                  <c:v>Gentamicin</c:v>
                </c:pt>
              </c:strCache>
            </c:strRef>
          </c:tx>
          <c:spPr>
            <a:solidFill>
              <a:schemeClr val="bg2">
                <a:lumMod val="50000"/>
              </a:schemeClr>
            </a:solidFill>
          </c:spPr>
          <c:invertIfNegative val="0"/>
          <c:cat>
            <c:numRef>
              <c:f>Entero!$AT$196:$AT$211</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Entero!$BG$196:$BG$211</c:f>
              <c:numCache>
                <c:formatCode>0.00</c:formatCode>
                <c:ptCount val="16"/>
                <c:pt idx="0">
                  <c:v>0</c:v>
                </c:pt>
                <c:pt idx="1">
                  <c:v>0</c:v>
                </c:pt>
                <c:pt idx="2">
                  <c:v>26.923076923076923</c:v>
                </c:pt>
                <c:pt idx="3">
                  <c:v>0</c:v>
                </c:pt>
                <c:pt idx="4">
                  <c:v>53.846153846153847</c:v>
                </c:pt>
                <c:pt idx="5">
                  <c:v>15.384615384615385</c:v>
                </c:pt>
                <c:pt idx="6">
                  <c:v>3.8461538461538463</c:v>
                </c:pt>
                <c:pt idx="7">
                  <c:v>0</c:v>
                </c:pt>
                <c:pt idx="8">
                  <c:v>0</c:v>
                </c:pt>
                <c:pt idx="9" formatCode="General">
                  <c:v>0</c:v>
                </c:pt>
                <c:pt idx="10" formatCode="General">
                  <c:v>0</c:v>
                </c:pt>
                <c:pt idx="11">
                  <c:v>0</c:v>
                </c:pt>
                <c:pt idx="12">
                  <c:v>0</c:v>
                </c:pt>
                <c:pt idx="13">
                  <c:v>0</c:v>
                </c:pt>
                <c:pt idx="14">
                  <c:v>0</c:v>
                </c:pt>
                <c:pt idx="15">
                  <c:v>0</c:v>
                </c:pt>
              </c:numCache>
            </c:numRef>
          </c:val>
          <c:extLst>
            <c:ext xmlns:c16="http://schemas.microsoft.com/office/drawing/2014/chart" uri="{C3380CC4-5D6E-409C-BE32-E72D297353CC}">
              <c16:uniqueId val="{0000000C-EF5D-4603-8451-0ADDBAAA3BF9}"/>
            </c:ext>
          </c:extLst>
        </c:ser>
        <c:ser>
          <c:idx val="17"/>
          <c:order val="13"/>
          <c:tx>
            <c:strRef>
              <c:f>Entero!$BH$195</c:f>
              <c:strCache>
                <c:ptCount val="1"/>
                <c:pt idx="0">
                  <c:v>Tobramycin</c:v>
                </c:pt>
              </c:strCache>
            </c:strRef>
          </c:tx>
          <c:spPr>
            <a:solidFill>
              <a:schemeClr val="accent4">
                <a:lumMod val="75000"/>
              </a:schemeClr>
            </a:solidFill>
          </c:spPr>
          <c:invertIfNegative val="0"/>
          <c:cat>
            <c:numRef>
              <c:f>Entero!$AT$196:$AT$211</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Entero!$BH$196:$BH$211</c:f>
              <c:numCache>
                <c:formatCode>0.00</c:formatCode>
                <c:ptCount val="16"/>
                <c:pt idx="0">
                  <c:v>0</c:v>
                </c:pt>
                <c:pt idx="1">
                  <c:v>0</c:v>
                </c:pt>
                <c:pt idx="2">
                  <c:v>100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D-EF5D-4603-8451-0ADDBAAA3BF9}"/>
            </c:ext>
          </c:extLst>
        </c:ser>
        <c:ser>
          <c:idx val="18"/>
          <c:order val="14"/>
          <c:tx>
            <c:strRef>
              <c:f>Entero!$BI$195</c:f>
              <c:strCache>
                <c:ptCount val="1"/>
                <c:pt idx="0">
                  <c:v>Fosfomycin</c:v>
                </c:pt>
              </c:strCache>
            </c:strRef>
          </c:tx>
          <c:invertIfNegative val="0"/>
          <c:cat>
            <c:numRef>
              <c:f>Entero!$AT$196:$AT$211</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Entero!$BI$196:$BI$211</c:f>
              <c:numCache>
                <c:formatCode>0.00</c:formatCode>
                <c:ptCount val="16"/>
                <c:pt idx="0">
                  <c:v>0</c:v>
                </c:pt>
                <c:pt idx="1">
                  <c:v>0</c:v>
                </c:pt>
                <c:pt idx="2">
                  <c:v>0</c:v>
                </c:pt>
                <c:pt idx="3">
                  <c:v>0</c:v>
                </c:pt>
                <c:pt idx="4">
                  <c:v>0</c:v>
                </c:pt>
                <c:pt idx="5">
                  <c:v>0</c:v>
                </c:pt>
                <c:pt idx="6">
                  <c:v>0</c:v>
                </c:pt>
                <c:pt idx="7">
                  <c:v>0</c:v>
                </c:pt>
                <c:pt idx="8">
                  <c:v>0</c:v>
                </c:pt>
                <c:pt idx="9">
                  <c:v>3.8461538461538463</c:v>
                </c:pt>
                <c:pt idx="10">
                  <c:v>3.8461538461538463</c:v>
                </c:pt>
                <c:pt idx="11">
                  <c:v>11.538461538461538</c:v>
                </c:pt>
                <c:pt idx="12">
                  <c:v>7.6923076923076925</c:v>
                </c:pt>
                <c:pt idx="13">
                  <c:v>30.76923076923077</c:v>
                </c:pt>
                <c:pt idx="14">
                  <c:v>42.307692307692307</c:v>
                </c:pt>
                <c:pt idx="15">
                  <c:v>0</c:v>
                </c:pt>
              </c:numCache>
            </c:numRef>
          </c:val>
          <c:extLst>
            <c:ext xmlns:c16="http://schemas.microsoft.com/office/drawing/2014/chart" uri="{C3380CC4-5D6E-409C-BE32-E72D297353CC}">
              <c16:uniqueId val="{0000000E-EF5D-4603-8451-0ADDBAAA3BF9}"/>
            </c:ext>
          </c:extLst>
        </c:ser>
        <c:ser>
          <c:idx val="19"/>
          <c:order val="15"/>
          <c:tx>
            <c:strRef>
              <c:f>Entero!$BJ$195</c:f>
              <c:strCache>
                <c:ptCount val="1"/>
                <c:pt idx="0">
                  <c:v>Cotrimoxazol</c:v>
                </c:pt>
              </c:strCache>
            </c:strRef>
          </c:tx>
          <c:spPr>
            <a:solidFill>
              <a:schemeClr val="accent4">
                <a:lumMod val="60000"/>
                <a:lumOff val="40000"/>
              </a:schemeClr>
            </a:solidFill>
          </c:spPr>
          <c:invertIfNegative val="0"/>
          <c:cat>
            <c:numRef>
              <c:f>Entero!$AT$196:$AT$211</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Entero!$BJ$196:$BJ$211</c:f>
              <c:numCache>
                <c:formatCode>0.00</c:formatCode>
                <c:ptCount val="16"/>
                <c:pt idx="0">
                  <c:v>0</c:v>
                </c:pt>
                <c:pt idx="1">
                  <c:v>0</c:v>
                </c:pt>
                <c:pt idx="2">
                  <c:v>53.846153846153847</c:v>
                </c:pt>
                <c:pt idx="3">
                  <c:v>0</c:v>
                </c:pt>
                <c:pt idx="4">
                  <c:v>7.6923076923076925</c:v>
                </c:pt>
                <c:pt idx="5">
                  <c:v>7.6923076923076925</c:v>
                </c:pt>
                <c:pt idx="6">
                  <c:v>0</c:v>
                </c:pt>
                <c:pt idx="7">
                  <c:v>7.6923076923076925</c:v>
                </c:pt>
                <c:pt idx="8">
                  <c:v>0</c:v>
                </c:pt>
                <c:pt idx="9">
                  <c:v>7.6923076923076925</c:v>
                </c:pt>
                <c:pt idx="10">
                  <c:v>0</c:v>
                </c:pt>
                <c:pt idx="11">
                  <c:v>15.384615384615385</c:v>
                </c:pt>
                <c:pt idx="12">
                  <c:v>0</c:v>
                </c:pt>
                <c:pt idx="13">
                  <c:v>0</c:v>
                </c:pt>
                <c:pt idx="14">
                  <c:v>0</c:v>
                </c:pt>
                <c:pt idx="15">
                  <c:v>0</c:v>
                </c:pt>
              </c:numCache>
            </c:numRef>
          </c:val>
          <c:extLst>
            <c:ext xmlns:c16="http://schemas.microsoft.com/office/drawing/2014/chart" uri="{C3380CC4-5D6E-409C-BE32-E72D297353CC}">
              <c16:uniqueId val="{0000000F-EF5D-4603-8451-0ADDBAAA3BF9}"/>
            </c:ext>
          </c:extLst>
        </c:ser>
        <c:ser>
          <c:idx val="20"/>
          <c:order val="16"/>
          <c:tx>
            <c:strRef>
              <c:f>Entero!$BK$195</c:f>
              <c:strCache>
                <c:ptCount val="1"/>
                <c:pt idx="0">
                  <c:v>Ciprofloxacin</c:v>
                </c:pt>
              </c:strCache>
            </c:strRef>
          </c:tx>
          <c:spPr>
            <a:solidFill>
              <a:schemeClr val="accent4">
                <a:lumMod val="20000"/>
                <a:lumOff val="80000"/>
              </a:schemeClr>
            </a:solidFill>
          </c:spPr>
          <c:invertIfNegative val="0"/>
          <c:cat>
            <c:numRef>
              <c:f>Entero!$AT$196:$AT$211</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Entero!$BK$196:$BK$211</c:f>
              <c:numCache>
                <c:formatCode>0.00</c:formatCode>
                <c:ptCount val="16"/>
                <c:pt idx="0">
                  <c:v>0</c:v>
                </c:pt>
                <c:pt idx="1">
                  <c:v>80.769230769230774</c:v>
                </c:pt>
                <c:pt idx="2">
                  <c:v>3.8461538461538463</c:v>
                </c:pt>
                <c:pt idx="3">
                  <c:v>7.6923076923076925</c:v>
                </c:pt>
                <c:pt idx="4">
                  <c:v>0</c:v>
                </c:pt>
                <c:pt idx="5">
                  <c:v>0</c:v>
                </c:pt>
                <c:pt idx="6">
                  <c:v>3.8461538461538463</c:v>
                </c:pt>
                <c:pt idx="7">
                  <c:v>0</c:v>
                </c:pt>
                <c:pt idx="8">
                  <c:v>3.8461538461538463</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0-EF5D-4603-8451-0ADDBAAA3BF9}"/>
            </c:ext>
          </c:extLst>
        </c:ser>
        <c:ser>
          <c:idx val="21"/>
          <c:order val="17"/>
          <c:tx>
            <c:strRef>
              <c:f>Entero!$BL$195</c:f>
              <c:strCache>
                <c:ptCount val="1"/>
                <c:pt idx="0">
                  <c:v>Levofloxacin</c:v>
                </c:pt>
              </c:strCache>
            </c:strRef>
          </c:tx>
          <c:spPr>
            <a:solidFill>
              <a:schemeClr val="tx1">
                <a:lumMod val="50000"/>
                <a:lumOff val="50000"/>
              </a:schemeClr>
            </a:solidFill>
          </c:spPr>
          <c:invertIfNegative val="0"/>
          <c:cat>
            <c:numRef>
              <c:f>Entero!$AT$196:$AT$211</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Entero!$BL$196:$BL$211</c:f>
              <c:numCache>
                <c:formatCode>0.00</c:formatCode>
                <c:ptCount val="16"/>
                <c:pt idx="0">
                  <c:v>0</c:v>
                </c:pt>
                <c:pt idx="1">
                  <c:v>76.92307692307692</c:v>
                </c:pt>
                <c:pt idx="2">
                  <c:v>0</c:v>
                </c:pt>
                <c:pt idx="3">
                  <c:v>7.6923076923076925</c:v>
                </c:pt>
                <c:pt idx="4">
                  <c:v>7.6923076923076925</c:v>
                </c:pt>
                <c:pt idx="5">
                  <c:v>0</c:v>
                </c:pt>
                <c:pt idx="6">
                  <c:v>0</c:v>
                </c:pt>
                <c:pt idx="7">
                  <c:v>3.8461538461538463</c:v>
                </c:pt>
                <c:pt idx="8">
                  <c:v>3.8461538461538463</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1-EF5D-4603-8451-0ADDBAAA3BF9}"/>
            </c:ext>
          </c:extLst>
        </c:ser>
        <c:ser>
          <c:idx val="22"/>
          <c:order val="18"/>
          <c:tx>
            <c:strRef>
              <c:f>Entero!$BM$195</c:f>
              <c:strCache>
                <c:ptCount val="1"/>
                <c:pt idx="0">
                  <c:v>Moxifloxacin</c:v>
                </c:pt>
              </c:strCache>
            </c:strRef>
          </c:tx>
          <c:spPr>
            <a:solidFill>
              <a:srgbClr val="CCFF66"/>
            </a:solidFill>
          </c:spPr>
          <c:invertIfNegative val="0"/>
          <c:cat>
            <c:numRef>
              <c:f>Entero!$AT$196:$AT$211</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Entero!$BM$196:$BM$211</c:f>
              <c:numCache>
                <c:formatCode>0.00</c:formatCode>
                <c:ptCount val="16"/>
                <c:pt idx="0">
                  <c:v>0</c:v>
                </c:pt>
                <c:pt idx="1">
                  <c:v>0</c:v>
                </c:pt>
                <c:pt idx="2">
                  <c:v>3.8461538461538463</c:v>
                </c:pt>
                <c:pt idx="3">
                  <c:v>61.53846153846154</c:v>
                </c:pt>
                <c:pt idx="4">
                  <c:v>11.538461538461538</c:v>
                </c:pt>
                <c:pt idx="5">
                  <c:v>15.384615384615385</c:v>
                </c:pt>
                <c:pt idx="6">
                  <c:v>0</c:v>
                </c:pt>
                <c:pt idx="7">
                  <c:v>0</c:v>
                </c:pt>
                <c:pt idx="8">
                  <c:v>0</c:v>
                </c:pt>
                <c:pt idx="9">
                  <c:v>7.6923076923076925</c:v>
                </c:pt>
                <c:pt idx="10">
                  <c:v>0</c:v>
                </c:pt>
                <c:pt idx="11">
                  <c:v>0</c:v>
                </c:pt>
                <c:pt idx="12">
                  <c:v>0</c:v>
                </c:pt>
                <c:pt idx="13">
                  <c:v>0</c:v>
                </c:pt>
                <c:pt idx="14">
                  <c:v>0</c:v>
                </c:pt>
                <c:pt idx="15">
                  <c:v>0</c:v>
                </c:pt>
              </c:numCache>
            </c:numRef>
          </c:val>
          <c:extLst>
            <c:ext xmlns:c16="http://schemas.microsoft.com/office/drawing/2014/chart" uri="{C3380CC4-5D6E-409C-BE32-E72D297353CC}">
              <c16:uniqueId val="{00000012-EF5D-4603-8451-0ADDBAAA3BF9}"/>
            </c:ext>
          </c:extLst>
        </c:ser>
        <c:ser>
          <c:idx val="0"/>
          <c:order val="19"/>
          <c:tx>
            <c:strRef>
              <c:f>Entero!$BN$195</c:f>
              <c:strCache>
                <c:ptCount val="1"/>
                <c:pt idx="0">
                  <c:v>Doxycyclin</c:v>
                </c:pt>
              </c:strCache>
            </c:strRef>
          </c:tx>
          <c:invertIfNegative val="0"/>
          <c:cat>
            <c:numRef>
              <c:f>Entero!$AT$196:$AT$211</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Entero!$BN$196:$BN$211</c:f>
              <c:numCache>
                <c:formatCode>0.00</c:formatCode>
                <c:ptCount val="16"/>
                <c:pt idx="0">
                  <c:v>0</c:v>
                </c:pt>
                <c:pt idx="1">
                  <c:v>0</c:v>
                </c:pt>
                <c:pt idx="2">
                  <c:v>0</c:v>
                </c:pt>
                <c:pt idx="3">
                  <c:v>0</c:v>
                </c:pt>
                <c:pt idx="4">
                  <c:v>0</c:v>
                </c:pt>
                <c:pt idx="5">
                  <c:v>3.8461538461538463</c:v>
                </c:pt>
                <c:pt idx="6">
                  <c:v>30.76923076923077</c:v>
                </c:pt>
                <c:pt idx="7">
                  <c:v>26.923076923076923</c:v>
                </c:pt>
                <c:pt idx="8">
                  <c:v>7.6923076923076925</c:v>
                </c:pt>
                <c:pt idx="9">
                  <c:v>11.538461538461538</c:v>
                </c:pt>
                <c:pt idx="10">
                  <c:v>19.23076923076923</c:v>
                </c:pt>
                <c:pt idx="11">
                  <c:v>0</c:v>
                </c:pt>
                <c:pt idx="12">
                  <c:v>0</c:v>
                </c:pt>
                <c:pt idx="13">
                  <c:v>0</c:v>
                </c:pt>
                <c:pt idx="14">
                  <c:v>0</c:v>
                </c:pt>
                <c:pt idx="15">
                  <c:v>0</c:v>
                </c:pt>
              </c:numCache>
            </c:numRef>
          </c:val>
          <c:extLst>
            <c:ext xmlns:c16="http://schemas.microsoft.com/office/drawing/2014/chart" uri="{C3380CC4-5D6E-409C-BE32-E72D297353CC}">
              <c16:uniqueId val="{00000013-EF5D-4603-8451-0ADDBAAA3BF9}"/>
            </c:ext>
          </c:extLst>
        </c:ser>
        <c:ser>
          <c:idx val="1"/>
          <c:order val="20"/>
          <c:tx>
            <c:strRef>
              <c:f>Entero!$BO$195</c:f>
              <c:strCache>
                <c:ptCount val="1"/>
                <c:pt idx="0">
                  <c:v>Tigecyclin</c:v>
                </c:pt>
              </c:strCache>
            </c:strRef>
          </c:tx>
          <c:invertIfNegative val="0"/>
          <c:cat>
            <c:numRef>
              <c:f>Entero!$AT$196:$AT$211</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Entero!$BO$196:$BO$211</c:f>
              <c:numCache>
                <c:formatCode>0.00</c:formatCode>
                <c:ptCount val="16"/>
                <c:pt idx="0">
                  <c:v>0</c:v>
                </c:pt>
                <c:pt idx="1">
                  <c:v>0</c:v>
                </c:pt>
                <c:pt idx="2">
                  <c:v>0</c:v>
                </c:pt>
                <c:pt idx="3">
                  <c:v>7.6923076923076925</c:v>
                </c:pt>
                <c:pt idx="4">
                  <c:v>26.923076923076923</c:v>
                </c:pt>
                <c:pt idx="5">
                  <c:v>34.615384615384613</c:v>
                </c:pt>
                <c:pt idx="6">
                  <c:v>23.076923076923077</c:v>
                </c:pt>
                <c:pt idx="7">
                  <c:v>3.8461538461538463</c:v>
                </c:pt>
                <c:pt idx="8">
                  <c:v>3.8461538461538463</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EF5D-4603-8451-0ADDBAAA3BF9}"/>
            </c:ext>
          </c:extLst>
        </c:ser>
        <c:dLbls>
          <c:showLegendKey val="0"/>
          <c:showVal val="0"/>
          <c:showCatName val="0"/>
          <c:showSerName val="0"/>
          <c:showPercent val="0"/>
          <c:showBubbleSize val="0"/>
        </c:dLbls>
        <c:gapWidth val="150"/>
        <c:shape val="box"/>
        <c:axId val="94373376"/>
        <c:axId val="94375296"/>
        <c:axId val="94388224"/>
      </c:bar3DChart>
      <c:catAx>
        <c:axId val="94373376"/>
        <c:scaling>
          <c:orientation val="minMax"/>
        </c:scaling>
        <c:delete val="0"/>
        <c:axPos val="b"/>
        <c:title>
          <c:tx>
            <c:rich>
              <a:bodyPr/>
              <a:lstStyle/>
              <a:p>
                <a:pPr>
                  <a:defRPr sz="1400"/>
                </a:pPr>
                <a:r>
                  <a:rPr lang="de-DE" sz="1400"/>
                  <a:t>mg/L</a:t>
                </a:r>
              </a:p>
            </c:rich>
          </c:tx>
          <c:layout>
            <c:manualLayout>
              <c:xMode val="edge"/>
              <c:yMode val="edge"/>
              <c:x val="0.33857846349326526"/>
              <c:y val="0.86748273103219953"/>
            </c:manualLayout>
          </c:layout>
          <c:overlay val="0"/>
        </c:title>
        <c:numFmt formatCode="General" sourceLinked="1"/>
        <c:majorTickMark val="out"/>
        <c:minorTickMark val="none"/>
        <c:tickLblPos val="nextTo"/>
        <c:crossAx val="94375296"/>
        <c:crosses val="autoZero"/>
        <c:auto val="1"/>
        <c:lblAlgn val="ctr"/>
        <c:lblOffset val="100"/>
        <c:tickLblSkip val="1"/>
        <c:noMultiLvlLbl val="0"/>
      </c:catAx>
      <c:valAx>
        <c:axId val="94375296"/>
        <c:scaling>
          <c:orientation val="minMax"/>
        </c:scaling>
        <c:delete val="0"/>
        <c:axPos val="l"/>
        <c:majorGridlines/>
        <c:title>
          <c:tx>
            <c:rich>
              <a:bodyPr rot="0" vert="horz"/>
              <a:lstStyle/>
              <a:p>
                <a:pPr>
                  <a:defRPr sz="1600"/>
                </a:pPr>
                <a:r>
                  <a:rPr lang="de-DE" sz="1600"/>
                  <a:t>%</a:t>
                </a:r>
              </a:p>
            </c:rich>
          </c:tx>
          <c:layout>
            <c:manualLayout>
              <c:xMode val="edge"/>
              <c:yMode val="edge"/>
              <c:x val="0.11400107027271063"/>
              <c:y val="0.62368704948709197"/>
            </c:manualLayout>
          </c:layout>
          <c:overlay val="0"/>
        </c:title>
        <c:numFmt formatCode="0.00" sourceLinked="1"/>
        <c:majorTickMark val="out"/>
        <c:minorTickMark val="none"/>
        <c:tickLblPos val="nextTo"/>
        <c:crossAx val="94373376"/>
        <c:crosses val="autoZero"/>
        <c:crossBetween val="between"/>
      </c:valAx>
      <c:serAx>
        <c:axId val="94388224"/>
        <c:scaling>
          <c:orientation val="minMax"/>
        </c:scaling>
        <c:delete val="0"/>
        <c:axPos val="b"/>
        <c:majorTickMark val="out"/>
        <c:minorTickMark val="none"/>
        <c:tickLblPos val="nextTo"/>
        <c:txPr>
          <a:bodyPr rot="1500000" vert="horz" anchor="ctr" anchorCtr="0"/>
          <a:lstStyle/>
          <a:p>
            <a:pPr>
              <a:defRPr sz="1200"/>
            </a:pPr>
            <a:endParaRPr lang="de-DE"/>
          </a:p>
        </c:txPr>
        <c:crossAx val="94375296"/>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27.xml"/><Relationship Id="rId1" Type="http://schemas.openxmlformats.org/officeDocument/2006/relationships/chart" Target="../charts/chart26.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30.xml"/><Relationship Id="rId1" Type="http://schemas.openxmlformats.org/officeDocument/2006/relationships/chart" Target="../charts/chart2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chart" Target="../charts/chart15.xml"/><Relationship Id="rId1" Type="http://schemas.openxmlformats.org/officeDocument/2006/relationships/chart" Target="../charts/chart14.xml"/><Relationship Id="rId4" Type="http://schemas.openxmlformats.org/officeDocument/2006/relationships/chart" Target="../charts/chart17.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chart" Target="../charts/chart18.xml"/></Relationships>
</file>

<file path=xl/drawings/_rels/drawing7.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chart" Target="../charts/chart20.xml"/></Relationships>
</file>

<file path=xl/drawings/_rels/drawing8.xml.rels><?xml version="1.0" encoding="UTF-8" standalone="yes"?>
<Relationships xmlns="http://schemas.openxmlformats.org/package/2006/relationships"><Relationship Id="rId2" Type="http://schemas.openxmlformats.org/officeDocument/2006/relationships/chart" Target="../charts/chart23.xml"/><Relationship Id="rId1" Type="http://schemas.openxmlformats.org/officeDocument/2006/relationships/chart" Target="../charts/chart22.xml"/></Relationships>
</file>

<file path=xl/drawings/_rels/drawing9.xml.rels><?xml version="1.0" encoding="UTF-8" standalone="yes"?>
<Relationships xmlns="http://schemas.openxmlformats.org/package/2006/relationships"><Relationship Id="rId2" Type="http://schemas.openxmlformats.org/officeDocument/2006/relationships/chart" Target="../charts/chart25.xml"/><Relationship Id="rId1" Type="http://schemas.openxmlformats.org/officeDocument/2006/relationships/chart" Target="../charts/chart24.xml"/></Relationships>
</file>

<file path=xl/drawings/drawing1.xml><?xml version="1.0" encoding="utf-8"?>
<xdr:wsDr xmlns:xdr="http://schemas.openxmlformats.org/drawingml/2006/spreadsheetDrawing" xmlns:a="http://schemas.openxmlformats.org/drawingml/2006/main">
  <xdr:twoCellAnchor>
    <xdr:from>
      <xdr:col>99</xdr:col>
      <xdr:colOff>0</xdr:colOff>
      <xdr:row>108</xdr:row>
      <xdr:rowOff>0</xdr:rowOff>
    </xdr:from>
    <xdr:to>
      <xdr:col>109</xdr:col>
      <xdr:colOff>63501</xdr:colOff>
      <xdr:row>130</xdr:row>
      <xdr:rowOff>188912</xdr:rowOff>
    </xdr:to>
    <xdr:graphicFrame macro="">
      <xdr:nvGraphicFramePr>
        <xdr:cNvPr id="2" name="Diagramm 1">
          <a:extLst>
            <a:ext uri="{FF2B5EF4-FFF2-40B4-BE49-F238E27FC236}">
              <a16:creationId xmlns:a16="http://schemas.microsoft.com/office/drawing/2014/main" id="{75CFEC62-441D-4D0C-8C6C-925C0AD665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0</xdr:colOff>
      <xdr:row>170</xdr:row>
      <xdr:rowOff>0</xdr:rowOff>
    </xdr:from>
    <xdr:to>
      <xdr:col>109</xdr:col>
      <xdr:colOff>63501</xdr:colOff>
      <xdr:row>192</xdr:row>
      <xdr:rowOff>188912</xdr:rowOff>
    </xdr:to>
    <xdr:graphicFrame macro="">
      <xdr:nvGraphicFramePr>
        <xdr:cNvPr id="3" name="Diagramm 2">
          <a:extLst>
            <a:ext uri="{FF2B5EF4-FFF2-40B4-BE49-F238E27FC236}">
              <a16:creationId xmlns:a16="http://schemas.microsoft.com/office/drawing/2014/main" id="{75CFEC62-441D-4D0C-8C6C-925C0AD665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233</xdr:row>
      <xdr:rowOff>0</xdr:rowOff>
    </xdr:from>
    <xdr:to>
      <xdr:col>109</xdr:col>
      <xdr:colOff>63501</xdr:colOff>
      <xdr:row>255</xdr:row>
      <xdr:rowOff>188912</xdr:rowOff>
    </xdr:to>
    <xdr:graphicFrame macro="">
      <xdr:nvGraphicFramePr>
        <xdr:cNvPr id="4" name="Diagramm 3">
          <a:extLst>
            <a:ext uri="{FF2B5EF4-FFF2-40B4-BE49-F238E27FC236}">
              <a16:creationId xmlns:a16="http://schemas.microsoft.com/office/drawing/2014/main" id="{75CFEC62-441D-4D0C-8C6C-925C0AD665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99</xdr:col>
      <xdr:colOff>0</xdr:colOff>
      <xdr:row>75</xdr:row>
      <xdr:rowOff>0</xdr:rowOff>
    </xdr:from>
    <xdr:to>
      <xdr:col>109</xdr:col>
      <xdr:colOff>63501</xdr:colOff>
      <xdr:row>97</xdr:row>
      <xdr:rowOff>188912</xdr:rowOff>
    </xdr:to>
    <xdr:graphicFrame macro="">
      <xdr:nvGraphicFramePr>
        <xdr:cNvPr id="5" name="Diagramm 4">
          <a:extLst>
            <a:ext uri="{FF2B5EF4-FFF2-40B4-BE49-F238E27FC236}">
              <a16:creationId xmlns:a16="http://schemas.microsoft.com/office/drawing/2014/main" id="{75CFEC62-441D-4D0C-8C6C-925C0AD665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138</xdr:row>
      <xdr:rowOff>0</xdr:rowOff>
    </xdr:from>
    <xdr:to>
      <xdr:col>109</xdr:col>
      <xdr:colOff>63501</xdr:colOff>
      <xdr:row>160</xdr:row>
      <xdr:rowOff>188912</xdr:rowOff>
    </xdr:to>
    <xdr:graphicFrame macro="">
      <xdr:nvGraphicFramePr>
        <xdr:cNvPr id="6" name="Diagramm 5">
          <a:extLst>
            <a:ext uri="{FF2B5EF4-FFF2-40B4-BE49-F238E27FC236}">
              <a16:creationId xmlns:a16="http://schemas.microsoft.com/office/drawing/2014/main" id="{75CFEC62-441D-4D0C-8C6C-925C0AD665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0</xdr:colOff>
      <xdr:row>297</xdr:row>
      <xdr:rowOff>0</xdr:rowOff>
    </xdr:from>
    <xdr:to>
      <xdr:col>109</xdr:col>
      <xdr:colOff>63501</xdr:colOff>
      <xdr:row>319</xdr:row>
      <xdr:rowOff>188912</xdr:rowOff>
    </xdr:to>
    <xdr:graphicFrame macro="">
      <xdr:nvGraphicFramePr>
        <xdr:cNvPr id="7" name="Diagramm 6">
          <a:extLst>
            <a:ext uri="{FF2B5EF4-FFF2-40B4-BE49-F238E27FC236}">
              <a16:creationId xmlns:a16="http://schemas.microsoft.com/office/drawing/2014/main" id="{75CFEC62-441D-4D0C-8C6C-925C0AD665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99</xdr:col>
      <xdr:colOff>0</xdr:colOff>
      <xdr:row>8</xdr:row>
      <xdr:rowOff>0</xdr:rowOff>
    </xdr:from>
    <xdr:to>
      <xdr:col>109</xdr:col>
      <xdr:colOff>63501</xdr:colOff>
      <xdr:row>30</xdr:row>
      <xdr:rowOff>188912</xdr:rowOff>
    </xdr:to>
    <xdr:graphicFrame macro="">
      <xdr:nvGraphicFramePr>
        <xdr:cNvPr id="12" name="Diagramm 11">
          <a:extLst>
            <a:ext uri="{FF2B5EF4-FFF2-40B4-BE49-F238E27FC236}">
              <a16:creationId xmlns:a16="http://schemas.microsoft.com/office/drawing/2014/main" id="{75CFEC62-441D-4D0C-8C6C-925C0AD665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99</xdr:col>
      <xdr:colOff>0</xdr:colOff>
      <xdr:row>41</xdr:row>
      <xdr:rowOff>0</xdr:rowOff>
    </xdr:from>
    <xdr:to>
      <xdr:col>109</xdr:col>
      <xdr:colOff>63501</xdr:colOff>
      <xdr:row>63</xdr:row>
      <xdr:rowOff>188912</xdr:rowOff>
    </xdr:to>
    <xdr:graphicFrame macro="">
      <xdr:nvGraphicFramePr>
        <xdr:cNvPr id="14" name="Diagramm 13">
          <a:extLst>
            <a:ext uri="{FF2B5EF4-FFF2-40B4-BE49-F238E27FC236}">
              <a16:creationId xmlns:a16="http://schemas.microsoft.com/office/drawing/2014/main" id="{75CFEC62-441D-4D0C-8C6C-925C0AD665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99</xdr:col>
      <xdr:colOff>0</xdr:colOff>
      <xdr:row>200</xdr:row>
      <xdr:rowOff>0</xdr:rowOff>
    </xdr:from>
    <xdr:to>
      <xdr:col>109</xdr:col>
      <xdr:colOff>63501</xdr:colOff>
      <xdr:row>222</xdr:row>
      <xdr:rowOff>188912</xdr:rowOff>
    </xdr:to>
    <xdr:graphicFrame macro="">
      <xdr:nvGraphicFramePr>
        <xdr:cNvPr id="16" name="Diagramm 15">
          <a:extLst>
            <a:ext uri="{FF2B5EF4-FFF2-40B4-BE49-F238E27FC236}">
              <a16:creationId xmlns:a16="http://schemas.microsoft.com/office/drawing/2014/main" id="{75CFEC62-441D-4D0C-8C6C-925C0AD665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99</xdr:col>
      <xdr:colOff>0</xdr:colOff>
      <xdr:row>265</xdr:row>
      <xdr:rowOff>0</xdr:rowOff>
    </xdr:from>
    <xdr:to>
      <xdr:col>109</xdr:col>
      <xdr:colOff>63501</xdr:colOff>
      <xdr:row>287</xdr:row>
      <xdr:rowOff>188912</xdr:rowOff>
    </xdr:to>
    <xdr:graphicFrame macro="">
      <xdr:nvGraphicFramePr>
        <xdr:cNvPr id="18" name="Diagramm 17">
          <a:extLst>
            <a:ext uri="{FF2B5EF4-FFF2-40B4-BE49-F238E27FC236}">
              <a16:creationId xmlns:a16="http://schemas.microsoft.com/office/drawing/2014/main" id="{75CFEC62-441D-4D0C-8C6C-925C0AD665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44</xdr:col>
      <xdr:colOff>10160</xdr:colOff>
      <xdr:row>44</xdr:row>
      <xdr:rowOff>10160</xdr:rowOff>
    </xdr:from>
    <xdr:to>
      <xdr:col>53</xdr:col>
      <xdr:colOff>772160</xdr:colOff>
      <xdr:row>68</xdr:row>
      <xdr:rowOff>0</xdr:rowOff>
    </xdr:to>
    <xdr:graphicFrame macro="">
      <xdr:nvGraphicFramePr>
        <xdr:cNvPr id="2" name="Diagramm 1">
          <a:extLst>
            <a:ext uri="{FF2B5EF4-FFF2-40B4-BE49-F238E27FC236}">
              <a16:creationId xmlns:a16="http://schemas.microsoft.com/office/drawing/2014/main" id="{0FA9AC43-C622-4565-816D-792FA9FAF6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44</xdr:col>
      <xdr:colOff>0</xdr:colOff>
      <xdr:row>10</xdr:row>
      <xdr:rowOff>0</xdr:rowOff>
    </xdr:from>
    <xdr:to>
      <xdr:col>53</xdr:col>
      <xdr:colOff>762000</xdr:colOff>
      <xdr:row>33</xdr:row>
      <xdr:rowOff>172720</xdr:rowOff>
    </xdr:to>
    <xdr:graphicFrame macro="">
      <xdr:nvGraphicFramePr>
        <xdr:cNvPr id="4" name="Diagramm 3">
          <a:extLst>
            <a:ext uri="{FF2B5EF4-FFF2-40B4-BE49-F238E27FC236}">
              <a16:creationId xmlns:a16="http://schemas.microsoft.com/office/drawing/2014/main" id="{BDE12189-6030-4E6C-9185-93C0C94FAE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32</xdr:col>
      <xdr:colOff>0</xdr:colOff>
      <xdr:row>8</xdr:row>
      <xdr:rowOff>0</xdr:rowOff>
    </xdr:from>
    <xdr:to>
      <xdr:col>37</xdr:col>
      <xdr:colOff>762000</xdr:colOff>
      <xdr:row>31</xdr:row>
      <xdr:rowOff>172720</xdr:rowOff>
    </xdr:to>
    <xdr:graphicFrame macro="">
      <xdr:nvGraphicFramePr>
        <xdr:cNvPr id="2" name="Diagramm 1">
          <a:extLst>
            <a:ext uri="{FF2B5EF4-FFF2-40B4-BE49-F238E27FC236}">
              <a16:creationId xmlns:a16="http://schemas.microsoft.com/office/drawing/2014/main" id="{35C548E5-C7F5-4127-8DC6-726F9D1D6A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47</xdr:col>
      <xdr:colOff>0</xdr:colOff>
      <xdr:row>11</xdr:row>
      <xdr:rowOff>7622</xdr:rowOff>
    </xdr:from>
    <xdr:to>
      <xdr:col>57</xdr:col>
      <xdr:colOff>624840</xdr:colOff>
      <xdr:row>31</xdr:row>
      <xdr:rowOff>15240</xdr:rowOff>
    </xdr:to>
    <xdr:graphicFrame macro="">
      <xdr:nvGraphicFramePr>
        <xdr:cNvPr id="2" name="Diagramm 1">
          <a:extLst>
            <a:ext uri="{FF2B5EF4-FFF2-40B4-BE49-F238E27FC236}">
              <a16:creationId xmlns:a16="http://schemas.microsoft.com/office/drawing/2014/main" id="{117FBC78-DDB4-4C08-A902-1B97B1D9F3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46</xdr:col>
      <xdr:colOff>152400</xdr:colOff>
      <xdr:row>45</xdr:row>
      <xdr:rowOff>134622</xdr:rowOff>
    </xdr:from>
    <xdr:to>
      <xdr:col>57</xdr:col>
      <xdr:colOff>612140</xdr:colOff>
      <xdr:row>70</xdr:row>
      <xdr:rowOff>142240</xdr:rowOff>
    </xdr:to>
    <xdr:graphicFrame macro="">
      <xdr:nvGraphicFramePr>
        <xdr:cNvPr id="3" name="Diagramm 2">
          <a:extLst>
            <a:ext uri="{FF2B5EF4-FFF2-40B4-BE49-F238E27FC236}">
              <a16:creationId xmlns:a16="http://schemas.microsoft.com/office/drawing/2014/main" id="{117FBC78-DDB4-4C08-A902-1B97B1D9F3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102</xdr:col>
      <xdr:colOff>482600</xdr:colOff>
      <xdr:row>9</xdr:row>
      <xdr:rowOff>0</xdr:rowOff>
    </xdr:from>
    <xdr:to>
      <xdr:col>114</xdr:col>
      <xdr:colOff>304799</xdr:colOff>
      <xdr:row>31</xdr:row>
      <xdr:rowOff>0</xdr:rowOff>
    </xdr:to>
    <xdr:graphicFrame macro="">
      <xdr:nvGraphicFramePr>
        <xdr:cNvPr id="2" name="Diagramm 1">
          <a:extLst>
            <a:ext uri="{FF2B5EF4-FFF2-40B4-BE49-F238E27FC236}">
              <a16:creationId xmlns:a16="http://schemas.microsoft.com/office/drawing/2014/main" id="{DCEB94D0-3710-42D6-AEC5-868567BDBA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99</xdr:col>
      <xdr:colOff>1</xdr:colOff>
      <xdr:row>9</xdr:row>
      <xdr:rowOff>0</xdr:rowOff>
    </xdr:from>
    <xdr:to>
      <xdr:col>109</xdr:col>
      <xdr:colOff>63501</xdr:colOff>
      <xdr:row>33</xdr:row>
      <xdr:rowOff>15875</xdr:rowOff>
    </xdr:to>
    <xdr:graphicFrame macro="">
      <xdr:nvGraphicFramePr>
        <xdr:cNvPr id="2" name="Diagramm 1">
          <a:extLst>
            <a:ext uri="{FF2B5EF4-FFF2-40B4-BE49-F238E27FC236}">
              <a16:creationId xmlns:a16="http://schemas.microsoft.com/office/drawing/2014/main" id="{31823A02-37CC-454F-9F96-3A5B7109BA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104</xdr:col>
      <xdr:colOff>300989</xdr:colOff>
      <xdr:row>9</xdr:row>
      <xdr:rowOff>12702</xdr:rowOff>
    </xdr:from>
    <xdr:to>
      <xdr:col>121</xdr:col>
      <xdr:colOff>76200</xdr:colOff>
      <xdr:row>32</xdr:row>
      <xdr:rowOff>187326</xdr:rowOff>
    </xdr:to>
    <xdr:graphicFrame macro="">
      <xdr:nvGraphicFramePr>
        <xdr:cNvPr id="2" name="Diagramm 1">
          <a:extLst>
            <a:ext uri="{FF2B5EF4-FFF2-40B4-BE49-F238E27FC236}">
              <a16:creationId xmlns:a16="http://schemas.microsoft.com/office/drawing/2014/main" id="{519C2063-15C6-4DBB-BFC5-D116F83F84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105</xdr:col>
      <xdr:colOff>320674</xdr:colOff>
      <xdr:row>37</xdr:row>
      <xdr:rowOff>168274</xdr:rowOff>
    </xdr:from>
    <xdr:to>
      <xdr:col>121</xdr:col>
      <xdr:colOff>104140</xdr:colOff>
      <xdr:row>60</xdr:row>
      <xdr:rowOff>168275</xdr:rowOff>
    </xdr:to>
    <xdr:graphicFrame macro="">
      <xdr:nvGraphicFramePr>
        <xdr:cNvPr id="2" name="Diagramm 1">
          <a:extLst>
            <a:ext uri="{FF2B5EF4-FFF2-40B4-BE49-F238E27FC236}">
              <a16:creationId xmlns:a16="http://schemas.microsoft.com/office/drawing/2014/main" id="{27F1360D-3372-4B43-AEDF-7C86B2A2AB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105</xdr:col>
      <xdr:colOff>320674</xdr:colOff>
      <xdr:row>6</xdr:row>
      <xdr:rowOff>168274</xdr:rowOff>
    </xdr:from>
    <xdr:to>
      <xdr:col>121</xdr:col>
      <xdr:colOff>104140</xdr:colOff>
      <xdr:row>29</xdr:row>
      <xdr:rowOff>168275</xdr:rowOff>
    </xdr:to>
    <xdr:graphicFrame macro="">
      <xdr:nvGraphicFramePr>
        <xdr:cNvPr id="4" name="Diagramm 3">
          <a:extLst>
            <a:ext uri="{FF2B5EF4-FFF2-40B4-BE49-F238E27FC236}">
              <a16:creationId xmlns:a16="http://schemas.microsoft.com/office/drawing/2014/main" id="{27F1360D-3372-4B43-AEDF-7C86B2A2AB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105</xdr:col>
      <xdr:colOff>320674</xdr:colOff>
      <xdr:row>67</xdr:row>
      <xdr:rowOff>168274</xdr:rowOff>
    </xdr:from>
    <xdr:to>
      <xdr:col>121</xdr:col>
      <xdr:colOff>104140</xdr:colOff>
      <xdr:row>90</xdr:row>
      <xdr:rowOff>168275</xdr:rowOff>
    </xdr:to>
    <xdr:graphicFrame macro="">
      <xdr:nvGraphicFramePr>
        <xdr:cNvPr id="5" name="Diagramm 4">
          <a:extLst>
            <a:ext uri="{FF2B5EF4-FFF2-40B4-BE49-F238E27FC236}">
              <a16:creationId xmlns:a16="http://schemas.microsoft.com/office/drawing/2014/main" id="{27F1360D-3372-4B43-AEDF-7C86B2A2AB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105</xdr:col>
      <xdr:colOff>320674</xdr:colOff>
      <xdr:row>97</xdr:row>
      <xdr:rowOff>168274</xdr:rowOff>
    </xdr:from>
    <xdr:to>
      <xdr:col>121</xdr:col>
      <xdr:colOff>104140</xdr:colOff>
      <xdr:row>120</xdr:row>
      <xdr:rowOff>168275</xdr:rowOff>
    </xdr:to>
    <xdr:graphicFrame macro="">
      <xdr:nvGraphicFramePr>
        <xdr:cNvPr id="6" name="Diagramm 5">
          <a:extLst>
            <a:ext uri="{FF2B5EF4-FFF2-40B4-BE49-F238E27FC236}">
              <a16:creationId xmlns:a16="http://schemas.microsoft.com/office/drawing/2014/main" id="{27F1360D-3372-4B43-AEDF-7C86B2A2AB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104</xdr:col>
      <xdr:colOff>20320</xdr:colOff>
      <xdr:row>10</xdr:row>
      <xdr:rowOff>0</xdr:rowOff>
    </xdr:from>
    <xdr:to>
      <xdr:col>118</xdr:col>
      <xdr:colOff>81916</xdr:colOff>
      <xdr:row>35</xdr:row>
      <xdr:rowOff>63500</xdr:rowOff>
    </xdr:to>
    <xdr:graphicFrame macro="">
      <xdr:nvGraphicFramePr>
        <xdr:cNvPr id="2" name="Diagramm 1">
          <a:extLst>
            <a:ext uri="{FF2B5EF4-FFF2-40B4-BE49-F238E27FC236}">
              <a16:creationId xmlns:a16="http://schemas.microsoft.com/office/drawing/2014/main" id="{45BCFFCF-A020-4580-ABEA-2C2E30B6EF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104</xdr:col>
      <xdr:colOff>20320</xdr:colOff>
      <xdr:row>46</xdr:row>
      <xdr:rowOff>0</xdr:rowOff>
    </xdr:from>
    <xdr:to>
      <xdr:col>118</xdr:col>
      <xdr:colOff>81916</xdr:colOff>
      <xdr:row>71</xdr:row>
      <xdr:rowOff>63500</xdr:rowOff>
    </xdr:to>
    <xdr:graphicFrame macro="">
      <xdr:nvGraphicFramePr>
        <xdr:cNvPr id="3" name="Diagramm 2">
          <a:extLst>
            <a:ext uri="{FF2B5EF4-FFF2-40B4-BE49-F238E27FC236}">
              <a16:creationId xmlns:a16="http://schemas.microsoft.com/office/drawing/2014/main" id="{45BCFFCF-A020-4580-ABEA-2C2E30B6EF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44</xdr:col>
      <xdr:colOff>0</xdr:colOff>
      <xdr:row>10</xdr:row>
      <xdr:rowOff>7622</xdr:rowOff>
    </xdr:from>
    <xdr:to>
      <xdr:col>54</xdr:col>
      <xdr:colOff>624840</xdr:colOff>
      <xdr:row>30</xdr:row>
      <xdr:rowOff>15240</xdr:rowOff>
    </xdr:to>
    <xdr:graphicFrame macro="">
      <xdr:nvGraphicFramePr>
        <xdr:cNvPr id="2" name="Diagramm 1">
          <a:extLst>
            <a:ext uri="{FF2B5EF4-FFF2-40B4-BE49-F238E27FC236}">
              <a16:creationId xmlns:a16="http://schemas.microsoft.com/office/drawing/2014/main" id="{5DC1976D-7876-4837-9481-3850F3E8A5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44</xdr:col>
      <xdr:colOff>0</xdr:colOff>
      <xdr:row>41</xdr:row>
      <xdr:rowOff>7622</xdr:rowOff>
    </xdr:from>
    <xdr:to>
      <xdr:col>54</xdr:col>
      <xdr:colOff>624840</xdr:colOff>
      <xdr:row>61</xdr:row>
      <xdr:rowOff>0</xdr:rowOff>
    </xdr:to>
    <xdr:graphicFrame macro="">
      <xdr:nvGraphicFramePr>
        <xdr:cNvPr id="3" name="Diagramm 2">
          <a:extLst>
            <a:ext uri="{FF2B5EF4-FFF2-40B4-BE49-F238E27FC236}">
              <a16:creationId xmlns:a16="http://schemas.microsoft.com/office/drawing/2014/main" id="{5DC1976D-7876-4837-9481-3850F3E8A5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44</xdr:col>
      <xdr:colOff>0</xdr:colOff>
      <xdr:row>11</xdr:row>
      <xdr:rowOff>7622</xdr:rowOff>
    </xdr:from>
    <xdr:to>
      <xdr:col>54</xdr:col>
      <xdr:colOff>624840</xdr:colOff>
      <xdr:row>31</xdr:row>
      <xdr:rowOff>15240</xdr:rowOff>
    </xdr:to>
    <xdr:graphicFrame macro="">
      <xdr:nvGraphicFramePr>
        <xdr:cNvPr id="3" name="Diagramm 2">
          <a:extLst>
            <a:ext uri="{FF2B5EF4-FFF2-40B4-BE49-F238E27FC236}">
              <a16:creationId xmlns:a16="http://schemas.microsoft.com/office/drawing/2014/main" id="{713801AC-E755-4E81-AAD4-2D8DDF98B0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44</xdr:col>
      <xdr:colOff>0</xdr:colOff>
      <xdr:row>41</xdr:row>
      <xdr:rowOff>7622</xdr:rowOff>
    </xdr:from>
    <xdr:to>
      <xdr:col>54</xdr:col>
      <xdr:colOff>624840</xdr:colOff>
      <xdr:row>61</xdr:row>
      <xdr:rowOff>0</xdr:rowOff>
    </xdr:to>
    <xdr:graphicFrame macro="">
      <xdr:nvGraphicFramePr>
        <xdr:cNvPr id="4" name="Diagramm 3">
          <a:extLst>
            <a:ext uri="{FF2B5EF4-FFF2-40B4-BE49-F238E27FC236}">
              <a16:creationId xmlns:a16="http://schemas.microsoft.com/office/drawing/2014/main" id="{713801AC-E755-4E81-AAD4-2D8DDF98B0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44</xdr:col>
      <xdr:colOff>0</xdr:colOff>
      <xdr:row>41</xdr:row>
      <xdr:rowOff>0</xdr:rowOff>
    </xdr:from>
    <xdr:to>
      <xdr:col>53</xdr:col>
      <xdr:colOff>762000</xdr:colOff>
      <xdr:row>64</xdr:row>
      <xdr:rowOff>172720</xdr:rowOff>
    </xdr:to>
    <xdr:graphicFrame macro="">
      <xdr:nvGraphicFramePr>
        <xdr:cNvPr id="4" name="Diagramm 3">
          <a:extLst>
            <a:ext uri="{FF2B5EF4-FFF2-40B4-BE49-F238E27FC236}">
              <a16:creationId xmlns:a16="http://schemas.microsoft.com/office/drawing/2014/main" id="{35C548E5-C7F5-4127-8DC6-726F9D1D6A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44</xdr:col>
      <xdr:colOff>0</xdr:colOff>
      <xdr:row>8</xdr:row>
      <xdr:rowOff>0</xdr:rowOff>
    </xdr:from>
    <xdr:to>
      <xdr:col>53</xdr:col>
      <xdr:colOff>762000</xdr:colOff>
      <xdr:row>31</xdr:row>
      <xdr:rowOff>172720</xdr:rowOff>
    </xdr:to>
    <xdr:graphicFrame macro="">
      <xdr:nvGraphicFramePr>
        <xdr:cNvPr id="8" name="Diagramm 7">
          <a:extLst>
            <a:ext uri="{FF2B5EF4-FFF2-40B4-BE49-F238E27FC236}">
              <a16:creationId xmlns:a16="http://schemas.microsoft.com/office/drawing/2014/main" id="{35C548E5-C7F5-4127-8DC6-726F9D1D6A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604"/>
  <sheetViews>
    <sheetView tabSelected="1" topLeftCell="A571" zoomScaleNormal="100" workbookViewId="0">
      <selection activeCell="G608" sqref="G608"/>
    </sheetView>
  </sheetViews>
  <sheetFormatPr baseColWidth="10" defaultRowHeight="15" x14ac:dyDescent="0.25"/>
  <cols>
    <col min="1" max="1" width="34.5703125" bestFit="1" customWidth="1"/>
    <col min="2" max="2" width="23" bestFit="1" customWidth="1"/>
    <col min="3" max="3" width="9" bestFit="1" customWidth="1"/>
    <col min="4" max="4" width="8" bestFit="1" customWidth="1"/>
    <col min="5" max="5" width="7" bestFit="1" customWidth="1"/>
    <col min="6" max="6" width="6" bestFit="1" customWidth="1"/>
    <col min="7" max="12" width="5" bestFit="1" customWidth="1"/>
    <col min="13" max="14" width="4" bestFit="1" customWidth="1"/>
    <col min="15" max="15" width="5" bestFit="1" customWidth="1"/>
    <col min="16" max="18" width="4" bestFit="1" customWidth="1"/>
    <col min="19" max="19" width="10.28515625" bestFit="1" customWidth="1"/>
    <col min="28" max="28" width="6.28515625" bestFit="1" customWidth="1"/>
    <col min="29" max="29" width="6.28515625" style="10" bestFit="1" customWidth="1"/>
    <col min="30" max="37" width="12.85546875" style="10" bestFit="1" customWidth="1"/>
    <col min="38" max="38" width="13.28515625" style="10" bestFit="1" customWidth="1"/>
    <col min="39" max="40" width="12.85546875" style="10" bestFit="1" customWidth="1"/>
    <col min="41" max="41" width="12.28515625" style="10" bestFit="1" customWidth="1"/>
    <col min="42" max="45" width="12.85546875" style="10" bestFit="1" customWidth="1"/>
    <col min="46" max="46" width="13.28515625" style="10" bestFit="1" customWidth="1"/>
    <col min="47" max="47" width="12.85546875" style="10" bestFit="1" customWidth="1"/>
    <col min="48" max="49" width="12.85546875" style="10" customWidth="1"/>
    <col min="50" max="50" width="12.85546875" style="10" bestFit="1" customWidth="1"/>
    <col min="51" max="51" width="12.28515625" style="10" bestFit="1" customWidth="1"/>
    <col min="52" max="52" width="10.7109375" style="10" customWidth="1"/>
    <col min="53" max="53" width="8.42578125" style="10" bestFit="1" customWidth="1"/>
    <col min="54" max="54" width="11.28515625" style="10" customWidth="1"/>
    <col min="55" max="55" width="10.7109375" customWidth="1"/>
    <col min="56" max="56" width="9.5703125" customWidth="1"/>
  </cols>
  <sheetData>
    <row r="1" spans="1:19" x14ac:dyDescent="0.25">
      <c r="A1" t="s">
        <v>23</v>
      </c>
    </row>
    <row r="2" spans="1:19" x14ac:dyDescent="0.25">
      <c r="B2" s="49" t="s">
        <v>0</v>
      </c>
      <c r="C2" s="49">
        <v>1.5625E-2</v>
      </c>
      <c r="D2" s="49">
        <v>3.125E-2</v>
      </c>
      <c r="E2" s="49">
        <v>6.25E-2</v>
      </c>
      <c r="F2" s="49">
        <v>0.125</v>
      </c>
      <c r="G2" s="49">
        <v>0.25</v>
      </c>
      <c r="H2" s="49">
        <v>0.5</v>
      </c>
      <c r="I2" s="49">
        <v>1</v>
      </c>
      <c r="J2" s="49">
        <v>2</v>
      </c>
      <c r="K2" s="49">
        <v>4</v>
      </c>
      <c r="L2" s="49">
        <v>8</v>
      </c>
      <c r="M2" s="49">
        <v>16</v>
      </c>
      <c r="N2" s="49">
        <v>32</v>
      </c>
      <c r="O2" s="49">
        <v>64</v>
      </c>
      <c r="P2" s="49">
        <v>128</v>
      </c>
      <c r="Q2" s="49">
        <v>256</v>
      </c>
      <c r="R2" s="49">
        <v>512</v>
      </c>
      <c r="S2" s="49" t="s">
        <v>1</v>
      </c>
    </row>
    <row r="3" spans="1:19" x14ac:dyDescent="0.25">
      <c r="B3" s="49" t="s">
        <v>2</v>
      </c>
      <c r="C3" s="49">
        <v>0</v>
      </c>
      <c r="D3" s="49">
        <v>0</v>
      </c>
      <c r="E3" s="49">
        <v>0</v>
      </c>
      <c r="F3" s="49">
        <v>0</v>
      </c>
      <c r="G3" s="49">
        <v>0</v>
      </c>
      <c r="H3" s="49">
        <v>0</v>
      </c>
      <c r="I3" s="49">
        <v>0</v>
      </c>
      <c r="J3" s="49">
        <v>0</v>
      </c>
      <c r="K3" s="49">
        <v>0</v>
      </c>
      <c r="L3" s="49">
        <v>0</v>
      </c>
      <c r="M3" s="49">
        <v>0</v>
      </c>
      <c r="N3" s="49">
        <v>0</v>
      </c>
      <c r="O3" s="49">
        <v>2</v>
      </c>
      <c r="P3" s="49">
        <v>0</v>
      </c>
      <c r="Q3" s="49">
        <v>0</v>
      </c>
      <c r="R3" s="49">
        <v>0</v>
      </c>
      <c r="S3" s="49">
        <v>2</v>
      </c>
    </row>
    <row r="4" spans="1:19" x14ac:dyDescent="0.25">
      <c r="B4" s="49" t="s">
        <v>3</v>
      </c>
      <c r="C4" s="49">
        <v>0</v>
      </c>
      <c r="D4" s="49">
        <v>0</v>
      </c>
      <c r="E4" s="49">
        <v>0</v>
      </c>
      <c r="F4" s="49">
        <v>0</v>
      </c>
      <c r="G4" s="49">
        <v>0</v>
      </c>
      <c r="H4" s="49">
        <v>0</v>
      </c>
      <c r="I4" s="49">
        <v>0</v>
      </c>
      <c r="J4" s="49">
        <v>0</v>
      </c>
      <c r="K4" s="49">
        <v>0</v>
      </c>
      <c r="L4" s="49">
        <v>0</v>
      </c>
      <c r="M4" s="49">
        <v>0</v>
      </c>
      <c r="N4" s="49">
        <v>0</v>
      </c>
      <c r="O4" s="49">
        <v>2</v>
      </c>
      <c r="P4" s="49">
        <v>0</v>
      </c>
      <c r="Q4" s="49">
        <v>0</v>
      </c>
      <c r="R4" s="49">
        <v>0</v>
      </c>
      <c r="S4" s="49">
        <v>2</v>
      </c>
    </row>
    <row r="5" spans="1:19" x14ac:dyDescent="0.25">
      <c r="B5" s="49" t="s">
        <v>4</v>
      </c>
      <c r="C5" s="49">
        <v>0</v>
      </c>
      <c r="D5" s="49">
        <v>0</v>
      </c>
      <c r="E5" s="49">
        <v>0</v>
      </c>
      <c r="F5" s="49">
        <v>0</v>
      </c>
      <c r="G5" s="49">
        <v>0</v>
      </c>
      <c r="H5" s="49">
        <v>0</v>
      </c>
      <c r="I5" s="49">
        <v>0</v>
      </c>
      <c r="J5" s="49">
        <v>0</v>
      </c>
      <c r="K5" s="49">
        <v>0</v>
      </c>
      <c r="L5" s="49">
        <v>0</v>
      </c>
      <c r="M5" s="49">
        <v>0</v>
      </c>
      <c r="N5" s="49">
        <v>0</v>
      </c>
      <c r="O5" s="49">
        <v>0</v>
      </c>
      <c r="P5" s="49">
        <v>2</v>
      </c>
      <c r="Q5" s="49">
        <v>0</v>
      </c>
      <c r="R5" s="49">
        <v>0</v>
      </c>
      <c r="S5" s="49">
        <v>2</v>
      </c>
    </row>
    <row r="6" spans="1:19" x14ac:dyDescent="0.25">
      <c r="B6" s="49" t="s">
        <v>5</v>
      </c>
      <c r="C6" s="49">
        <v>0</v>
      </c>
      <c r="D6" s="49">
        <v>0</v>
      </c>
      <c r="E6" s="49">
        <v>0</v>
      </c>
      <c r="F6" s="49">
        <v>0</v>
      </c>
      <c r="G6" s="49">
        <v>0</v>
      </c>
      <c r="H6" s="49">
        <v>0</v>
      </c>
      <c r="I6" s="49">
        <v>0</v>
      </c>
      <c r="J6" s="49">
        <v>0</v>
      </c>
      <c r="K6" s="49">
        <v>0</v>
      </c>
      <c r="L6" s="49">
        <v>0</v>
      </c>
      <c r="M6" s="49">
        <v>0</v>
      </c>
      <c r="N6" s="49">
        <v>0</v>
      </c>
      <c r="O6" s="49">
        <v>0</v>
      </c>
      <c r="P6" s="49">
        <v>2</v>
      </c>
      <c r="Q6" s="49">
        <v>0</v>
      </c>
      <c r="R6" s="49">
        <v>0</v>
      </c>
      <c r="S6" s="49">
        <v>2</v>
      </c>
    </row>
    <row r="7" spans="1:19" x14ac:dyDescent="0.25">
      <c r="B7" s="49" t="s">
        <v>6</v>
      </c>
      <c r="C7" s="49">
        <v>0</v>
      </c>
      <c r="D7" s="49">
        <v>0</v>
      </c>
      <c r="E7" s="49">
        <v>0</v>
      </c>
      <c r="F7" s="49">
        <v>0</v>
      </c>
      <c r="G7" s="49">
        <v>0</v>
      </c>
      <c r="H7" s="49">
        <v>0</v>
      </c>
      <c r="I7" s="49">
        <v>0</v>
      </c>
      <c r="J7" s="49">
        <v>0</v>
      </c>
      <c r="K7" s="49">
        <v>0</v>
      </c>
      <c r="L7" s="49">
        <v>0</v>
      </c>
      <c r="M7" s="49">
        <v>0</v>
      </c>
      <c r="N7" s="49">
        <v>2</v>
      </c>
      <c r="O7" s="49">
        <v>0</v>
      </c>
      <c r="P7" s="49">
        <v>0</v>
      </c>
      <c r="Q7" s="49">
        <v>0</v>
      </c>
      <c r="R7" s="49">
        <v>0</v>
      </c>
      <c r="S7" s="49">
        <v>2</v>
      </c>
    </row>
    <row r="8" spans="1:19" x14ac:dyDescent="0.25">
      <c r="B8" s="49" t="s">
        <v>7</v>
      </c>
      <c r="C8" s="49">
        <v>0</v>
      </c>
      <c r="D8" s="49">
        <v>0</v>
      </c>
      <c r="E8" s="49">
        <v>0</v>
      </c>
      <c r="F8" s="49">
        <v>0</v>
      </c>
      <c r="G8" s="49">
        <v>0</v>
      </c>
      <c r="H8" s="49">
        <v>0</v>
      </c>
      <c r="I8" s="49">
        <v>0</v>
      </c>
      <c r="J8" s="49">
        <v>0</v>
      </c>
      <c r="K8" s="49">
        <v>0</v>
      </c>
      <c r="L8" s="49">
        <v>0</v>
      </c>
      <c r="M8" s="49">
        <v>2</v>
      </c>
      <c r="N8" s="49">
        <v>0</v>
      </c>
      <c r="O8" s="49">
        <v>0</v>
      </c>
      <c r="P8" s="49">
        <v>0</v>
      </c>
      <c r="Q8" s="49">
        <v>0</v>
      </c>
      <c r="R8" s="49">
        <v>0</v>
      </c>
      <c r="S8" s="49">
        <v>2</v>
      </c>
    </row>
    <row r="9" spans="1:19" x14ac:dyDescent="0.25">
      <c r="B9" s="49" t="s">
        <v>8</v>
      </c>
      <c r="C9" s="49">
        <v>0</v>
      </c>
      <c r="D9" s="49">
        <v>0</v>
      </c>
      <c r="E9" s="49">
        <v>0</v>
      </c>
      <c r="F9" s="49">
        <v>0</v>
      </c>
      <c r="G9" s="49">
        <v>0</v>
      </c>
      <c r="H9" s="49">
        <v>0</v>
      </c>
      <c r="I9" s="49">
        <v>0</v>
      </c>
      <c r="J9" s="49">
        <v>0</v>
      </c>
      <c r="K9" s="49">
        <v>0</v>
      </c>
      <c r="L9" s="49">
        <v>0</v>
      </c>
      <c r="M9" s="49">
        <v>0</v>
      </c>
      <c r="N9" s="49">
        <v>0</v>
      </c>
      <c r="O9" s="49">
        <v>2</v>
      </c>
      <c r="P9" s="49">
        <v>0</v>
      </c>
      <c r="Q9" s="49">
        <v>0</v>
      </c>
      <c r="R9" s="49">
        <v>0</v>
      </c>
      <c r="S9" s="49">
        <v>2</v>
      </c>
    </row>
    <row r="10" spans="1:19" x14ac:dyDescent="0.25">
      <c r="B10" s="49" t="s">
        <v>9</v>
      </c>
      <c r="C10" s="49">
        <v>0</v>
      </c>
      <c r="D10" s="49">
        <v>0</v>
      </c>
      <c r="E10" s="49">
        <v>0</v>
      </c>
      <c r="F10" s="49">
        <v>0</v>
      </c>
      <c r="G10" s="49">
        <v>0</v>
      </c>
      <c r="H10" s="49">
        <v>0</v>
      </c>
      <c r="I10" s="49">
        <v>0</v>
      </c>
      <c r="J10" s="49">
        <v>0</v>
      </c>
      <c r="K10" s="49">
        <v>0</v>
      </c>
      <c r="L10" s="49">
        <v>0</v>
      </c>
      <c r="M10" s="49">
        <v>0</v>
      </c>
      <c r="N10" s="49">
        <v>0</v>
      </c>
      <c r="O10" s="49">
        <v>2</v>
      </c>
      <c r="P10" s="49">
        <v>0</v>
      </c>
      <c r="Q10" s="49">
        <v>0</v>
      </c>
      <c r="R10" s="49">
        <v>0</v>
      </c>
      <c r="S10" s="49">
        <v>2</v>
      </c>
    </row>
    <row r="11" spans="1:19" x14ac:dyDescent="0.25">
      <c r="B11" s="49" t="s">
        <v>10</v>
      </c>
      <c r="C11" s="49">
        <v>0</v>
      </c>
      <c r="D11" s="49">
        <v>0</v>
      </c>
      <c r="E11" s="49">
        <v>0</v>
      </c>
      <c r="F11" s="49">
        <v>0</v>
      </c>
      <c r="G11" s="49">
        <v>0</v>
      </c>
      <c r="H11" s="49">
        <v>0</v>
      </c>
      <c r="I11" s="49">
        <v>0</v>
      </c>
      <c r="J11" s="49">
        <v>0</v>
      </c>
      <c r="K11" s="49">
        <v>0</v>
      </c>
      <c r="L11" s="49">
        <v>0</v>
      </c>
      <c r="M11" s="49">
        <v>0</v>
      </c>
      <c r="N11" s="49">
        <v>2</v>
      </c>
      <c r="O11" s="49">
        <v>0</v>
      </c>
      <c r="P11" s="49">
        <v>0</v>
      </c>
      <c r="Q11" s="49">
        <v>0</v>
      </c>
      <c r="R11" s="49">
        <v>0</v>
      </c>
      <c r="S11" s="49">
        <v>2</v>
      </c>
    </row>
    <row r="12" spans="1:19" x14ac:dyDescent="0.25">
      <c r="B12" s="49" t="s">
        <v>11</v>
      </c>
      <c r="C12" s="49">
        <v>0</v>
      </c>
      <c r="D12" s="49">
        <v>0</v>
      </c>
      <c r="E12" s="49">
        <v>0</v>
      </c>
      <c r="F12" s="49">
        <v>0</v>
      </c>
      <c r="G12" s="49">
        <v>0</v>
      </c>
      <c r="H12" s="49">
        <v>0</v>
      </c>
      <c r="I12" s="49">
        <v>0</v>
      </c>
      <c r="J12" s="49">
        <v>0</v>
      </c>
      <c r="K12" s="49">
        <v>0</v>
      </c>
      <c r="L12" s="49">
        <v>0</v>
      </c>
      <c r="M12" s="49">
        <v>0</v>
      </c>
      <c r="N12" s="49">
        <v>2</v>
      </c>
      <c r="O12" s="49">
        <v>0</v>
      </c>
      <c r="P12" s="49">
        <v>0</v>
      </c>
      <c r="Q12" s="49">
        <v>0</v>
      </c>
      <c r="R12" s="49">
        <v>0</v>
      </c>
      <c r="S12" s="49">
        <v>2</v>
      </c>
    </row>
    <row r="13" spans="1:19" x14ac:dyDescent="0.25">
      <c r="B13" s="49" t="s">
        <v>12</v>
      </c>
      <c r="C13" s="49">
        <v>0</v>
      </c>
      <c r="D13" s="49">
        <v>0</v>
      </c>
      <c r="E13" s="49">
        <v>0</v>
      </c>
      <c r="F13" s="49">
        <v>0</v>
      </c>
      <c r="G13" s="49">
        <v>1</v>
      </c>
      <c r="H13" s="49">
        <v>1</v>
      </c>
      <c r="I13" s="49">
        <v>0</v>
      </c>
      <c r="J13" s="49">
        <v>0</v>
      </c>
      <c r="K13" s="49">
        <v>0</v>
      </c>
      <c r="L13" s="49">
        <v>0</v>
      </c>
      <c r="M13" s="49">
        <v>0</v>
      </c>
      <c r="N13" s="49">
        <v>0</v>
      </c>
      <c r="O13" s="49">
        <v>0</v>
      </c>
      <c r="P13" s="49">
        <v>0</v>
      </c>
      <c r="Q13" s="49">
        <v>0</v>
      </c>
      <c r="R13" s="49">
        <v>0</v>
      </c>
      <c r="S13" s="49">
        <v>2</v>
      </c>
    </row>
    <row r="14" spans="1:19" x14ac:dyDescent="0.25">
      <c r="B14" s="49" t="s">
        <v>13</v>
      </c>
      <c r="C14" s="49">
        <v>0</v>
      </c>
      <c r="D14" s="49">
        <v>0</v>
      </c>
      <c r="E14" s="49">
        <v>0</v>
      </c>
      <c r="F14" s="49">
        <v>0</v>
      </c>
      <c r="G14" s="49">
        <v>0</v>
      </c>
      <c r="H14" s="49">
        <v>0</v>
      </c>
      <c r="I14" s="49">
        <v>2</v>
      </c>
      <c r="J14" s="49">
        <v>0</v>
      </c>
      <c r="K14" s="49">
        <v>0</v>
      </c>
      <c r="L14" s="49">
        <v>0</v>
      </c>
      <c r="M14" s="49">
        <v>0</v>
      </c>
      <c r="N14" s="49">
        <v>0</v>
      </c>
      <c r="O14" s="49">
        <v>0</v>
      </c>
      <c r="P14" s="49">
        <v>0</v>
      </c>
      <c r="Q14" s="49">
        <v>0</v>
      </c>
      <c r="R14" s="49">
        <v>0</v>
      </c>
      <c r="S14" s="49">
        <v>2</v>
      </c>
    </row>
    <row r="15" spans="1:19" x14ac:dyDescent="0.25">
      <c r="B15" s="49" t="s">
        <v>14</v>
      </c>
      <c r="C15" s="49">
        <v>0</v>
      </c>
      <c r="D15" s="49">
        <v>0</v>
      </c>
      <c r="E15" s="49">
        <v>0</v>
      </c>
      <c r="F15" s="49">
        <v>0</v>
      </c>
      <c r="G15" s="49">
        <v>0</v>
      </c>
      <c r="H15" s="49">
        <v>0</v>
      </c>
      <c r="I15" s="49">
        <v>0</v>
      </c>
      <c r="J15" s="49">
        <v>1</v>
      </c>
      <c r="K15" s="49">
        <v>1</v>
      </c>
      <c r="L15" s="49">
        <v>0</v>
      </c>
      <c r="M15" s="49">
        <v>0</v>
      </c>
      <c r="N15" s="49">
        <v>0</v>
      </c>
      <c r="O15" s="49">
        <v>0</v>
      </c>
      <c r="P15" s="49">
        <v>0</v>
      </c>
      <c r="Q15" s="49">
        <v>0</v>
      </c>
      <c r="R15" s="49">
        <v>0</v>
      </c>
      <c r="S15" s="49">
        <v>2</v>
      </c>
    </row>
    <row r="16" spans="1:19" x14ac:dyDescent="0.25">
      <c r="B16" s="49" t="s">
        <v>15</v>
      </c>
      <c r="C16" s="49">
        <v>0</v>
      </c>
      <c r="D16" s="49">
        <v>0</v>
      </c>
      <c r="E16" s="49">
        <v>0</v>
      </c>
      <c r="F16" s="49">
        <v>0</v>
      </c>
      <c r="G16" s="49">
        <v>2</v>
      </c>
      <c r="H16" s="49">
        <v>0</v>
      </c>
      <c r="I16" s="49">
        <v>0</v>
      </c>
      <c r="J16" s="49">
        <v>0</v>
      </c>
      <c r="K16" s="49">
        <v>0</v>
      </c>
      <c r="L16" s="49">
        <v>0</v>
      </c>
      <c r="M16" s="49">
        <v>0</v>
      </c>
      <c r="N16" s="49">
        <v>0</v>
      </c>
      <c r="O16" s="49">
        <v>0</v>
      </c>
      <c r="P16" s="49">
        <v>0</v>
      </c>
      <c r="Q16" s="49">
        <v>0</v>
      </c>
      <c r="R16" s="49">
        <v>0</v>
      </c>
      <c r="S16" s="49">
        <v>2</v>
      </c>
    </row>
    <row r="17" spans="1:54" x14ac:dyDescent="0.25">
      <c r="B17" s="49" t="s">
        <v>16</v>
      </c>
      <c r="C17" s="49">
        <v>0</v>
      </c>
      <c r="D17" s="49">
        <v>0</v>
      </c>
      <c r="E17" s="49">
        <v>0</v>
      </c>
      <c r="F17" s="49">
        <v>0</v>
      </c>
      <c r="G17" s="49">
        <v>0</v>
      </c>
      <c r="H17" s="49">
        <v>0</v>
      </c>
      <c r="I17" s="49">
        <v>0</v>
      </c>
      <c r="J17" s="49">
        <v>0</v>
      </c>
      <c r="K17" s="49">
        <v>0</v>
      </c>
      <c r="L17" s="49">
        <v>0</v>
      </c>
      <c r="M17" s="49">
        <v>0</v>
      </c>
      <c r="N17" s="49">
        <v>0</v>
      </c>
      <c r="O17" s="49">
        <v>0</v>
      </c>
      <c r="P17" s="49">
        <v>2</v>
      </c>
      <c r="Q17" s="49">
        <v>0</v>
      </c>
      <c r="R17" s="49">
        <v>0</v>
      </c>
      <c r="S17" s="49">
        <v>2</v>
      </c>
    </row>
    <row r="18" spans="1:54" x14ac:dyDescent="0.25">
      <c r="B18" s="49" t="s">
        <v>17</v>
      </c>
      <c r="C18" s="49">
        <v>0</v>
      </c>
      <c r="D18" s="49">
        <v>0</v>
      </c>
      <c r="E18" s="49">
        <v>2</v>
      </c>
      <c r="F18" s="49">
        <v>0</v>
      </c>
      <c r="G18" s="49">
        <v>0</v>
      </c>
      <c r="H18" s="49">
        <v>0</v>
      </c>
      <c r="I18" s="49">
        <v>0</v>
      </c>
      <c r="J18" s="49">
        <v>0</v>
      </c>
      <c r="K18" s="49">
        <v>0</v>
      </c>
      <c r="L18" s="49">
        <v>0</v>
      </c>
      <c r="M18" s="49">
        <v>0</v>
      </c>
      <c r="N18" s="49">
        <v>0</v>
      </c>
      <c r="O18" s="49">
        <v>0</v>
      </c>
      <c r="P18" s="49">
        <v>0</v>
      </c>
      <c r="Q18" s="49">
        <v>0</v>
      </c>
      <c r="R18" s="49">
        <v>0</v>
      </c>
      <c r="S18" s="49">
        <v>2</v>
      </c>
    </row>
    <row r="19" spans="1:54" x14ac:dyDescent="0.25">
      <c r="B19" s="49" t="s">
        <v>18</v>
      </c>
      <c r="C19" s="49">
        <v>0</v>
      </c>
      <c r="D19" s="49">
        <v>0</v>
      </c>
      <c r="E19" s="49">
        <v>0</v>
      </c>
      <c r="F19" s="49">
        <v>0</v>
      </c>
      <c r="G19" s="49">
        <v>0</v>
      </c>
      <c r="H19" s="49">
        <v>0</v>
      </c>
      <c r="I19" s="49">
        <v>0</v>
      </c>
      <c r="J19" s="49">
        <v>0</v>
      </c>
      <c r="K19" s="49">
        <v>0</v>
      </c>
      <c r="L19" s="49">
        <v>2</v>
      </c>
      <c r="M19" s="49">
        <v>0</v>
      </c>
      <c r="N19" s="49">
        <v>0</v>
      </c>
      <c r="O19" s="49">
        <v>0</v>
      </c>
      <c r="P19" s="49">
        <v>0</v>
      </c>
      <c r="Q19" s="49">
        <v>0</v>
      </c>
      <c r="R19" s="49">
        <v>0</v>
      </c>
      <c r="S19" s="49">
        <v>2</v>
      </c>
    </row>
    <row r="20" spans="1:54" x14ac:dyDescent="0.25">
      <c r="B20" s="49" t="s">
        <v>19</v>
      </c>
      <c r="C20" s="49">
        <v>0</v>
      </c>
      <c r="D20" s="49">
        <v>0</v>
      </c>
      <c r="E20" s="49">
        <v>0</v>
      </c>
      <c r="F20" s="49">
        <v>0</v>
      </c>
      <c r="G20" s="49">
        <v>0</v>
      </c>
      <c r="H20" s="49">
        <v>0</v>
      </c>
      <c r="I20" s="49">
        <v>0</v>
      </c>
      <c r="J20" s="49">
        <v>0</v>
      </c>
      <c r="K20" s="49">
        <v>1</v>
      </c>
      <c r="L20" s="49">
        <v>1</v>
      </c>
      <c r="M20" s="49">
        <v>0</v>
      </c>
      <c r="N20" s="49">
        <v>0</v>
      </c>
      <c r="O20" s="49">
        <v>0</v>
      </c>
      <c r="P20" s="49">
        <v>0</v>
      </c>
      <c r="Q20" s="49">
        <v>0</v>
      </c>
      <c r="R20" s="49">
        <v>0</v>
      </c>
      <c r="S20" s="49">
        <v>2</v>
      </c>
    </row>
    <row r="21" spans="1:54" x14ac:dyDescent="0.25">
      <c r="B21" s="49" t="s">
        <v>20</v>
      </c>
      <c r="C21" s="49">
        <v>0</v>
      </c>
      <c r="D21" s="49">
        <v>0</v>
      </c>
      <c r="E21" s="49">
        <v>0</v>
      </c>
      <c r="F21" s="49">
        <v>0</v>
      </c>
      <c r="G21" s="49">
        <v>0</v>
      </c>
      <c r="H21" s="49">
        <v>0</v>
      </c>
      <c r="I21" s="49">
        <v>0</v>
      </c>
      <c r="J21" s="49">
        <v>0</v>
      </c>
      <c r="K21" s="49">
        <v>0</v>
      </c>
      <c r="L21" s="49">
        <v>2</v>
      </c>
      <c r="M21" s="49">
        <v>0</v>
      </c>
      <c r="N21" s="49">
        <v>0</v>
      </c>
      <c r="O21" s="49">
        <v>0</v>
      </c>
      <c r="P21" s="49">
        <v>0</v>
      </c>
      <c r="Q21" s="49">
        <v>0</v>
      </c>
      <c r="R21" s="49">
        <v>0</v>
      </c>
      <c r="S21" s="49">
        <v>2</v>
      </c>
    </row>
    <row r="22" spans="1:54" x14ac:dyDescent="0.25">
      <c r="B22" s="49" t="s">
        <v>21</v>
      </c>
      <c r="C22" s="49">
        <v>0</v>
      </c>
      <c r="D22" s="49">
        <v>0</v>
      </c>
      <c r="E22" s="49">
        <v>0</v>
      </c>
      <c r="F22" s="49">
        <v>0</v>
      </c>
      <c r="G22" s="49">
        <v>2</v>
      </c>
      <c r="H22" s="49">
        <v>0</v>
      </c>
      <c r="I22" s="49">
        <v>0</v>
      </c>
      <c r="J22" s="49">
        <v>0</v>
      </c>
      <c r="K22" s="49">
        <v>0</v>
      </c>
      <c r="L22" s="49">
        <v>0</v>
      </c>
      <c r="M22" s="49">
        <v>0</v>
      </c>
      <c r="N22" s="49">
        <v>0</v>
      </c>
      <c r="O22" s="49">
        <v>0</v>
      </c>
      <c r="P22" s="49">
        <v>0</v>
      </c>
      <c r="Q22" s="49">
        <v>0</v>
      </c>
      <c r="R22" s="49">
        <v>0</v>
      </c>
      <c r="S22" s="49">
        <v>2</v>
      </c>
    </row>
    <row r="23" spans="1:54" x14ac:dyDescent="0.25">
      <c r="B23" s="49" t="s">
        <v>22</v>
      </c>
      <c r="C23" s="49">
        <v>0</v>
      </c>
      <c r="D23" s="49">
        <v>0</v>
      </c>
      <c r="E23" s="49">
        <v>0</v>
      </c>
      <c r="F23" s="49">
        <v>0</v>
      </c>
      <c r="G23" s="49">
        <v>1</v>
      </c>
      <c r="H23" s="49">
        <v>1</v>
      </c>
      <c r="I23" s="49">
        <v>0</v>
      </c>
      <c r="J23" s="49">
        <v>0</v>
      </c>
      <c r="K23" s="49">
        <v>0</v>
      </c>
      <c r="L23" s="49">
        <v>0</v>
      </c>
      <c r="M23" s="49">
        <v>0</v>
      </c>
      <c r="N23" s="49">
        <v>0</v>
      </c>
      <c r="O23" s="49">
        <v>0</v>
      </c>
      <c r="P23" s="49">
        <v>0</v>
      </c>
      <c r="Q23" s="49">
        <v>0</v>
      </c>
      <c r="R23" s="49">
        <v>0</v>
      </c>
      <c r="S23" s="49">
        <v>2</v>
      </c>
    </row>
    <row r="24" spans="1:54" x14ac:dyDescent="0.25">
      <c r="B24" s="49" t="s">
        <v>90</v>
      </c>
      <c r="C24" s="49">
        <v>0</v>
      </c>
      <c r="D24" s="49">
        <v>0</v>
      </c>
      <c r="E24" s="49">
        <v>0</v>
      </c>
      <c r="F24" s="49">
        <v>0</v>
      </c>
      <c r="G24" s="49">
        <v>0</v>
      </c>
      <c r="H24" s="49">
        <v>1</v>
      </c>
      <c r="I24" s="49">
        <v>0</v>
      </c>
      <c r="J24" s="49">
        <v>1</v>
      </c>
      <c r="K24" s="49">
        <v>0</v>
      </c>
      <c r="L24" s="49">
        <v>0</v>
      </c>
      <c r="M24" s="49">
        <v>0</v>
      </c>
      <c r="N24" s="49">
        <v>0</v>
      </c>
      <c r="O24" s="49">
        <v>0</v>
      </c>
      <c r="P24" s="49">
        <v>0</v>
      </c>
      <c r="Q24" s="49">
        <v>0</v>
      </c>
      <c r="R24" s="49">
        <v>0</v>
      </c>
      <c r="S24" s="49">
        <v>2</v>
      </c>
    </row>
    <row r="25" spans="1:54" x14ac:dyDescent="0.25">
      <c r="B25" s="49" t="s">
        <v>121</v>
      </c>
      <c r="C25" s="49">
        <v>0</v>
      </c>
      <c r="D25" s="49">
        <v>0</v>
      </c>
      <c r="E25" s="49">
        <v>0</v>
      </c>
      <c r="F25" s="49">
        <v>0</v>
      </c>
      <c r="G25" s="49">
        <v>0</v>
      </c>
      <c r="H25" s="49">
        <v>0</v>
      </c>
      <c r="I25" s="49">
        <v>0</v>
      </c>
      <c r="J25" s="49">
        <v>0</v>
      </c>
      <c r="K25" s="49">
        <v>0</v>
      </c>
      <c r="L25" s="49">
        <v>0</v>
      </c>
      <c r="M25" s="49">
        <v>2</v>
      </c>
      <c r="N25" s="49">
        <v>0</v>
      </c>
      <c r="O25" s="49">
        <v>0</v>
      </c>
      <c r="P25" s="49">
        <v>0</v>
      </c>
      <c r="Q25" s="49">
        <v>0</v>
      </c>
      <c r="R25" s="49">
        <v>0</v>
      </c>
      <c r="S25" s="49">
        <v>2</v>
      </c>
    </row>
    <row r="26" spans="1:54" x14ac:dyDescent="0.25">
      <c r="B26" t="s">
        <v>96</v>
      </c>
      <c r="C26">
        <v>0</v>
      </c>
      <c r="D26">
        <v>0</v>
      </c>
      <c r="E26">
        <v>0</v>
      </c>
      <c r="F26">
        <v>0</v>
      </c>
      <c r="G26">
        <v>0</v>
      </c>
      <c r="H26">
        <v>0</v>
      </c>
      <c r="I26">
        <v>0</v>
      </c>
      <c r="J26">
        <v>0</v>
      </c>
      <c r="K26">
        <v>0</v>
      </c>
      <c r="L26">
        <v>0</v>
      </c>
      <c r="M26">
        <v>2</v>
      </c>
      <c r="N26">
        <v>0</v>
      </c>
      <c r="O26">
        <v>0</v>
      </c>
      <c r="P26">
        <v>0</v>
      </c>
      <c r="Q26">
        <v>0</v>
      </c>
      <c r="R26">
        <v>0</v>
      </c>
      <c r="S26">
        <v>2</v>
      </c>
    </row>
    <row r="27" spans="1:54" s="49" customFormat="1" x14ac:dyDescent="0.25">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row>
    <row r="28" spans="1:54" x14ac:dyDescent="0.25">
      <c r="A28" t="s">
        <v>98</v>
      </c>
    </row>
    <row r="29" spans="1:54" x14ac:dyDescent="0.25">
      <c r="B29" s="49" t="s">
        <v>0</v>
      </c>
      <c r="C29" s="49">
        <v>1.5625E-2</v>
      </c>
      <c r="D29" s="49">
        <v>3.125E-2</v>
      </c>
      <c r="E29" s="49">
        <v>6.25E-2</v>
      </c>
      <c r="F29" s="49">
        <v>0.125</v>
      </c>
      <c r="G29" s="49">
        <v>0.25</v>
      </c>
      <c r="H29" s="49">
        <v>0.5</v>
      </c>
      <c r="I29" s="49">
        <v>1</v>
      </c>
      <c r="J29" s="49">
        <v>2</v>
      </c>
      <c r="K29" s="49">
        <v>4</v>
      </c>
      <c r="L29" s="49">
        <v>8</v>
      </c>
      <c r="M29" s="49">
        <v>16</v>
      </c>
      <c r="N29" s="49">
        <v>32</v>
      </c>
      <c r="O29" s="49">
        <v>64</v>
      </c>
      <c r="P29" s="49">
        <v>128</v>
      </c>
      <c r="Q29" s="49">
        <v>256</v>
      </c>
      <c r="R29" s="49">
        <v>512</v>
      </c>
      <c r="S29" s="49" t="s">
        <v>1</v>
      </c>
    </row>
    <row r="30" spans="1:54" x14ac:dyDescent="0.25">
      <c r="B30" s="49" t="s">
        <v>3</v>
      </c>
      <c r="C30" s="49">
        <v>0</v>
      </c>
      <c r="D30" s="49">
        <v>0</v>
      </c>
      <c r="E30" s="49">
        <v>1</v>
      </c>
      <c r="F30" s="49">
        <v>4</v>
      </c>
      <c r="G30" s="49">
        <v>15</v>
      </c>
      <c r="H30" s="49">
        <v>16</v>
      </c>
      <c r="I30" s="49">
        <v>2</v>
      </c>
      <c r="J30" s="49">
        <v>3</v>
      </c>
      <c r="K30" s="49">
        <v>1</v>
      </c>
      <c r="L30" s="49">
        <v>2</v>
      </c>
      <c r="M30" s="49">
        <v>0</v>
      </c>
      <c r="N30" s="49">
        <v>0</v>
      </c>
      <c r="O30" s="49">
        <v>0</v>
      </c>
      <c r="P30" s="49">
        <v>0</v>
      </c>
      <c r="Q30" s="49">
        <v>0</v>
      </c>
      <c r="R30" s="49">
        <v>0</v>
      </c>
      <c r="S30" s="49">
        <v>44</v>
      </c>
    </row>
    <row r="31" spans="1:54" x14ac:dyDescent="0.25">
      <c r="B31" s="49" t="s">
        <v>5</v>
      </c>
      <c r="C31" s="49">
        <v>0</v>
      </c>
      <c r="D31" s="49">
        <v>0</v>
      </c>
      <c r="E31" s="49">
        <v>0</v>
      </c>
      <c r="F31" s="49">
        <v>1</v>
      </c>
      <c r="G31" s="49">
        <v>4</v>
      </c>
      <c r="H31" s="49">
        <v>16</v>
      </c>
      <c r="I31" s="49">
        <v>14</v>
      </c>
      <c r="J31" s="49">
        <v>3</v>
      </c>
      <c r="K31" s="49">
        <v>1</v>
      </c>
      <c r="L31" s="49">
        <v>4</v>
      </c>
      <c r="M31" s="49">
        <v>0</v>
      </c>
      <c r="N31" s="49">
        <v>0</v>
      </c>
      <c r="O31" s="49">
        <v>1</v>
      </c>
      <c r="P31" s="49">
        <v>0</v>
      </c>
      <c r="Q31" s="49">
        <v>0</v>
      </c>
      <c r="R31" s="49">
        <v>0</v>
      </c>
      <c r="S31" s="49">
        <v>44</v>
      </c>
    </row>
    <row r="32" spans="1:54" x14ac:dyDescent="0.25">
      <c r="B32" s="49" t="s">
        <v>10</v>
      </c>
      <c r="C32" s="49">
        <v>0</v>
      </c>
      <c r="D32" s="49">
        <v>3</v>
      </c>
      <c r="E32" s="49">
        <v>9</v>
      </c>
      <c r="F32" s="49">
        <v>13</v>
      </c>
      <c r="G32" s="49">
        <v>11</v>
      </c>
      <c r="H32" s="49">
        <v>8</v>
      </c>
      <c r="I32" s="49">
        <v>0</v>
      </c>
      <c r="J32" s="49">
        <v>0</v>
      </c>
      <c r="K32" s="49">
        <v>0</v>
      </c>
      <c r="L32" s="49">
        <v>0</v>
      </c>
      <c r="M32" s="49">
        <v>0</v>
      </c>
      <c r="N32" s="49">
        <v>0</v>
      </c>
      <c r="O32" s="49">
        <v>0</v>
      </c>
      <c r="P32" s="49">
        <v>0</v>
      </c>
      <c r="Q32" s="49">
        <v>0</v>
      </c>
      <c r="R32" s="49">
        <v>0</v>
      </c>
      <c r="S32" s="49">
        <v>44</v>
      </c>
    </row>
    <row r="33" spans="1:19" x14ac:dyDescent="0.25">
      <c r="B33" s="49" t="s">
        <v>24</v>
      </c>
      <c r="C33" s="49">
        <v>0</v>
      </c>
      <c r="D33" s="49">
        <v>0</v>
      </c>
      <c r="E33" s="49">
        <v>2</v>
      </c>
      <c r="F33" s="49">
        <v>4</v>
      </c>
      <c r="G33" s="49">
        <v>4</v>
      </c>
      <c r="H33" s="49">
        <v>9</v>
      </c>
      <c r="I33" s="49">
        <v>9</v>
      </c>
      <c r="J33" s="49">
        <v>2</v>
      </c>
      <c r="K33" s="49">
        <v>1</v>
      </c>
      <c r="L33" s="49">
        <v>1</v>
      </c>
      <c r="M33" s="49">
        <v>0</v>
      </c>
      <c r="N33" s="49">
        <v>0</v>
      </c>
      <c r="O33" s="49">
        <v>0</v>
      </c>
      <c r="P33" s="49">
        <v>12</v>
      </c>
      <c r="Q33" s="49">
        <v>0</v>
      </c>
      <c r="R33" s="49">
        <v>0</v>
      </c>
      <c r="S33" s="49">
        <v>44</v>
      </c>
    </row>
    <row r="34" spans="1:19" x14ac:dyDescent="0.25">
      <c r="B34" s="49" t="s">
        <v>25</v>
      </c>
      <c r="C34" s="49">
        <v>0</v>
      </c>
      <c r="D34" s="49">
        <v>0</v>
      </c>
      <c r="E34" s="49">
        <v>3</v>
      </c>
      <c r="F34" s="49">
        <v>3</v>
      </c>
      <c r="G34" s="49">
        <v>9</v>
      </c>
      <c r="H34" s="49">
        <v>20</v>
      </c>
      <c r="I34" s="49">
        <v>8</v>
      </c>
      <c r="J34" s="49">
        <v>1</v>
      </c>
      <c r="K34" s="49">
        <v>0</v>
      </c>
      <c r="L34" s="49">
        <v>0</v>
      </c>
      <c r="M34" s="49">
        <v>0</v>
      </c>
      <c r="N34" s="49">
        <v>0</v>
      </c>
      <c r="O34" s="49">
        <v>0</v>
      </c>
      <c r="P34" s="49">
        <v>0</v>
      </c>
      <c r="Q34" s="49">
        <v>0</v>
      </c>
      <c r="R34" s="49">
        <v>0</v>
      </c>
      <c r="S34" s="49">
        <v>44</v>
      </c>
    </row>
    <row r="35" spans="1:19" x14ac:dyDescent="0.25">
      <c r="B35" s="49" t="s">
        <v>26</v>
      </c>
      <c r="C35" s="49">
        <v>0</v>
      </c>
      <c r="D35" s="49">
        <v>0</v>
      </c>
      <c r="E35" s="49">
        <v>0</v>
      </c>
      <c r="F35" s="49">
        <v>0</v>
      </c>
      <c r="G35" s="49">
        <v>0</v>
      </c>
      <c r="H35" s="49">
        <v>0</v>
      </c>
      <c r="I35" s="49">
        <v>0</v>
      </c>
      <c r="J35" s="49">
        <v>0</v>
      </c>
      <c r="K35" s="49">
        <v>3</v>
      </c>
      <c r="L35" s="49">
        <v>12</v>
      </c>
      <c r="M35" s="49">
        <v>12</v>
      </c>
      <c r="N35" s="49">
        <v>12</v>
      </c>
      <c r="O35" s="49">
        <v>2</v>
      </c>
      <c r="P35" s="49">
        <v>3</v>
      </c>
      <c r="Q35" s="49">
        <v>0</v>
      </c>
      <c r="R35" s="49">
        <v>0</v>
      </c>
      <c r="S35" s="49">
        <v>44</v>
      </c>
    </row>
    <row r="37" spans="1:19" x14ac:dyDescent="0.25">
      <c r="A37" t="s">
        <v>105</v>
      </c>
    </row>
    <row r="38" spans="1:19" x14ac:dyDescent="0.25">
      <c r="B38" s="49" t="s">
        <v>0</v>
      </c>
      <c r="C38" s="49">
        <v>1.5625E-2</v>
      </c>
      <c r="D38" s="49">
        <v>3.125E-2</v>
      </c>
      <c r="E38" s="49">
        <v>6.25E-2</v>
      </c>
      <c r="F38" s="49">
        <v>0.125</v>
      </c>
      <c r="G38" s="49">
        <v>0.25</v>
      </c>
      <c r="H38" s="49">
        <v>0.5</v>
      </c>
      <c r="I38" s="49">
        <v>1</v>
      </c>
      <c r="J38" s="49">
        <v>2</v>
      </c>
      <c r="K38" s="49">
        <v>4</v>
      </c>
      <c r="L38" s="49">
        <v>8</v>
      </c>
      <c r="M38" s="49">
        <v>16</v>
      </c>
      <c r="N38" s="49">
        <v>32</v>
      </c>
      <c r="O38" s="49">
        <v>64</v>
      </c>
      <c r="P38" s="49">
        <v>128</v>
      </c>
      <c r="Q38" s="49">
        <v>256</v>
      </c>
      <c r="R38" s="49">
        <v>512</v>
      </c>
      <c r="S38" s="49" t="s">
        <v>1</v>
      </c>
    </row>
    <row r="39" spans="1:19" x14ac:dyDescent="0.25">
      <c r="B39" s="49" t="s">
        <v>3</v>
      </c>
      <c r="C39" s="49">
        <v>0</v>
      </c>
      <c r="D39" s="49">
        <v>0</v>
      </c>
      <c r="E39" s="49">
        <v>0</v>
      </c>
      <c r="F39" s="49">
        <v>1</v>
      </c>
      <c r="G39" s="49">
        <v>2</v>
      </c>
      <c r="H39" s="49">
        <v>6</v>
      </c>
      <c r="I39" s="49">
        <v>0</v>
      </c>
      <c r="J39" s="49">
        <v>0</v>
      </c>
      <c r="K39" s="49">
        <v>0</v>
      </c>
      <c r="L39" s="49">
        <v>0</v>
      </c>
      <c r="M39" s="49">
        <v>0</v>
      </c>
      <c r="N39" s="49">
        <v>0</v>
      </c>
      <c r="O39" s="49">
        <v>0</v>
      </c>
      <c r="P39" s="49">
        <v>0</v>
      </c>
      <c r="Q39" s="49">
        <v>0</v>
      </c>
      <c r="R39" s="49">
        <v>0</v>
      </c>
      <c r="S39" s="49">
        <v>9</v>
      </c>
    </row>
    <row r="40" spans="1:19" x14ac:dyDescent="0.25">
      <c r="B40" s="49" t="s">
        <v>5</v>
      </c>
      <c r="C40" s="49">
        <v>0</v>
      </c>
      <c r="D40" s="49">
        <v>0</v>
      </c>
      <c r="E40" s="49">
        <v>0</v>
      </c>
      <c r="F40" s="49">
        <v>0</v>
      </c>
      <c r="G40" s="49">
        <v>0</v>
      </c>
      <c r="H40" s="49">
        <v>0</v>
      </c>
      <c r="I40" s="49">
        <v>1</v>
      </c>
      <c r="J40" s="49">
        <v>0</v>
      </c>
      <c r="K40" s="49">
        <v>2</v>
      </c>
      <c r="L40" s="49">
        <v>4</v>
      </c>
      <c r="M40" s="49">
        <v>0</v>
      </c>
      <c r="N40" s="49">
        <v>2</v>
      </c>
      <c r="O40" s="49">
        <v>0</v>
      </c>
      <c r="P40" s="49">
        <v>0</v>
      </c>
      <c r="Q40" s="49">
        <v>0</v>
      </c>
      <c r="R40" s="49">
        <v>0</v>
      </c>
      <c r="S40" s="49">
        <v>9</v>
      </c>
    </row>
    <row r="41" spans="1:19" x14ac:dyDescent="0.25">
      <c r="B41" s="49" t="s">
        <v>10</v>
      </c>
      <c r="C41" s="49">
        <v>0</v>
      </c>
      <c r="D41" s="49">
        <v>0</v>
      </c>
      <c r="E41" s="49">
        <v>0</v>
      </c>
      <c r="F41" s="49">
        <v>1</v>
      </c>
      <c r="G41" s="49">
        <v>3</v>
      </c>
      <c r="H41" s="49">
        <v>3</v>
      </c>
      <c r="I41" s="49">
        <v>2</v>
      </c>
      <c r="J41" s="49">
        <v>0</v>
      </c>
      <c r="K41" s="49">
        <v>0</v>
      </c>
      <c r="L41" s="49">
        <v>0</v>
      </c>
      <c r="M41" s="49">
        <v>0</v>
      </c>
      <c r="N41" s="49">
        <v>0</v>
      </c>
      <c r="O41" s="49">
        <v>0</v>
      </c>
      <c r="P41" s="49">
        <v>0</v>
      </c>
      <c r="Q41" s="49">
        <v>0</v>
      </c>
      <c r="R41" s="49">
        <v>0</v>
      </c>
      <c r="S41" s="49">
        <v>9</v>
      </c>
    </row>
    <row r="42" spans="1:19" x14ac:dyDescent="0.25">
      <c r="B42" s="49" t="s">
        <v>24</v>
      </c>
      <c r="C42" s="49">
        <v>0</v>
      </c>
      <c r="D42" s="49">
        <v>0</v>
      </c>
      <c r="E42" s="49">
        <v>0</v>
      </c>
      <c r="F42" s="49">
        <v>0</v>
      </c>
      <c r="G42" s="49">
        <v>0</v>
      </c>
      <c r="H42" s="49">
        <v>0</v>
      </c>
      <c r="I42" s="49">
        <v>1</v>
      </c>
      <c r="J42" s="49">
        <v>1</v>
      </c>
      <c r="K42" s="49">
        <v>3</v>
      </c>
      <c r="L42" s="49">
        <v>1</v>
      </c>
      <c r="M42" s="49">
        <v>1</v>
      </c>
      <c r="N42" s="49">
        <v>0</v>
      </c>
      <c r="O42" s="49">
        <v>0</v>
      </c>
      <c r="P42" s="49">
        <v>2</v>
      </c>
      <c r="Q42" s="49">
        <v>0</v>
      </c>
      <c r="R42" s="49">
        <v>0</v>
      </c>
      <c r="S42" s="49">
        <v>9</v>
      </c>
    </row>
    <row r="43" spans="1:19" x14ac:dyDescent="0.25">
      <c r="B43" s="49" t="s">
        <v>25</v>
      </c>
      <c r="C43" s="49">
        <v>0</v>
      </c>
      <c r="D43" s="49">
        <v>0</v>
      </c>
      <c r="E43" s="49">
        <v>0</v>
      </c>
      <c r="F43" s="49">
        <v>0</v>
      </c>
      <c r="G43" s="49">
        <v>0</v>
      </c>
      <c r="H43" s="49">
        <v>5</v>
      </c>
      <c r="I43" s="49">
        <v>4</v>
      </c>
      <c r="J43" s="49">
        <v>0</v>
      </c>
      <c r="K43" s="49">
        <v>0</v>
      </c>
      <c r="L43" s="49">
        <v>0</v>
      </c>
      <c r="M43" s="49">
        <v>0</v>
      </c>
      <c r="N43" s="49">
        <v>0</v>
      </c>
      <c r="O43" s="49">
        <v>0</v>
      </c>
      <c r="P43" s="49">
        <v>0</v>
      </c>
      <c r="Q43" s="49">
        <v>0</v>
      </c>
      <c r="R43" s="49">
        <v>0</v>
      </c>
      <c r="S43" s="49">
        <v>9</v>
      </c>
    </row>
    <row r="44" spans="1:19" x14ac:dyDescent="0.25">
      <c r="B44" s="49" t="s">
        <v>26</v>
      </c>
      <c r="C44" s="49">
        <v>0</v>
      </c>
      <c r="D44" s="49">
        <v>0</v>
      </c>
      <c r="E44" s="49">
        <v>0</v>
      </c>
      <c r="F44" s="49">
        <v>0</v>
      </c>
      <c r="G44" s="49">
        <v>0</v>
      </c>
      <c r="H44" s="49">
        <v>0</v>
      </c>
      <c r="I44" s="49">
        <v>0</v>
      </c>
      <c r="J44" s="49">
        <v>0</v>
      </c>
      <c r="K44" s="49">
        <v>0</v>
      </c>
      <c r="L44" s="49">
        <v>0</v>
      </c>
      <c r="M44" s="49">
        <v>5</v>
      </c>
      <c r="N44" s="49">
        <v>3</v>
      </c>
      <c r="O44" s="49">
        <v>0</v>
      </c>
      <c r="P44" s="49">
        <v>1</v>
      </c>
      <c r="Q44" s="49">
        <v>0</v>
      </c>
      <c r="R44" s="49">
        <v>0</v>
      </c>
      <c r="S44" s="49">
        <v>9</v>
      </c>
    </row>
    <row r="46" spans="1:19" x14ac:dyDescent="0.25">
      <c r="A46" t="s">
        <v>106</v>
      </c>
    </row>
    <row r="47" spans="1:19" x14ac:dyDescent="0.25">
      <c r="B47" s="49" t="s">
        <v>0</v>
      </c>
      <c r="C47" s="49">
        <v>1.5625E-2</v>
      </c>
      <c r="D47" s="49">
        <v>3.125E-2</v>
      </c>
      <c r="E47" s="49">
        <v>6.25E-2</v>
      </c>
      <c r="F47" s="49">
        <v>0.125</v>
      </c>
      <c r="G47" s="49">
        <v>0.25</v>
      </c>
      <c r="H47" s="49">
        <v>0.5</v>
      </c>
      <c r="I47" s="49">
        <v>1</v>
      </c>
      <c r="J47" s="49">
        <v>2</v>
      </c>
      <c r="K47" s="49">
        <v>4</v>
      </c>
      <c r="L47" s="49">
        <v>8</v>
      </c>
      <c r="M47" s="49">
        <v>16</v>
      </c>
      <c r="N47" s="49">
        <v>32</v>
      </c>
      <c r="O47" s="49">
        <v>64</v>
      </c>
      <c r="P47" s="49">
        <v>128</v>
      </c>
      <c r="Q47" s="49">
        <v>256</v>
      </c>
      <c r="R47" s="49">
        <v>512</v>
      </c>
      <c r="S47" s="49" t="s">
        <v>1</v>
      </c>
    </row>
    <row r="48" spans="1:19" x14ac:dyDescent="0.25">
      <c r="B48" s="49" t="s">
        <v>27</v>
      </c>
      <c r="C48" s="49">
        <v>0</v>
      </c>
      <c r="D48" s="49">
        <v>15</v>
      </c>
      <c r="E48" s="49">
        <v>21</v>
      </c>
      <c r="F48" s="49">
        <v>16</v>
      </c>
      <c r="G48" s="49">
        <v>9</v>
      </c>
      <c r="H48" s="49">
        <v>0</v>
      </c>
      <c r="I48" s="49">
        <v>0</v>
      </c>
      <c r="J48" s="49">
        <v>0</v>
      </c>
      <c r="K48" s="49">
        <v>0</v>
      </c>
      <c r="L48" s="49">
        <v>0</v>
      </c>
      <c r="M48" s="49">
        <v>0</v>
      </c>
      <c r="N48" s="49">
        <v>0</v>
      </c>
      <c r="O48" s="49">
        <v>0</v>
      </c>
      <c r="P48" s="49">
        <v>0</v>
      </c>
      <c r="Q48" s="49">
        <v>0</v>
      </c>
      <c r="R48" s="49">
        <v>0</v>
      </c>
      <c r="S48" s="49">
        <v>61</v>
      </c>
    </row>
    <row r="49" spans="1:54" x14ac:dyDescent="0.25">
      <c r="B49" s="49" t="s">
        <v>39</v>
      </c>
      <c r="C49" s="49">
        <v>0</v>
      </c>
      <c r="D49" s="49">
        <v>2</v>
      </c>
      <c r="E49" s="49">
        <v>1</v>
      </c>
      <c r="F49" s="49">
        <v>6</v>
      </c>
      <c r="G49" s="49">
        <v>21</v>
      </c>
      <c r="H49" s="49">
        <v>21</v>
      </c>
      <c r="I49" s="49">
        <v>6</v>
      </c>
      <c r="J49" s="49">
        <v>4</v>
      </c>
      <c r="K49" s="49">
        <v>0</v>
      </c>
      <c r="L49" s="49">
        <v>0</v>
      </c>
      <c r="M49" s="49">
        <v>0</v>
      </c>
      <c r="N49" s="49">
        <v>0</v>
      </c>
      <c r="O49" s="49">
        <v>0</v>
      </c>
      <c r="P49" s="49">
        <v>0</v>
      </c>
      <c r="Q49" s="49">
        <v>0</v>
      </c>
      <c r="R49" s="49">
        <v>0</v>
      </c>
      <c r="S49" s="49">
        <v>61</v>
      </c>
    </row>
    <row r="50" spans="1:54" x14ac:dyDescent="0.25">
      <c r="B50" s="49" t="s">
        <v>28</v>
      </c>
      <c r="C50" s="49">
        <v>0</v>
      </c>
      <c r="D50" s="49">
        <v>33</v>
      </c>
      <c r="E50" s="49">
        <v>22</v>
      </c>
      <c r="F50" s="49">
        <v>4</v>
      </c>
      <c r="G50" s="49">
        <v>2</v>
      </c>
      <c r="H50" s="49">
        <v>0</v>
      </c>
      <c r="I50" s="49">
        <v>0</v>
      </c>
      <c r="J50" s="49">
        <v>0</v>
      </c>
      <c r="K50" s="49">
        <v>0</v>
      </c>
      <c r="L50" s="49">
        <v>0</v>
      </c>
      <c r="M50" s="49">
        <v>0</v>
      </c>
      <c r="N50" s="49">
        <v>0</v>
      </c>
      <c r="O50" s="49">
        <v>0</v>
      </c>
      <c r="P50" s="49">
        <v>0</v>
      </c>
      <c r="Q50" s="49">
        <v>0</v>
      </c>
      <c r="R50" s="49">
        <v>0</v>
      </c>
      <c r="S50" s="49">
        <v>61</v>
      </c>
    </row>
    <row r="51" spans="1:54" x14ac:dyDescent="0.25">
      <c r="B51" s="49" t="s">
        <v>29</v>
      </c>
      <c r="C51" s="49">
        <v>0</v>
      </c>
      <c r="D51" s="49">
        <v>54</v>
      </c>
      <c r="E51" s="49">
        <v>5</v>
      </c>
      <c r="F51" s="49">
        <v>2</v>
      </c>
      <c r="G51" s="49">
        <v>0</v>
      </c>
      <c r="H51" s="49">
        <v>0</v>
      </c>
      <c r="I51" s="49">
        <v>0</v>
      </c>
      <c r="J51" s="49">
        <v>0</v>
      </c>
      <c r="K51" s="49">
        <v>0</v>
      </c>
      <c r="L51" s="49">
        <v>0</v>
      </c>
      <c r="M51" s="49">
        <v>0</v>
      </c>
      <c r="N51" s="49">
        <v>0</v>
      </c>
      <c r="O51" s="49">
        <v>0</v>
      </c>
      <c r="P51" s="49">
        <v>0</v>
      </c>
      <c r="Q51" s="49">
        <v>0</v>
      </c>
      <c r="R51" s="49">
        <v>0</v>
      </c>
      <c r="S51" s="49">
        <v>61</v>
      </c>
    </row>
    <row r="52" spans="1:54" x14ac:dyDescent="0.25">
      <c r="B52" s="49" t="s">
        <v>30</v>
      </c>
      <c r="C52" s="49">
        <v>0</v>
      </c>
      <c r="D52" s="49">
        <v>3</v>
      </c>
      <c r="E52" s="49">
        <v>2</v>
      </c>
      <c r="F52" s="49">
        <v>30</v>
      </c>
      <c r="G52" s="49">
        <v>25</v>
      </c>
      <c r="H52" s="49">
        <v>1</v>
      </c>
      <c r="I52" s="49">
        <v>0</v>
      </c>
      <c r="J52" s="49">
        <v>0</v>
      </c>
      <c r="K52" s="49">
        <v>0</v>
      </c>
      <c r="L52" s="49">
        <v>0</v>
      </c>
      <c r="M52" s="49">
        <v>0</v>
      </c>
      <c r="N52" s="49">
        <v>0</v>
      </c>
      <c r="O52" s="49">
        <v>0</v>
      </c>
      <c r="P52" s="49">
        <v>0</v>
      </c>
      <c r="Q52" s="49">
        <v>0</v>
      </c>
      <c r="R52" s="49">
        <v>0</v>
      </c>
      <c r="S52" s="49">
        <v>61</v>
      </c>
    </row>
    <row r="53" spans="1:54" s="1" customFormat="1" x14ac:dyDescent="0.25">
      <c r="B53" s="49" t="s">
        <v>120</v>
      </c>
      <c r="C53" s="49">
        <v>0</v>
      </c>
      <c r="D53" s="49">
        <v>59</v>
      </c>
      <c r="E53" s="49">
        <v>1</v>
      </c>
      <c r="F53" s="49">
        <v>0</v>
      </c>
      <c r="G53" s="49">
        <v>1</v>
      </c>
      <c r="H53" s="49">
        <v>0</v>
      </c>
      <c r="I53" s="49">
        <v>0</v>
      </c>
      <c r="J53" s="49">
        <v>0</v>
      </c>
      <c r="K53" s="49">
        <v>0</v>
      </c>
      <c r="L53" s="49">
        <v>0</v>
      </c>
      <c r="M53" s="49">
        <v>0</v>
      </c>
      <c r="N53" s="49">
        <v>0</v>
      </c>
      <c r="O53" s="49">
        <v>0</v>
      </c>
      <c r="P53" s="49">
        <v>0</v>
      </c>
      <c r="Q53" s="49">
        <v>0</v>
      </c>
      <c r="R53" s="49">
        <v>0</v>
      </c>
      <c r="S53" s="49">
        <v>61</v>
      </c>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row>
    <row r="55" spans="1:54" x14ac:dyDescent="0.25">
      <c r="A55" t="s">
        <v>109</v>
      </c>
    </row>
    <row r="56" spans="1:54" x14ac:dyDescent="0.25">
      <c r="B56" s="49" t="s">
        <v>0</v>
      </c>
      <c r="C56" s="49">
        <v>1.5625E-2</v>
      </c>
      <c r="D56" s="49">
        <v>3.125E-2</v>
      </c>
      <c r="E56" s="49">
        <v>6.25E-2</v>
      </c>
      <c r="F56" s="49">
        <v>0.125</v>
      </c>
      <c r="G56" s="49">
        <v>0.25</v>
      </c>
      <c r="H56" s="49">
        <v>0.5</v>
      </c>
      <c r="I56" s="49">
        <v>1</v>
      </c>
      <c r="J56" s="49">
        <v>2</v>
      </c>
      <c r="K56" s="49">
        <v>4</v>
      </c>
      <c r="L56" s="49">
        <v>8</v>
      </c>
      <c r="M56" s="49">
        <v>16</v>
      </c>
      <c r="N56" s="49">
        <v>32</v>
      </c>
      <c r="O56" s="49">
        <v>64</v>
      </c>
      <c r="P56" s="49">
        <v>128</v>
      </c>
      <c r="Q56" s="49">
        <v>256</v>
      </c>
      <c r="R56" s="49">
        <v>512</v>
      </c>
      <c r="S56" s="49" t="s">
        <v>1</v>
      </c>
    </row>
    <row r="57" spans="1:54" x14ac:dyDescent="0.25">
      <c r="B57" s="49" t="s">
        <v>27</v>
      </c>
      <c r="C57" s="49">
        <v>0</v>
      </c>
      <c r="D57" s="49">
        <v>2</v>
      </c>
      <c r="E57" s="49">
        <v>1</v>
      </c>
      <c r="F57" s="49">
        <v>14</v>
      </c>
      <c r="G57" s="49">
        <v>0</v>
      </c>
      <c r="H57" s="49">
        <v>3</v>
      </c>
      <c r="I57" s="49">
        <v>0</v>
      </c>
      <c r="J57" s="49">
        <v>0</v>
      </c>
      <c r="K57" s="49">
        <v>0</v>
      </c>
      <c r="L57" s="49">
        <v>0</v>
      </c>
      <c r="M57" s="49">
        <v>0</v>
      </c>
      <c r="N57" s="49">
        <v>0</v>
      </c>
      <c r="O57" s="49">
        <v>0</v>
      </c>
      <c r="P57" s="49">
        <v>0</v>
      </c>
      <c r="Q57" s="49">
        <v>0</v>
      </c>
      <c r="R57" s="49">
        <v>0</v>
      </c>
      <c r="S57" s="49">
        <v>20</v>
      </c>
    </row>
    <row r="58" spans="1:54" x14ac:dyDescent="0.25">
      <c r="B58" s="49" t="s">
        <v>39</v>
      </c>
      <c r="C58" s="49">
        <v>0</v>
      </c>
      <c r="D58" s="49">
        <v>0</v>
      </c>
      <c r="E58" s="49">
        <v>0</v>
      </c>
      <c r="F58" s="49">
        <v>0</v>
      </c>
      <c r="G58" s="49">
        <v>0</v>
      </c>
      <c r="H58" s="49">
        <v>0</v>
      </c>
      <c r="I58" s="49">
        <v>0</v>
      </c>
      <c r="J58" s="49">
        <v>0</v>
      </c>
      <c r="K58" s="49">
        <v>1</v>
      </c>
      <c r="L58" s="49">
        <v>1</v>
      </c>
      <c r="M58" s="49">
        <v>6</v>
      </c>
      <c r="N58" s="49">
        <v>7</v>
      </c>
      <c r="O58" s="49">
        <v>3</v>
      </c>
      <c r="P58" s="49">
        <v>0</v>
      </c>
      <c r="Q58" s="49">
        <v>0</v>
      </c>
      <c r="R58" s="49">
        <v>2</v>
      </c>
      <c r="S58" s="49">
        <v>20</v>
      </c>
    </row>
    <row r="59" spans="1:54" x14ac:dyDescent="0.25">
      <c r="B59" s="49" t="s">
        <v>28</v>
      </c>
      <c r="C59" s="49">
        <v>0</v>
      </c>
      <c r="D59" s="49">
        <v>0</v>
      </c>
      <c r="E59" s="49">
        <v>0</v>
      </c>
      <c r="F59" s="49">
        <v>1</v>
      </c>
      <c r="G59" s="49">
        <v>2</v>
      </c>
      <c r="H59" s="49">
        <v>6</v>
      </c>
      <c r="I59" s="49">
        <v>6</v>
      </c>
      <c r="J59" s="49">
        <v>2</v>
      </c>
      <c r="K59" s="49">
        <v>1</v>
      </c>
      <c r="L59" s="49">
        <v>2</v>
      </c>
      <c r="M59" s="49">
        <v>0</v>
      </c>
      <c r="N59" s="49">
        <v>0</v>
      </c>
      <c r="O59" s="49">
        <v>0</v>
      </c>
      <c r="P59" s="49">
        <v>0</v>
      </c>
      <c r="Q59" s="49">
        <v>0</v>
      </c>
      <c r="R59" s="49">
        <v>0</v>
      </c>
      <c r="S59" s="49">
        <v>20</v>
      </c>
    </row>
    <row r="60" spans="1:54" x14ac:dyDescent="0.25">
      <c r="B60" s="49" t="s">
        <v>29</v>
      </c>
      <c r="C60" s="49">
        <v>0</v>
      </c>
      <c r="D60" s="49">
        <v>0</v>
      </c>
      <c r="E60" s="49">
        <v>2</v>
      </c>
      <c r="F60" s="49">
        <v>7</v>
      </c>
      <c r="G60" s="49">
        <v>5</v>
      </c>
      <c r="H60" s="49">
        <v>4</v>
      </c>
      <c r="I60" s="49">
        <v>2</v>
      </c>
      <c r="J60" s="49">
        <v>0</v>
      </c>
      <c r="K60" s="49">
        <v>0</v>
      </c>
      <c r="L60" s="49">
        <v>0</v>
      </c>
      <c r="M60" s="49">
        <v>0</v>
      </c>
      <c r="N60" s="49">
        <v>0</v>
      </c>
      <c r="O60" s="49">
        <v>0</v>
      </c>
      <c r="P60" s="49">
        <v>0</v>
      </c>
      <c r="Q60" s="49">
        <v>0</v>
      </c>
      <c r="R60" s="49">
        <v>0</v>
      </c>
      <c r="S60" s="49">
        <v>20</v>
      </c>
    </row>
    <row r="61" spans="1:54" x14ac:dyDescent="0.25">
      <c r="B61" s="49" t="s">
        <v>30</v>
      </c>
      <c r="C61" s="49">
        <v>0</v>
      </c>
      <c r="D61" s="49">
        <v>0</v>
      </c>
      <c r="E61" s="49">
        <v>0</v>
      </c>
      <c r="F61" s="49">
        <v>3</v>
      </c>
      <c r="G61" s="49">
        <v>12</v>
      </c>
      <c r="H61" s="49">
        <v>4</v>
      </c>
      <c r="I61" s="49">
        <v>1</v>
      </c>
      <c r="J61" s="49">
        <v>0</v>
      </c>
      <c r="K61" s="49">
        <v>0</v>
      </c>
      <c r="L61" s="49">
        <v>0</v>
      </c>
      <c r="M61" s="49">
        <v>0</v>
      </c>
      <c r="N61" s="49">
        <v>0</v>
      </c>
      <c r="O61" s="49">
        <v>0</v>
      </c>
      <c r="P61" s="49">
        <v>0</v>
      </c>
      <c r="Q61" s="49">
        <v>0</v>
      </c>
      <c r="R61" s="49">
        <v>0</v>
      </c>
      <c r="S61" s="49">
        <v>20</v>
      </c>
    </row>
    <row r="62" spans="1:54" x14ac:dyDescent="0.25">
      <c r="B62" s="49" t="s">
        <v>120</v>
      </c>
      <c r="C62" s="49">
        <v>0</v>
      </c>
      <c r="D62" s="49">
        <v>19</v>
      </c>
      <c r="E62" s="49">
        <v>1</v>
      </c>
      <c r="F62" s="49">
        <v>0</v>
      </c>
      <c r="G62" s="49">
        <v>0</v>
      </c>
      <c r="H62" s="49">
        <v>0</v>
      </c>
      <c r="I62" s="49">
        <v>0</v>
      </c>
      <c r="J62" s="49">
        <v>0</v>
      </c>
      <c r="K62" s="49">
        <v>0</v>
      </c>
      <c r="L62" s="49">
        <v>0</v>
      </c>
      <c r="M62" s="49">
        <v>0</v>
      </c>
      <c r="N62" s="49">
        <v>0</v>
      </c>
      <c r="O62" s="49">
        <v>0</v>
      </c>
      <c r="P62" s="49">
        <v>0</v>
      </c>
      <c r="Q62" s="49">
        <v>0</v>
      </c>
      <c r="R62" s="49">
        <v>0</v>
      </c>
      <c r="S62" s="49">
        <v>20</v>
      </c>
    </row>
    <row r="63" spans="1:54" s="46" customFormat="1" x14ac:dyDescent="0.25">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row>
    <row r="64" spans="1:54" x14ac:dyDescent="0.25">
      <c r="A64" t="s">
        <v>99</v>
      </c>
    </row>
    <row r="65" spans="2:19" x14ac:dyDescent="0.25">
      <c r="B65" s="49" t="s">
        <v>0</v>
      </c>
      <c r="C65" s="49">
        <v>1.5625E-2</v>
      </c>
      <c r="D65" s="49">
        <v>3.125E-2</v>
      </c>
      <c r="E65" s="49">
        <v>6.25E-2</v>
      </c>
      <c r="F65" s="49">
        <v>0.125</v>
      </c>
      <c r="G65" s="49">
        <v>0.25</v>
      </c>
      <c r="H65" s="49">
        <v>0.5</v>
      </c>
      <c r="I65" s="49">
        <v>1</v>
      </c>
      <c r="J65" s="49">
        <v>2</v>
      </c>
      <c r="K65" s="49">
        <v>4</v>
      </c>
      <c r="L65" s="49">
        <v>8</v>
      </c>
      <c r="M65" s="49">
        <v>16</v>
      </c>
      <c r="N65" s="49">
        <v>32</v>
      </c>
      <c r="O65" s="49">
        <v>64</v>
      </c>
      <c r="P65" s="49">
        <v>128</v>
      </c>
      <c r="Q65" s="49">
        <v>256</v>
      </c>
      <c r="R65" s="49">
        <v>512</v>
      </c>
      <c r="S65" s="49" t="s">
        <v>1</v>
      </c>
    </row>
    <row r="66" spans="2:19" x14ac:dyDescent="0.25">
      <c r="B66" s="49" t="s">
        <v>2</v>
      </c>
      <c r="C66" s="49">
        <v>0</v>
      </c>
      <c r="D66" s="49">
        <v>0</v>
      </c>
      <c r="E66" s="49">
        <v>0</v>
      </c>
      <c r="F66" s="49">
        <v>0</v>
      </c>
      <c r="G66" s="49">
        <v>0</v>
      </c>
      <c r="H66" s="49">
        <v>0</v>
      </c>
      <c r="I66" s="49">
        <v>1</v>
      </c>
      <c r="J66" s="49">
        <v>0</v>
      </c>
      <c r="K66" s="49">
        <v>0</v>
      </c>
      <c r="L66" s="49">
        <v>0</v>
      </c>
      <c r="M66" s="49">
        <v>1</v>
      </c>
      <c r="N66" s="49">
        <v>4</v>
      </c>
      <c r="O66" s="49">
        <v>2</v>
      </c>
      <c r="P66" s="49">
        <v>0</v>
      </c>
      <c r="Q66" s="49">
        <v>0</v>
      </c>
      <c r="R66" s="49">
        <v>0</v>
      </c>
      <c r="S66" s="49">
        <v>8</v>
      </c>
    </row>
    <row r="67" spans="2:19" x14ac:dyDescent="0.25">
      <c r="B67" s="49" t="s">
        <v>3</v>
      </c>
      <c r="C67" s="49">
        <v>0</v>
      </c>
      <c r="D67" s="49">
        <v>0</v>
      </c>
      <c r="E67" s="49">
        <v>0</v>
      </c>
      <c r="F67" s="49">
        <v>1</v>
      </c>
      <c r="G67" s="49">
        <v>0</v>
      </c>
      <c r="H67" s="49">
        <v>0</v>
      </c>
      <c r="I67" s="49">
        <v>3</v>
      </c>
      <c r="J67" s="49">
        <v>1</v>
      </c>
      <c r="K67" s="49">
        <v>0</v>
      </c>
      <c r="L67" s="49">
        <v>0</v>
      </c>
      <c r="M67" s="49">
        <v>2</v>
      </c>
      <c r="N67" s="49">
        <v>0</v>
      </c>
      <c r="O67" s="49">
        <v>1</v>
      </c>
      <c r="P67" s="49">
        <v>0</v>
      </c>
      <c r="Q67" s="49">
        <v>0</v>
      </c>
      <c r="R67" s="49">
        <v>0</v>
      </c>
      <c r="S67" s="49">
        <v>8</v>
      </c>
    </row>
    <row r="68" spans="2:19" x14ac:dyDescent="0.25">
      <c r="B68" s="49" t="s">
        <v>4</v>
      </c>
      <c r="C68" s="49">
        <v>0</v>
      </c>
      <c r="D68" s="49">
        <v>0</v>
      </c>
      <c r="E68" s="49">
        <v>0</v>
      </c>
      <c r="F68" s="49">
        <v>0</v>
      </c>
      <c r="G68" s="49">
        <v>1</v>
      </c>
      <c r="H68" s="49">
        <v>0</v>
      </c>
      <c r="I68" s="49">
        <v>0</v>
      </c>
      <c r="J68" s="49">
        <v>1</v>
      </c>
      <c r="K68" s="49">
        <v>2</v>
      </c>
      <c r="L68" s="49">
        <v>1</v>
      </c>
      <c r="M68" s="49">
        <v>2</v>
      </c>
      <c r="N68" s="49">
        <v>0</v>
      </c>
      <c r="O68" s="49">
        <v>0</v>
      </c>
      <c r="P68" s="49">
        <v>1</v>
      </c>
      <c r="Q68" s="49">
        <v>0</v>
      </c>
      <c r="R68" s="49">
        <v>0</v>
      </c>
      <c r="S68" s="49">
        <v>8</v>
      </c>
    </row>
    <row r="69" spans="2:19" x14ac:dyDescent="0.25">
      <c r="B69" s="49" t="s">
        <v>5</v>
      </c>
      <c r="C69" s="49">
        <v>0</v>
      </c>
      <c r="D69" s="49">
        <v>0</v>
      </c>
      <c r="E69" s="49">
        <v>0</v>
      </c>
      <c r="F69" s="49">
        <v>0</v>
      </c>
      <c r="G69" s="49">
        <v>1</v>
      </c>
      <c r="H69" s="49">
        <v>0</v>
      </c>
      <c r="I69" s="49">
        <v>1</v>
      </c>
      <c r="J69" s="49">
        <v>4</v>
      </c>
      <c r="K69" s="49">
        <v>1</v>
      </c>
      <c r="L69" s="49">
        <v>1</v>
      </c>
      <c r="M69" s="49">
        <v>0</v>
      </c>
      <c r="N69" s="49">
        <v>0</v>
      </c>
      <c r="O69" s="49">
        <v>0</v>
      </c>
      <c r="P69" s="49">
        <v>0</v>
      </c>
      <c r="Q69" s="49">
        <v>0</v>
      </c>
      <c r="R69" s="49">
        <v>0</v>
      </c>
      <c r="S69" s="49">
        <v>8</v>
      </c>
    </row>
    <row r="70" spans="2:19" x14ac:dyDescent="0.25">
      <c r="B70" s="49" t="s">
        <v>6</v>
      </c>
      <c r="C70" s="49">
        <v>0</v>
      </c>
      <c r="D70" s="49">
        <v>0</v>
      </c>
      <c r="E70" s="49">
        <v>0</v>
      </c>
      <c r="F70" s="49">
        <v>6</v>
      </c>
      <c r="G70" s="49">
        <v>0</v>
      </c>
      <c r="H70" s="49">
        <v>1</v>
      </c>
      <c r="I70" s="49">
        <v>0</v>
      </c>
      <c r="J70" s="49">
        <v>0</v>
      </c>
      <c r="K70" s="49">
        <v>0</v>
      </c>
      <c r="L70" s="49">
        <v>0</v>
      </c>
      <c r="M70" s="49">
        <v>1</v>
      </c>
      <c r="N70" s="49">
        <v>0</v>
      </c>
      <c r="O70" s="49">
        <v>0</v>
      </c>
      <c r="P70" s="49">
        <v>0</v>
      </c>
      <c r="Q70" s="49">
        <v>0</v>
      </c>
      <c r="R70" s="49">
        <v>0</v>
      </c>
      <c r="S70" s="49">
        <v>8</v>
      </c>
    </row>
    <row r="71" spans="2:19" x14ac:dyDescent="0.25">
      <c r="B71" s="49" t="s">
        <v>7</v>
      </c>
      <c r="C71" s="49">
        <v>0</v>
      </c>
      <c r="D71" s="49">
        <v>5</v>
      </c>
      <c r="E71" s="49">
        <v>0</v>
      </c>
      <c r="F71" s="49">
        <v>0</v>
      </c>
      <c r="G71" s="49">
        <v>1</v>
      </c>
      <c r="H71" s="49">
        <v>1</v>
      </c>
      <c r="I71" s="49">
        <v>0</v>
      </c>
      <c r="J71" s="49">
        <v>0</v>
      </c>
      <c r="K71" s="49">
        <v>0</v>
      </c>
      <c r="L71" s="49">
        <v>0</v>
      </c>
      <c r="M71" s="49">
        <v>1</v>
      </c>
      <c r="N71" s="49">
        <v>0</v>
      </c>
      <c r="O71" s="49">
        <v>0</v>
      </c>
      <c r="P71" s="49">
        <v>0</v>
      </c>
      <c r="Q71" s="49">
        <v>0</v>
      </c>
      <c r="R71" s="49">
        <v>0</v>
      </c>
      <c r="S71" s="49">
        <v>8</v>
      </c>
    </row>
    <row r="72" spans="2:19" x14ac:dyDescent="0.25">
      <c r="B72" s="49" t="s">
        <v>8</v>
      </c>
      <c r="C72" s="49">
        <v>0</v>
      </c>
      <c r="D72" s="49">
        <v>0</v>
      </c>
      <c r="E72" s="49">
        <v>0</v>
      </c>
      <c r="F72" s="49">
        <v>6</v>
      </c>
      <c r="G72" s="49">
        <v>0</v>
      </c>
      <c r="H72" s="49">
        <v>1</v>
      </c>
      <c r="I72" s="49">
        <v>0</v>
      </c>
      <c r="J72" s="49">
        <v>1</v>
      </c>
      <c r="K72" s="49">
        <v>0</v>
      </c>
      <c r="L72" s="49">
        <v>0</v>
      </c>
      <c r="M72" s="49">
        <v>0</v>
      </c>
      <c r="N72" s="49">
        <v>0</v>
      </c>
      <c r="O72" s="49">
        <v>0</v>
      </c>
      <c r="P72" s="49">
        <v>0</v>
      </c>
      <c r="Q72" s="49">
        <v>0</v>
      </c>
      <c r="R72" s="49">
        <v>0</v>
      </c>
      <c r="S72" s="49">
        <v>8</v>
      </c>
    </row>
    <row r="73" spans="2:19" x14ac:dyDescent="0.25">
      <c r="B73" s="49" t="s">
        <v>9</v>
      </c>
      <c r="C73" s="49">
        <v>0</v>
      </c>
      <c r="D73" s="49">
        <v>0</v>
      </c>
      <c r="E73" s="49">
        <v>0</v>
      </c>
      <c r="F73" s="49">
        <v>1</v>
      </c>
      <c r="G73" s="49">
        <v>0</v>
      </c>
      <c r="H73" s="49">
        <v>0</v>
      </c>
      <c r="I73" s="49">
        <v>0</v>
      </c>
      <c r="J73" s="49">
        <v>1</v>
      </c>
      <c r="K73" s="49">
        <v>3</v>
      </c>
      <c r="L73" s="49">
        <v>1</v>
      </c>
      <c r="M73" s="49">
        <v>0</v>
      </c>
      <c r="N73" s="49">
        <v>0</v>
      </c>
      <c r="O73" s="49">
        <v>2</v>
      </c>
      <c r="P73" s="49">
        <v>0</v>
      </c>
      <c r="Q73" s="49">
        <v>0</v>
      </c>
      <c r="R73" s="49">
        <v>0</v>
      </c>
      <c r="S73" s="49">
        <v>8</v>
      </c>
    </row>
    <row r="74" spans="2:19" x14ac:dyDescent="0.25">
      <c r="B74" s="49" t="s">
        <v>10</v>
      </c>
      <c r="C74" s="49">
        <v>0</v>
      </c>
      <c r="D74" s="49">
        <v>0</v>
      </c>
      <c r="E74" s="49">
        <v>4</v>
      </c>
      <c r="F74" s="49">
        <v>0</v>
      </c>
      <c r="G74" s="49">
        <v>3</v>
      </c>
      <c r="H74" s="49">
        <v>1</v>
      </c>
      <c r="I74" s="49">
        <v>0</v>
      </c>
      <c r="J74" s="49">
        <v>0</v>
      </c>
      <c r="K74" s="49">
        <v>0</v>
      </c>
      <c r="L74" s="49">
        <v>0</v>
      </c>
      <c r="M74" s="49">
        <v>0</v>
      </c>
      <c r="N74" s="49">
        <v>0</v>
      </c>
      <c r="O74" s="49">
        <v>0</v>
      </c>
      <c r="P74" s="49">
        <v>0</v>
      </c>
      <c r="Q74" s="49">
        <v>0</v>
      </c>
      <c r="R74" s="49">
        <v>0</v>
      </c>
      <c r="S74" s="49">
        <v>8</v>
      </c>
    </row>
    <row r="75" spans="2:19" x14ac:dyDescent="0.25">
      <c r="B75" s="49" t="s">
        <v>11</v>
      </c>
      <c r="C75" s="49">
        <v>0</v>
      </c>
      <c r="D75" s="49">
        <v>0</v>
      </c>
      <c r="E75" s="49">
        <v>8</v>
      </c>
      <c r="F75" s="49">
        <v>0</v>
      </c>
      <c r="G75" s="49">
        <v>0</v>
      </c>
      <c r="H75" s="49">
        <v>0</v>
      </c>
      <c r="I75" s="49">
        <v>0</v>
      </c>
      <c r="J75" s="49">
        <v>0</v>
      </c>
      <c r="K75" s="49">
        <v>0</v>
      </c>
      <c r="L75" s="49">
        <v>0</v>
      </c>
      <c r="M75" s="49">
        <v>0</v>
      </c>
      <c r="N75" s="49">
        <v>0</v>
      </c>
      <c r="O75" s="49">
        <v>0</v>
      </c>
      <c r="P75" s="49">
        <v>0</v>
      </c>
      <c r="Q75" s="49">
        <v>0</v>
      </c>
      <c r="R75" s="49">
        <v>0</v>
      </c>
      <c r="S75" s="49">
        <v>8</v>
      </c>
    </row>
    <row r="76" spans="2:19" x14ac:dyDescent="0.25">
      <c r="B76" s="49" t="s">
        <v>12</v>
      </c>
      <c r="C76" s="49">
        <v>0</v>
      </c>
      <c r="D76" s="49">
        <v>0</v>
      </c>
      <c r="E76" s="49">
        <v>0</v>
      </c>
      <c r="F76" s="49">
        <v>1</v>
      </c>
      <c r="G76" s="49">
        <v>3</v>
      </c>
      <c r="H76" s="49">
        <v>2</v>
      </c>
      <c r="I76" s="49">
        <v>2</v>
      </c>
      <c r="J76" s="49">
        <v>0</v>
      </c>
      <c r="K76" s="49">
        <v>0</v>
      </c>
      <c r="L76" s="49">
        <v>0</v>
      </c>
      <c r="M76" s="49">
        <v>0</v>
      </c>
      <c r="N76" s="49">
        <v>0</v>
      </c>
      <c r="O76" s="49">
        <v>0</v>
      </c>
      <c r="P76" s="49">
        <v>0</v>
      </c>
      <c r="Q76" s="49">
        <v>0</v>
      </c>
      <c r="R76" s="49">
        <v>0</v>
      </c>
      <c r="S76" s="49">
        <v>8</v>
      </c>
    </row>
    <row r="77" spans="2:19" x14ac:dyDescent="0.25">
      <c r="B77" s="49" t="s">
        <v>13</v>
      </c>
      <c r="C77" s="49">
        <v>0</v>
      </c>
      <c r="D77" s="49">
        <v>0</v>
      </c>
      <c r="E77" s="49">
        <v>0</v>
      </c>
      <c r="F77" s="49">
        <v>0</v>
      </c>
      <c r="G77" s="49">
        <v>8</v>
      </c>
      <c r="H77" s="49">
        <v>0</v>
      </c>
      <c r="I77" s="49">
        <v>0</v>
      </c>
      <c r="J77" s="49">
        <v>0</v>
      </c>
      <c r="K77" s="49">
        <v>0</v>
      </c>
      <c r="L77" s="49">
        <v>0</v>
      </c>
      <c r="M77" s="49">
        <v>0</v>
      </c>
      <c r="N77" s="49">
        <v>0</v>
      </c>
      <c r="O77" s="49">
        <v>0</v>
      </c>
      <c r="P77" s="49">
        <v>0</v>
      </c>
      <c r="Q77" s="49">
        <v>0</v>
      </c>
      <c r="R77" s="49">
        <v>0</v>
      </c>
      <c r="S77" s="49">
        <v>8</v>
      </c>
    </row>
    <row r="78" spans="2:19" x14ac:dyDescent="0.25">
      <c r="B78" s="49" t="s">
        <v>14</v>
      </c>
      <c r="C78" s="49">
        <v>0</v>
      </c>
      <c r="D78" s="49">
        <v>0</v>
      </c>
      <c r="E78" s="49">
        <v>2</v>
      </c>
      <c r="F78" s="49">
        <v>0</v>
      </c>
      <c r="G78" s="49">
        <v>5</v>
      </c>
      <c r="H78" s="49">
        <v>1</v>
      </c>
      <c r="I78" s="49">
        <v>0</v>
      </c>
      <c r="J78" s="49">
        <v>0</v>
      </c>
      <c r="K78" s="49">
        <v>0</v>
      </c>
      <c r="L78" s="49">
        <v>0</v>
      </c>
      <c r="M78" s="49">
        <v>0</v>
      </c>
      <c r="N78" s="49">
        <v>0</v>
      </c>
      <c r="O78" s="49">
        <v>0</v>
      </c>
      <c r="P78" s="49">
        <v>0</v>
      </c>
      <c r="Q78" s="49">
        <v>0</v>
      </c>
      <c r="R78" s="49">
        <v>0</v>
      </c>
      <c r="S78" s="49">
        <v>8</v>
      </c>
    </row>
    <row r="79" spans="2:19" x14ac:dyDescent="0.25">
      <c r="B79" s="49" t="s">
        <v>15</v>
      </c>
      <c r="C79" s="49">
        <v>0</v>
      </c>
      <c r="D79" s="49">
        <v>0</v>
      </c>
      <c r="E79" s="49">
        <v>1</v>
      </c>
      <c r="F79" s="49">
        <v>0</v>
      </c>
      <c r="G79" s="49">
        <v>0</v>
      </c>
      <c r="H79" s="49">
        <v>0</v>
      </c>
      <c r="I79" s="49">
        <v>0</v>
      </c>
      <c r="J79" s="49">
        <v>0</v>
      </c>
      <c r="K79" s="49">
        <v>0</v>
      </c>
      <c r="L79" s="49">
        <v>0</v>
      </c>
      <c r="M79" s="49">
        <v>0</v>
      </c>
      <c r="N79" s="49">
        <v>0</v>
      </c>
      <c r="O79" s="49">
        <v>0</v>
      </c>
      <c r="P79" s="49">
        <v>0</v>
      </c>
      <c r="Q79" s="49">
        <v>0</v>
      </c>
      <c r="R79" s="49">
        <v>0</v>
      </c>
      <c r="S79" s="49">
        <v>1</v>
      </c>
    </row>
    <row r="80" spans="2:19" x14ac:dyDescent="0.25">
      <c r="B80" s="49" t="s">
        <v>16</v>
      </c>
      <c r="C80" s="49">
        <v>0</v>
      </c>
      <c r="D80" s="49">
        <v>0</v>
      </c>
      <c r="E80" s="49">
        <v>0</v>
      </c>
      <c r="F80" s="49">
        <v>0</v>
      </c>
      <c r="G80" s="49">
        <v>0</v>
      </c>
      <c r="H80" s="49">
        <v>1</v>
      </c>
      <c r="I80" s="49">
        <v>0</v>
      </c>
      <c r="J80" s="49">
        <v>4</v>
      </c>
      <c r="K80" s="49">
        <v>1</v>
      </c>
      <c r="L80" s="49">
        <v>0</v>
      </c>
      <c r="M80" s="49">
        <v>1</v>
      </c>
      <c r="N80" s="49">
        <v>0</v>
      </c>
      <c r="O80" s="49">
        <v>0</v>
      </c>
      <c r="P80" s="49">
        <v>1</v>
      </c>
      <c r="Q80" s="49">
        <v>0</v>
      </c>
      <c r="R80" s="49">
        <v>0</v>
      </c>
      <c r="S80" s="49">
        <v>8</v>
      </c>
    </row>
    <row r="81" spans="1:54" x14ac:dyDescent="0.25">
      <c r="B81" s="49" t="s">
        <v>17</v>
      </c>
      <c r="C81" s="49">
        <v>0</v>
      </c>
      <c r="D81" s="49">
        <v>0</v>
      </c>
      <c r="E81" s="49">
        <v>2</v>
      </c>
      <c r="F81" s="49">
        <v>0</v>
      </c>
      <c r="G81" s="49">
        <v>3</v>
      </c>
      <c r="H81" s="49">
        <v>1</v>
      </c>
      <c r="I81" s="49">
        <v>1</v>
      </c>
      <c r="J81" s="49">
        <v>0</v>
      </c>
      <c r="K81" s="49">
        <v>0</v>
      </c>
      <c r="L81" s="49">
        <v>0</v>
      </c>
      <c r="M81" s="49">
        <v>0</v>
      </c>
      <c r="N81" s="49">
        <v>1</v>
      </c>
      <c r="O81" s="49">
        <v>0</v>
      </c>
      <c r="P81" s="49">
        <v>0</v>
      </c>
      <c r="Q81" s="49">
        <v>0</v>
      </c>
      <c r="R81" s="49">
        <v>0</v>
      </c>
      <c r="S81" s="49">
        <v>8</v>
      </c>
    </row>
    <row r="82" spans="1:54" x14ac:dyDescent="0.25">
      <c r="B82" s="49" t="s">
        <v>18</v>
      </c>
      <c r="C82" s="49">
        <v>0</v>
      </c>
      <c r="D82" s="49">
        <v>5</v>
      </c>
      <c r="E82" s="49">
        <v>2</v>
      </c>
      <c r="F82" s="49">
        <v>1</v>
      </c>
      <c r="G82" s="49">
        <v>0</v>
      </c>
      <c r="H82" s="49">
        <v>0</v>
      </c>
      <c r="I82" s="49">
        <v>0</v>
      </c>
      <c r="J82" s="49">
        <v>0</v>
      </c>
      <c r="K82" s="49">
        <v>0</v>
      </c>
      <c r="L82" s="49">
        <v>0</v>
      </c>
      <c r="M82" s="49">
        <v>0</v>
      </c>
      <c r="N82" s="49">
        <v>0</v>
      </c>
      <c r="O82" s="49">
        <v>0</v>
      </c>
      <c r="P82" s="49">
        <v>0</v>
      </c>
      <c r="Q82" s="49">
        <v>0</v>
      </c>
      <c r="R82" s="49">
        <v>0</v>
      </c>
      <c r="S82" s="49">
        <v>8</v>
      </c>
    </row>
    <row r="83" spans="1:54" x14ac:dyDescent="0.25">
      <c r="B83" s="49" t="s">
        <v>19</v>
      </c>
      <c r="C83" s="49">
        <v>0</v>
      </c>
      <c r="D83" s="49">
        <v>7</v>
      </c>
      <c r="E83" s="49">
        <v>0</v>
      </c>
      <c r="F83" s="49">
        <v>1</v>
      </c>
      <c r="G83" s="49">
        <v>0</v>
      </c>
      <c r="H83" s="49">
        <v>0</v>
      </c>
      <c r="I83" s="49">
        <v>0</v>
      </c>
      <c r="J83" s="49">
        <v>0</v>
      </c>
      <c r="K83" s="49">
        <v>0</v>
      </c>
      <c r="L83" s="49">
        <v>0</v>
      </c>
      <c r="M83" s="49">
        <v>0</v>
      </c>
      <c r="N83" s="49">
        <v>0</v>
      </c>
      <c r="O83" s="49">
        <v>0</v>
      </c>
      <c r="P83" s="49">
        <v>0</v>
      </c>
      <c r="Q83" s="49">
        <v>0</v>
      </c>
      <c r="R83" s="49">
        <v>0</v>
      </c>
      <c r="S83" s="49">
        <v>8</v>
      </c>
    </row>
    <row r="84" spans="1:54" x14ac:dyDescent="0.25">
      <c r="B84" s="49" t="s">
        <v>20</v>
      </c>
      <c r="C84" s="49">
        <v>0</v>
      </c>
      <c r="D84" s="49">
        <v>0</v>
      </c>
      <c r="E84" s="49">
        <v>5</v>
      </c>
      <c r="F84" s="49">
        <v>2</v>
      </c>
      <c r="G84" s="49">
        <v>1</v>
      </c>
      <c r="H84" s="49">
        <v>0</v>
      </c>
      <c r="I84" s="49">
        <v>0</v>
      </c>
      <c r="J84" s="49">
        <v>0</v>
      </c>
      <c r="K84" s="49">
        <v>0</v>
      </c>
      <c r="L84" s="49">
        <v>0</v>
      </c>
      <c r="M84" s="49">
        <v>0</v>
      </c>
      <c r="N84" s="49">
        <v>0</v>
      </c>
      <c r="O84" s="49">
        <v>0</v>
      </c>
      <c r="P84" s="49">
        <v>0</v>
      </c>
      <c r="Q84" s="49">
        <v>0</v>
      </c>
      <c r="R84" s="49">
        <v>0</v>
      </c>
      <c r="S84" s="49">
        <v>8</v>
      </c>
    </row>
    <row r="85" spans="1:54" x14ac:dyDescent="0.25">
      <c r="B85" s="49" t="s">
        <v>21</v>
      </c>
      <c r="C85" s="49">
        <v>0</v>
      </c>
      <c r="D85" s="49">
        <v>0</v>
      </c>
      <c r="E85" s="49">
        <v>0</v>
      </c>
      <c r="F85" s="49">
        <v>0</v>
      </c>
      <c r="G85" s="49">
        <v>1</v>
      </c>
      <c r="H85" s="49">
        <v>2</v>
      </c>
      <c r="I85" s="49">
        <v>3</v>
      </c>
      <c r="J85" s="49">
        <v>2</v>
      </c>
      <c r="K85" s="49">
        <v>0</v>
      </c>
      <c r="L85" s="49">
        <v>0</v>
      </c>
      <c r="M85" s="49">
        <v>0</v>
      </c>
      <c r="N85" s="49">
        <v>0</v>
      </c>
      <c r="O85" s="49">
        <v>0</v>
      </c>
      <c r="P85" s="49">
        <v>0</v>
      </c>
      <c r="Q85" s="49">
        <v>0</v>
      </c>
      <c r="R85" s="49">
        <v>0</v>
      </c>
      <c r="S85" s="49">
        <v>8</v>
      </c>
    </row>
    <row r="86" spans="1:54" x14ac:dyDescent="0.25">
      <c r="B86" s="49" t="s">
        <v>22</v>
      </c>
      <c r="C86" s="49">
        <v>0</v>
      </c>
      <c r="D86" s="49">
        <v>2</v>
      </c>
      <c r="E86" s="49">
        <v>0</v>
      </c>
      <c r="F86" s="49">
        <v>2</v>
      </c>
      <c r="G86" s="49">
        <v>4</v>
      </c>
      <c r="H86" s="49">
        <v>0</v>
      </c>
      <c r="I86" s="49">
        <v>0</v>
      </c>
      <c r="J86" s="49">
        <v>0</v>
      </c>
      <c r="K86" s="49">
        <v>0</v>
      </c>
      <c r="L86" s="49">
        <v>0</v>
      </c>
      <c r="M86" s="49">
        <v>0</v>
      </c>
      <c r="N86" s="49">
        <v>0</v>
      </c>
      <c r="O86" s="49">
        <v>0</v>
      </c>
      <c r="P86" s="49">
        <v>0</v>
      </c>
      <c r="Q86" s="49">
        <v>0</v>
      </c>
      <c r="R86" s="49">
        <v>0</v>
      </c>
      <c r="S86" s="49">
        <v>8</v>
      </c>
    </row>
    <row r="87" spans="1:54" x14ac:dyDescent="0.25">
      <c r="B87" s="49" t="s">
        <v>90</v>
      </c>
      <c r="C87" s="49">
        <v>0</v>
      </c>
      <c r="D87" s="49">
        <v>0</v>
      </c>
      <c r="E87" s="49">
        <v>0</v>
      </c>
      <c r="F87" s="49">
        <v>0</v>
      </c>
      <c r="G87" s="49">
        <v>0</v>
      </c>
      <c r="H87" s="49">
        <v>0</v>
      </c>
      <c r="I87" s="49">
        <v>0</v>
      </c>
      <c r="J87" s="49">
        <v>1</v>
      </c>
      <c r="K87" s="49">
        <v>6</v>
      </c>
      <c r="L87" s="49">
        <v>1</v>
      </c>
      <c r="M87" s="49">
        <v>0</v>
      </c>
      <c r="N87" s="49">
        <v>0</v>
      </c>
      <c r="O87" s="49">
        <v>0</v>
      </c>
      <c r="P87" s="49">
        <v>0</v>
      </c>
      <c r="Q87" s="49">
        <v>0</v>
      </c>
      <c r="R87" s="49">
        <v>0</v>
      </c>
      <c r="S87" s="49">
        <v>8</v>
      </c>
    </row>
    <row r="88" spans="1:54" x14ac:dyDescent="0.25">
      <c r="B88" s="49" t="s">
        <v>121</v>
      </c>
      <c r="C88" s="49">
        <v>0</v>
      </c>
      <c r="D88" s="49">
        <v>2</v>
      </c>
      <c r="E88" s="49">
        <v>0</v>
      </c>
      <c r="F88" s="49">
        <v>3</v>
      </c>
      <c r="G88" s="49">
        <v>1</v>
      </c>
      <c r="H88" s="49">
        <v>0</v>
      </c>
      <c r="I88" s="49">
        <v>1</v>
      </c>
      <c r="J88" s="49">
        <v>0</v>
      </c>
      <c r="K88" s="49">
        <v>0</v>
      </c>
      <c r="L88" s="49">
        <v>0</v>
      </c>
      <c r="M88" s="49">
        <v>0</v>
      </c>
      <c r="N88" s="49">
        <v>0</v>
      </c>
      <c r="O88" s="49">
        <v>0</v>
      </c>
      <c r="P88" s="49">
        <v>0</v>
      </c>
      <c r="Q88" s="49">
        <v>0</v>
      </c>
      <c r="R88" s="49">
        <v>0</v>
      </c>
      <c r="S88" s="49">
        <v>7</v>
      </c>
    </row>
    <row r="89" spans="1:54" x14ac:dyDescent="0.25">
      <c r="B89" t="s">
        <v>96</v>
      </c>
      <c r="C89">
        <v>0</v>
      </c>
      <c r="D89">
        <v>0</v>
      </c>
      <c r="E89">
        <v>0</v>
      </c>
      <c r="F89">
        <v>8</v>
      </c>
      <c r="G89">
        <v>0</v>
      </c>
      <c r="H89">
        <v>0</v>
      </c>
      <c r="I89">
        <v>0</v>
      </c>
      <c r="J89">
        <v>0</v>
      </c>
      <c r="K89">
        <v>0</v>
      </c>
      <c r="L89">
        <v>0</v>
      </c>
      <c r="M89">
        <v>0</v>
      </c>
      <c r="N89">
        <v>0</v>
      </c>
      <c r="O89">
        <v>0</v>
      </c>
      <c r="P89">
        <v>0</v>
      </c>
      <c r="Q89">
        <v>0</v>
      </c>
      <c r="R89">
        <v>0</v>
      </c>
      <c r="S89">
        <v>8</v>
      </c>
    </row>
    <row r="90" spans="1:54" s="49" customFormat="1" x14ac:dyDescent="0.25">
      <c r="AC90" s="10"/>
      <c r="AD90" s="10"/>
      <c r="AE90" s="10"/>
      <c r="AF90" s="10"/>
      <c r="AG90" s="10"/>
      <c r="AH90" s="10"/>
      <c r="AI90" s="10"/>
      <c r="AJ90" s="10"/>
      <c r="AK90" s="10"/>
      <c r="AL90" s="10"/>
      <c r="AM90" s="10"/>
      <c r="AN90" s="10"/>
      <c r="AO90" s="10"/>
      <c r="AP90" s="10"/>
      <c r="AQ90" s="10"/>
      <c r="AR90" s="10"/>
      <c r="AS90" s="10"/>
      <c r="AT90" s="10"/>
      <c r="AU90" s="10"/>
      <c r="AV90" s="10"/>
      <c r="AW90" s="10"/>
      <c r="AX90" s="10"/>
      <c r="AY90" s="10"/>
      <c r="AZ90" s="10"/>
      <c r="BA90" s="10"/>
      <c r="BB90" s="10"/>
    </row>
    <row r="91" spans="1:54" x14ac:dyDescent="0.25">
      <c r="A91" t="s">
        <v>110</v>
      </c>
    </row>
    <row r="92" spans="1:54" x14ac:dyDescent="0.25">
      <c r="B92" s="49" t="s">
        <v>0</v>
      </c>
      <c r="C92" s="49">
        <v>1.5625E-2</v>
      </c>
      <c r="D92" s="49">
        <v>3.125E-2</v>
      </c>
      <c r="E92" s="49">
        <v>6.25E-2</v>
      </c>
      <c r="F92" s="49">
        <v>0.125</v>
      </c>
      <c r="G92" s="49">
        <v>0.25</v>
      </c>
      <c r="H92" s="49">
        <v>0.5</v>
      </c>
      <c r="I92" s="49">
        <v>1</v>
      </c>
      <c r="J92" s="49">
        <v>2</v>
      </c>
      <c r="K92" s="49">
        <v>4</v>
      </c>
      <c r="L92" s="49">
        <v>8</v>
      </c>
      <c r="M92" s="49">
        <v>16</v>
      </c>
      <c r="N92" s="49">
        <v>32</v>
      </c>
      <c r="O92" s="49">
        <v>64</v>
      </c>
      <c r="P92" s="49">
        <v>128</v>
      </c>
      <c r="Q92" s="49">
        <v>256</v>
      </c>
      <c r="R92" s="49">
        <v>512</v>
      </c>
      <c r="S92" s="49" t="s">
        <v>1</v>
      </c>
    </row>
    <row r="93" spans="1:54" x14ac:dyDescent="0.25">
      <c r="B93" s="49" t="s">
        <v>37</v>
      </c>
      <c r="C93" s="49">
        <v>0</v>
      </c>
      <c r="D93" s="49">
        <v>0</v>
      </c>
      <c r="E93" s="49">
        <v>0</v>
      </c>
      <c r="F93" s="49">
        <v>3</v>
      </c>
      <c r="G93" s="49">
        <v>8</v>
      </c>
      <c r="H93" s="49">
        <v>20</v>
      </c>
      <c r="I93" s="49">
        <v>3</v>
      </c>
      <c r="J93" s="49">
        <v>0</v>
      </c>
      <c r="K93" s="49">
        <v>1</v>
      </c>
      <c r="L93" s="49">
        <v>0</v>
      </c>
      <c r="M93" s="49">
        <v>0</v>
      </c>
      <c r="N93" s="49">
        <v>0</v>
      </c>
      <c r="O93" s="49">
        <v>0</v>
      </c>
      <c r="P93" s="49">
        <v>0</v>
      </c>
      <c r="Q93" s="49">
        <v>0</v>
      </c>
      <c r="R93" s="49">
        <v>0</v>
      </c>
      <c r="S93" s="49">
        <v>35</v>
      </c>
    </row>
    <row r="94" spans="1:54" x14ac:dyDescent="0.25">
      <c r="B94" s="49" t="s">
        <v>25</v>
      </c>
      <c r="C94" s="49">
        <v>0</v>
      </c>
      <c r="D94" s="49">
        <v>0</v>
      </c>
      <c r="E94" s="49">
        <v>10</v>
      </c>
      <c r="F94" s="49">
        <v>12</v>
      </c>
      <c r="G94" s="49">
        <v>11</v>
      </c>
      <c r="H94" s="49">
        <v>1</v>
      </c>
      <c r="I94" s="49">
        <v>1</v>
      </c>
      <c r="J94" s="49">
        <v>0</v>
      </c>
      <c r="K94" s="49">
        <v>0</v>
      </c>
      <c r="L94" s="49">
        <v>0</v>
      </c>
      <c r="M94" s="49">
        <v>0</v>
      </c>
      <c r="N94" s="49">
        <v>0</v>
      </c>
      <c r="O94" s="49">
        <v>0</v>
      </c>
      <c r="P94" s="49">
        <v>0</v>
      </c>
      <c r="Q94" s="49">
        <v>0</v>
      </c>
      <c r="R94" s="49">
        <v>0</v>
      </c>
      <c r="S94" s="49">
        <v>35</v>
      </c>
    </row>
    <row r="96" spans="1:54" x14ac:dyDescent="0.25">
      <c r="A96" t="s">
        <v>126</v>
      </c>
    </row>
    <row r="97" spans="1:19" x14ac:dyDescent="0.25">
      <c r="B97" s="49" t="s">
        <v>0</v>
      </c>
      <c r="C97" s="49">
        <v>1.5625E-2</v>
      </c>
      <c r="D97" s="49">
        <v>3.125E-2</v>
      </c>
      <c r="E97" s="49">
        <v>6.25E-2</v>
      </c>
      <c r="F97" s="49">
        <v>0.125</v>
      </c>
      <c r="G97" s="49">
        <v>0.25</v>
      </c>
      <c r="H97" s="49">
        <v>0.5</v>
      </c>
      <c r="I97" s="49">
        <v>1</v>
      </c>
      <c r="J97" s="49">
        <v>2</v>
      </c>
      <c r="K97" s="49">
        <v>4</v>
      </c>
      <c r="L97" s="49">
        <v>8</v>
      </c>
      <c r="M97" s="49">
        <v>16</v>
      </c>
      <c r="N97" s="49">
        <v>32</v>
      </c>
      <c r="O97" s="49">
        <v>64</v>
      </c>
      <c r="P97" s="49">
        <v>128</v>
      </c>
      <c r="Q97" s="49">
        <v>256</v>
      </c>
      <c r="R97" s="49">
        <v>512</v>
      </c>
      <c r="S97" s="49" t="s">
        <v>1</v>
      </c>
    </row>
    <row r="98" spans="1:19" x14ac:dyDescent="0.25">
      <c r="B98" s="49" t="s">
        <v>3</v>
      </c>
      <c r="C98" s="49">
        <v>0</v>
      </c>
      <c r="D98" s="49">
        <v>6</v>
      </c>
      <c r="E98" s="49">
        <v>2</v>
      </c>
      <c r="F98" s="49">
        <v>4</v>
      </c>
      <c r="G98" s="49">
        <v>0</v>
      </c>
      <c r="H98" s="49">
        <v>1</v>
      </c>
      <c r="I98" s="49">
        <v>0</v>
      </c>
      <c r="J98" s="49">
        <v>0</v>
      </c>
      <c r="K98" s="49">
        <v>0</v>
      </c>
      <c r="L98" s="49">
        <v>0</v>
      </c>
      <c r="M98" s="49">
        <v>0</v>
      </c>
      <c r="N98" s="49">
        <v>0</v>
      </c>
      <c r="O98" s="49">
        <v>0</v>
      </c>
      <c r="P98" s="49">
        <v>1</v>
      </c>
      <c r="Q98" s="49">
        <v>0</v>
      </c>
      <c r="R98" s="49">
        <v>0</v>
      </c>
      <c r="S98" s="49">
        <v>14</v>
      </c>
    </row>
    <row r="99" spans="1:19" x14ac:dyDescent="0.25">
      <c r="B99" s="49" t="s">
        <v>5</v>
      </c>
      <c r="C99" s="49">
        <v>0</v>
      </c>
      <c r="D99" s="49">
        <v>1</v>
      </c>
      <c r="E99" s="49">
        <v>1</v>
      </c>
      <c r="F99" s="49">
        <v>2</v>
      </c>
      <c r="G99" s="49">
        <v>2</v>
      </c>
      <c r="H99" s="49">
        <v>7</v>
      </c>
      <c r="I99" s="49">
        <v>0</v>
      </c>
      <c r="J99" s="49">
        <v>0</v>
      </c>
      <c r="K99" s="49">
        <v>0</v>
      </c>
      <c r="L99" s="49">
        <v>0</v>
      </c>
      <c r="M99" s="49">
        <v>0</v>
      </c>
      <c r="N99" s="49">
        <v>0</v>
      </c>
      <c r="O99" s="49">
        <v>0</v>
      </c>
      <c r="P99" s="49">
        <v>1</v>
      </c>
      <c r="Q99" s="49">
        <v>0</v>
      </c>
      <c r="R99" s="49">
        <v>0</v>
      </c>
      <c r="S99" s="49">
        <v>14</v>
      </c>
    </row>
    <row r="100" spans="1:19" x14ac:dyDescent="0.25">
      <c r="B100" s="49" t="s">
        <v>10</v>
      </c>
      <c r="C100" s="49">
        <v>0</v>
      </c>
      <c r="D100" s="49">
        <v>12</v>
      </c>
      <c r="E100" s="49">
        <v>0</v>
      </c>
      <c r="F100" s="49">
        <v>0</v>
      </c>
      <c r="G100" s="49">
        <v>0</v>
      </c>
      <c r="H100" s="49">
        <v>0</v>
      </c>
      <c r="I100" s="49">
        <v>0</v>
      </c>
      <c r="J100" s="49">
        <v>1</v>
      </c>
      <c r="K100" s="49">
        <v>0</v>
      </c>
      <c r="L100" s="49">
        <v>0</v>
      </c>
      <c r="M100" s="49">
        <v>0</v>
      </c>
      <c r="N100" s="49">
        <v>0</v>
      </c>
      <c r="O100" s="49">
        <v>1</v>
      </c>
      <c r="P100" s="49">
        <v>0</v>
      </c>
      <c r="Q100" s="49">
        <v>0</v>
      </c>
      <c r="R100" s="49">
        <v>0</v>
      </c>
      <c r="S100" s="49">
        <v>14</v>
      </c>
    </row>
    <row r="101" spans="1:19" x14ac:dyDescent="0.25">
      <c r="B101" s="49" t="s">
        <v>24</v>
      </c>
      <c r="C101" s="49">
        <v>0</v>
      </c>
      <c r="D101" s="49">
        <v>4</v>
      </c>
      <c r="E101" s="49">
        <v>2</v>
      </c>
      <c r="F101" s="49">
        <v>5</v>
      </c>
      <c r="G101" s="49">
        <v>2</v>
      </c>
      <c r="H101" s="49">
        <v>0</v>
      </c>
      <c r="I101" s="49">
        <v>0</v>
      </c>
      <c r="J101" s="49">
        <v>0</v>
      </c>
      <c r="K101" s="49">
        <v>0</v>
      </c>
      <c r="L101" s="49">
        <v>0</v>
      </c>
      <c r="M101" s="49">
        <v>0</v>
      </c>
      <c r="N101" s="49">
        <v>0</v>
      </c>
      <c r="O101" s="49">
        <v>0</v>
      </c>
      <c r="P101" s="49">
        <v>1</v>
      </c>
      <c r="Q101" s="49">
        <v>0</v>
      </c>
      <c r="R101" s="49">
        <v>0</v>
      </c>
      <c r="S101" s="49">
        <v>14</v>
      </c>
    </row>
    <row r="102" spans="1:19" x14ac:dyDescent="0.25">
      <c r="B102" s="49" t="s">
        <v>25</v>
      </c>
      <c r="C102" s="49">
        <v>0</v>
      </c>
      <c r="D102" s="49">
        <v>0</v>
      </c>
      <c r="E102" s="49">
        <v>0</v>
      </c>
      <c r="F102" s="49">
        <v>0</v>
      </c>
      <c r="G102" s="49">
        <v>0</v>
      </c>
      <c r="H102" s="49">
        <v>1</v>
      </c>
      <c r="I102" s="49">
        <v>0</v>
      </c>
      <c r="J102" s="49">
        <v>0</v>
      </c>
      <c r="K102" s="49">
        <v>0</v>
      </c>
      <c r="L102" s="49">
        <v>0</v>
      </c>
      <c r="M102" s="49">
        <v>0</v>
      </c>
      <c r="N102" s="49">
        <v>0</v>
      </c>
      <c r="O102" s="49">
        <v>0</v>
      </c>
      <c r="P102" s="49">
        <v>13</v>
      </c>
      <c r="Q102" s="49">
        <v>0</v>
      </c>
      <c r="R102" s="49">
        <v>0</v>
      </c>
      <c r="S102" s="49">
        <v>14</v>
      </c>
    </row>
    <row r="103" spans="1:19" x14ac:dyDescent="0.25">
      <c r="B103" s="49" t="s">
        <v>26</v>
      </c>
      <c r="C103" s="49">
        <v>0</v>
      </c>
      <c r="D103" s="49">
        <v>6</v>
      </c>
      <c r="E103" s="49">
        <v>4</v>
      </c>
      <c r="F103" s="49">
        <v>2</v>
      </c>
      <c r="G103" s="49">
        <v>0</v>
      </c>
      <c r="H103" s="49">
        <v>0</v>
      </c>
      <c r="I103" s="49">
        <v>0</v>
      </c>
      <c r="J103" s="49">
        <v>0</v>
      </c>
      <c r="K103" s="49">
        <v>0</v>
      </c>
      <c r="L103" s="49">
        <v>0</v>
      </c>
      <c r="M103" s="49">
        <v>0</v>
      </c>
      <c r="N103" s="49">
        <v>1</v>
      </c>
      <c r="O103" s="49">
        <v>0</v>
      </c>
      <c r="P103" s="49">
        <v>1</v>
      </c>
      <c r="Q103" s="49">
        <v>0</v>
      </c>
      <c r="R103" s="49">
        <v>0</v>
      </c>
      <c r="S103" s="49">
        <v>14</v>
      </c>
    </row>
    <row r="105" spans="1:19" x14ac:dyDescent="0.25">
      <c r="A105" t="s">
        <v>125</v>
      </c>
    </row>
    <row r="106" spans="1:19" x14ac:dyDescent="0.25">
      <c r="B106" s="47" t="s">
        <v>0</v>
      </c>
      <c r="C106" s="47">
        <v>1.5625E-2</v>
      </c>
      <c r="D106" s="47">
        <v>3.125E-2</v>
      </c>
      <c r="E106" s="47">
        <v>6.25E-2</v>
      </c>
      <c r="F106" s="47">
        <v>0.125</v>
      </c>
      <c r="G106" s="47">
        <v>0.25</v>
      </c>
      <c r="H106" s="47">
        <v>0.5</v>
      </c>
      <c r="I106" s="47">
        <v>1</v>
      </c>
      <c r="J106" s="47">
        <v>2</v>
      </c>
      <c r="K106" s="47">
        <v>4</v>
      </c>
      <c r="L106" s="47">
        <v>8</v>
      </c>
      <c r="M106" s="47">
        <v>16</v>
      </c>
      <c r="N106" s="47">
        <v>32</v>
      </c>
      <c r="O106" s="47">
        <v>64</v>
      </c>
      <c r="P106" s="47">
        <v>128</v>
      </c>
      <c r="Q106" s="47">
        <v>256</v>
      </c>
      <c r="R106" s="47">
        <v>512</v>
      </c>
      <c r="S106" s="47" t="s">
        <v>1</v>
      </c>
    </row>
    <row r="107" spans="1:19" x14ac:dyDescent="0.25">
      <c r="B107" s="47" t="s">
        <v>2</v>
      </c>
      <c r="C107" s="47">
        <v>0</v>
      </c>
      <c r="D107" s="47">
        <v>0</v>
      </c>
      <c r="E107" s="47">
        <v>0</v>
      </c>
      <c r="F107" s="47">
        <v>0</v>
      </c>
      <c r="G107" s="47">
        <v>0</v>
      </c>
      <c r="H107" s="47">
        <v>0</v>
      </c>
      <c r="I107" s="47">
        <v>0</v>
      </c>
      <c r="J107" s="47">
        <v>0</v>
      </c>
      <c r="K107" s="47">
        <v>1</v>
      </c>
      <c r="L107" s="47">
        <v>2</v>
      </c>
      <c r="M107" s="47">
        <v>0</v>
      </c>
      <c r="N107" s="47">
        <v>1</v>
      </c>
      <c r="O107" s="47">
        <v>12</v>
      </c>
      <c r="P107" s="47">
        <v>0</v>
      </c>
      <c r="Q107" s="47">
        <v>0</v>
      </c>
      <c r="R107" s="47">
        <v>0</v>
      </c>
      <c r="S107" s="47">
        <v>16</v>
      </c>
    </row>
    <row r="108" spans="1:19" x14ac:dyDescent="0.25">
      <c r="B108" s="47" t="s">
        <v>3</v>
      </c>
      <c r="C108" s="47">
        <v>0</v>
      </c>
      <c r="D108" s="47">
        <v>0</v>
      </c>
      <c r="E108" s="47">
        <v>0</v>
      </c>
      <c r="F108" s="47">
        <v>0</v>
      </c>
      <c r="G108" s="47">
        <v>0</v>
      </c>
      <c r="H108" s="47">
        <v>0</v>
      </c>
      <c r="I108" s="47">
        <v>2</v>
      </c>
      <c r="J108" s="47">
        <v>0</v>
      </c>
      <c r="K108" s="47">
        <v>2</v>
      </c>
      <c r="L108" s="47">
        <v>1</v>
      </c>
      <c r="M108" s="47">
        <v>2</v>
      </c>
      <c r="N108" s="47">
        <v>0</v>
      </c>
      <c r="O108" s="47">
        <v>9</v>
      </c>
      <c r="P108" s="47">
        <v>0</v>
      </c>
      <c r="Q108" s="47">
        <v>0</v>
      </c>
      <c r="R108" s="47">
        <v>0</v>
      </c>
      <c r="S108" s="47">
        <v>16</v>
      </c>
    </row>
    <row r="109" spans="1:19" x14ac:dyDescent="0.25">
      <c r="B109" s="47" t="s">
        <v>4</v>
      </c>
      <c r="C109" s="47">
        <v>0</v>
      </c>
      <c r="D109" s="47">
        <v>0</v>
      </c>
      <c r="E109" s="47">
        <v>0</v>
      </c>
      <c r="F109" s="47">
        <v>0</v>
      </c>
      <c r="G109" s="47">
        <v>0</v>
      </c>
      <c r="H109" s="47">
        <v>0</v>
      </c>
      <c r="I109" s="47">
        <v>0</v>
      </c>
      <c r="J109" s="47">
        <v>6</v>
      </c>
      <c r="K109" s="47">
        <v>2</v>
      </c>
      <c r="L109" s="47">
        <v>1</v>
      </c>
      <c r="M109" s="47">
        <v>1</v>
      </c>
      <c r="N109" s="47">
        <v>2</v>
      </c>
      <c r="O109" s="47">
        <v>2</v>
      </c>
      <c r="P109" s="47">
        <v>2</v>
      </c>
      <c r="Q109" s="47">
        <v>0</v>
      </c>
      <c r="R109" s="47">
        <v>0</v>
      </c>
      <c r="S109" s="47">
        <v>16</v>
      </c>
    </row>
    <row r="110" spans="1:19" x14ac:dyDescent="0.25">
      <c r="B110" s="47" t="s">
        <v>5</v>
      </c>
      <c r="C110" s="47">
        <v>0</v>
      </c>
      <c r="D110" s="47">
        <v>0</v>
      </c>
      <c r="E110" s="47">
        <v>0</v>
      </c>
      <c r="F110" s="47">
        <v>0</v>
      </c>
      <c r="G110" s="47">
        <v>1</v>
      </c>
      <c r="H110" s="47">
        <v>0</v>
      </c>
      <c r="I110" s="47">
        <v>2</v>
      </c>
      <c r="J110" s="47">
        <v>7</v>
      </c>
      <c r="K110" s="47">
        <v>1</v>
      </c>
      <c r="L110" s="47">
        <v>2</v>
      </c>
      <c r="M110" s="47">
        <v>0</v>
      </c>
      <c r="N110" s="47">
        <v>2</v>
      </c>
      <c r="O110" s="47">
        <v>1</v>
      </c>
      <c r="P110" s="47">
        <v>0</v>
      </c>
      <c r="Q110" s="47">
        <v>0</v>
      </c>
      <c r="R110" s="47">
        <v>0</v>
      </c>
      <c r="S110" s="47">
        <v>16</v>
      </c>
    </row>
    <row r="111" spans="1:19" x14ac:dyDescent="0.25">
      <c r="B111" s="47" t="s">
        <v>6</v>
      </c>
      <c r="C111" s="47">
        <v>0</v>
      </c>
      <c r="D111" s="47">
        <v>0</v>
      </c>
      <c r="E111" s="47">
        <v>0</v>
      </c>
      <c r="F111" s="47">
        <v>10</v>
      </c>
      <c r="G111" s="47">
        <v>0</v>
      </c>
      <c r="H111" s="47">
        <v>0</v>
      </c>
      <c r="I111" s="47">
        <v>0</v>
      </c>
      <c r="J111" s="47">
        <v>0</v>
      </c>
      <c r="K111" s="47">
        <v>0</v>
      </c>
      <c r="L111" s="47">
        <v>0</v>
      </c>
      <c r="M111" s="47">
        <v>3</v>
      </c>
      <c r="N111" s="47">
        <v>3</v>
      </c>
      <c r="O111" s="47">
        <v>0</v>
      </c>
      <c r="P111" s="47">
        <v>0</v>
      </c>
      <c r="Q111" s="47">
        <v>0</v>
      </c>
      <c r="R111" s="47">
        <v>0</v>
      </c>
      <c r="S111" s="47">
        <v>16</v>
      </c>
    </row>
    <row r="112" spans="1:19" x14ac:dyDescent="0.25">
      <c r="B112" s="47" t="s">
        <v>7</v>
      </c>
      <c r="C112" s="47">
        <v>0</v>
      </c>
      <c r="D112" s="47">
        <v>7</v>
      </c>
      <c r="E112" s="47">
        <v>0</v>
      </c>
      <c r="F112" s="47">
        <v>2</v>
      </c>
      <c r="G112" s="47">
        <v>0</v>
      </c>
      <c r="H112" s="47">
        <v>1</v>
      </c>
      <c r="I112" s="47">
        <v>0</v>
      </c>
      <c r="J112" s="47">
        <v>0</v>
      </c>
      <c r="K112" s="47">
        <v>0</v>
      </c>
      <c r="L112" s="47">
        <v>0</v>
      </c>
      <c r="M112" s="47">
        <v>6</v>
      </c>
      <c r="N112" s="47">
        <v>0</v>
      </c>
      <c r="O112" s="47">
        <v>0</v>
      </c>
      <c r="P112" s="47">
        <v>0</v>
      </c>
      <c r="Q112" s="47">
        <v>0</v>
      </c>
      <c r="R112" s="47">
        <v>0</v>
      </c>
      <c r="S112" s="47">
        <v>16</v>
      </c>
    </row>
    <row r="113" spans="2:19" x14ac:dyDescent="0.25">
      <c r="B113" s="47" t="s">
        <v>8</v>
      </c>
      <c r="C113" s="47">
        <v>0</v>
      </c>
      <c r="D113" s="47">
        <v>0</v>
      </c>
      <c r="E113" s="47">
        <v>0</v>
      </c>
      <c r="F113" s="47">
        <v>8</v>
      </c>
      <c r="G113" s="47">
        <v>0</v>
      </c>
      <c r="H113" s="47">
        <v>2</v>
      </c>
      <c r="I113" s="47">
        <v>0</v>
      </c>
      <c r="J113" s="47">
        <v>0</v>
      </c>
      <c r="K113" s="47">
        <v>0</v>
      </c>
      <c r="L113" s="47">
        <v>1</v>
      </c>
      <c r="M113" s="47">
        <v>1</v>
      </c>
      <c r="N113" s="47">
        <v>2</v>
      </c>
      <c r="O113" s="47">
        <v>2</v>
      </c>
      <c r="P113" s="47">
        <v>0</v>
      </c>
      <c r="Q113" s="47">
        <v>0</v>
      </c>
      <c r="R113" s="47">
        <v>0</v>
      </c>
      <c r="S113" s="47">
        <v>16</v>
      </c>
    </row>
    <row r="114" spans="2:19" x14ac:dyDescent="0.25">
      <c r="B114" s="47" t="s">
        <v>9</v>
      </c>
      <c r="C114" s="47">
        <v>0</v>
      </c>
      <c r="D114" s="47">
        <v>0</v>
      </c>
      <c r="E114" s="47">
        <v>0</v>
      </c>
      <c r="F114" s="47">
        <v>0</v>
      </c>
      <c r="G114" s="47">
        <v>0</v>
      </c>
      <c r="H114" s="47">
        <v>0</v>
      </c>
      <c r="I114" s="47">
        <v>0</v>
      </c>
      <c r="J114" s="47">
        <v>2</v>
      </c>
      <c r="K114" s="47">
        <v>7</v>
      </c>
      <c r="L114" s="47">
        <v>1</v>
      </c>
      <c r="M114" s="47">
        <v>0</v>
      </c>
      <c r="N114" s="47">
        <v>0</v>
      </c>
      <c r="O114" s="47">
        <v>6</v>
      </c>
      <c r="P114" s="47">
        <v>0</v>
      </c>
      <c r="Q114" s="47">
        <v>0</v>
      </c>
      <c r="R114" s="47">
        <v>0</v>
      </c>
      <c r="S114" s="47">
        <v>16</v>
      </c>
    </row>
    <row r="115" spans="2:19" x14ac:dyDescent="0.25">
      <c r="B115" s="47" t="s">
        <v>10</v>
      </c>
      <c r="C115" s="47">
        <v>0</v>
      </c>
      <c r="D115" s="47">
        <v>0</v>
      </c>
      <c r="E115" s="47">
        <v>2</v>
      </c>
      <c r="F115" s="47">
        <v>0</v>
      </c>
      <c r="G115" s="47">
        <v>5</v>
      </c>
      <c r="H115" s="47">
        <v>4</v>
      </c>
      <c r="I115" s="47">
        <v>5</v>
      </c>
      <c r="J115" s="47">
        <v>0</v>
      </c>
      <c r="K115" s="47">
        <v>0</v>
      </c>
      <c r="L115" s="47">
        <v>0</v>
      </c>
      <c r="M115" s="47">
        <v>0</v>
      </c>
      <c r="N115" s="47">
        <v>0</v>
      </c>
      <c r="O115" s="47">
        <v>0</v>
      </c>
      <c r="P115" s="47">
        <v>0</v>
      </c>
      <c r="Q115" s="47">
        <v>0</v>
      </c>
      <c r="R115" s="47">
        <v>0</v>
      </c>
      <c r="S115" s="47">
        <v>16</v>
      </c>
    </row>
    <row r="116" spans="2:19" x14ac:dyDescent="0.25">
      <c r="B116" s="47" t="s">
        <v>11</v>
      </c>
      <c r="C116" s="47">
        <v>0</v>
      </c>
      <c r="D116" s="47">
        <v>0</v>
      </c>
      <c r="E116" s="47">
        <v>15</v>
      </c>
      <c r="F116" s="47">
        <v>0</v>
      </c>
      <c r="G116" s="47">
        <v>0</v>
      </c>
      <c r="H116" s="47">
        <v>0</v>
      </c>
      <c r="I116" s="47">
        <v>1</v>
      </c>
      <c r="J116" s="47">
        <v>0</v>
      </c>
      <c r="K116" s="47">
        <v>0</v>
      </c>
      <c r="L116" s="47">
        <v>0</v>
      </c>
      <c r="M116" s="47">
        <v>0</v>
      </c>
      <c r="N116" s="47">
        <v>0</v>
      </c>
      <c r="O116" s="47">
        <v>0</v>
      </c>
      <c r="P116" s="47">
        <v>0</v>
      </c>
      <c r="Q116" s="47">
        <v>0</v>
      </c>
      <c r="R116" s="47">
        <v>0</v>
      </c>
      <c r="S116" s="47">
        <v>16</v>
      </c>
    </row>
    <row r="117" spans="2:19" x14ac:dyDescent="0.25">
      <c r="B117" s="47" t="s">
        <v>12</v>
      </c>
      <c r="C117" s="47">
        <v>0</v>
      </c>
      <c r="D117" s="47">
        <v>0</v>
      </c>
      <c r="E117" s="47">
        <v>0</v>
      </c>
      <c r="F117" s="47">
        <v>1</v>
      </c>
      <c r="G117" s="47">
        <v>9</v>
      </c>
      <c r="H117" s="47">
        <v>6</v>
      </c>
      <c r="I117" s="47">
        <v>0</v>
      </c>
      <c r="J117" s="47">
        <v>0</v>
      </c>
      <c r="K117" s="47">
        <v>0</v>
      </c>
      <c r="L117" s="47">
        <v>0</v>
      </c>
      <c r="M117" s="47">
        <v>0</v>
      </c>
      <c r="N117" s="47">
        <v>0</v>
      </c>
      <c r="O117" s="47">
        <v>0</v>
      </c>
      <c r="P117" s="47">
        <v>0</v>
      </c>
      <c r="Q117" s="47">
        <v>0</v>
      </c>
      <c r="R117" s="47">
        <v>0</v>
      </c>
      <c r="S117" s="47">
        <v>16</v>
      </c>
    </row>
    <row r="118" spans="2:19" x14ac:dyDescent="0.25">
      <c r="B118" s="47" t="s">
        <v>13</v>
      </c>
      <c r="C118" s="47">
        <v>0</v>
      </c>
      <c r="D118" s="47">
        <v>0</v>
      </c>
      <c r="E118" s="47">
        <v>0</v>
      </c>
      <c r="F118" s="47">
        <v>0</v>
      </c>
      <c r="G118" s="47">
        <v>12</v>
      </c>
      <c r="H118" s="47">
        <v>0</v>
      </c>
      <c r="I118" s="47">
        <v>2</v>
      </c>
      <c r="J118" s="47">
        <v>2</v>
      </c>
      <c r="K118" s="47">
        <v>0</v>
      </c>
      <c r="L118" s="47">
        <v>0</v>
      </c>
      <c r="M118" s="47">
        <v>0</v>
      </c>
      <c r="N118" s="47">
        <v>0</v>
      </c>
      <c r="O118" s="47">
        <v>0</v>
      </c>
      <c r="P118" s="47">
        <v>0</v>
      </c>
      <c r="Q118" s="47">
        <v>0</v>
      </c>
      <c r="R118" s="47">
        <v>0</v>
      </c>
      <c r="S118" s="47">
        <v>16</v>
      </c>
    </row>
    <row r="119" spans="2:19" x14ac:dyDescent="0.25">
      <c r="B119" s="47" t="s">
        <v>14</v>
      </c>
      <c r="C119" s="47">
        <v>0</v>
      </c>
      <c r="D119" s="47">
        <v>0</v>
      </c>
      <c r="E119" s="47">
        <v>4</v>
      </c>
      <c r="F119" s="47">
        <v>0</v>
      </c>
      <c r="G119" s="47">
        <v>8</v>
      </c>
      <c r="H119" s="47">
        <v>3</v>
      </c>
      <c r="I119" s="47">
        <v>0</v>
      </c>
      <c r="J119" s="47">
        <v>0</v>
      </c>
      <c r="K119" s="47">
        <v>0</v>
      </c>
      <c r="L119" s="47">
        <v>0</v>
      </c>
      <c r="M119" s="47">
        <v>1</v>
      </c>
      <c r="N119" s="47">
        <v>0</v>
      </c>
      <c r="O119" s="47">
        <v>0</v>
      </c>
      <c r="P119" s="47">
        <v>0</v>
      </c>
      <c r="Q119" s="47">
        <v>0</v>
      </c>
      <c r="R119" s="47">
        <v>0</v>
      </c>
      <c r="S119" s="47">
        <v>16</v>
      </c>
    </row>
    <row r="120" spans="2:19" x14ac:dyDescent="0.25">
      <c r="B120" s="47" t="s">
        <v>15</v>
      </c>
      <c r="C120" s="47">
        <v>0</v>
      </c>
      <c r="D120" s="47">
        <v>0</v>
      </c>
      <c r="E120" s="47">
        <v>5</v>
      </c>
      <c r="F120" s="47">
        <v>0</v>
      </c>
      <c r="G120" s="47">
        <v>1</v>
      </c>
      <c r="H120" s="47">
        <v>0</v>
      </c>
      <c r="I120" s="47">
        <v>1</v>
      </c>
      <c r="J120" s="47">
        <v>0</v>
      </c>
      <c r="K120" s="47">
        <v>1</v>
      </c>
      <c r="L120" s="47">
        <v>0</v>
      </c>
      <c r="M120" s="47">
        <v>0</v>
      </c>
      <c r="N120" s="47">
        <v>0</v>
      </c>
      <c r="O120" s="47">
        <v>0</v>
      </c>
      <c r="P120" s="47">
        <v>0</v>
      </c>
      <c r="Q120" s="47">
        <v>0</v>
      </c>
      <c r="R120" s="47">
        <v>0</v>
      </c>
      <c r="S120" s="47">
        <v>8</v>
      </c>
    </row>
    <row r="121" spans="2:19" x14ac:dyDescent="0.25">
      <c r="B121" s="47" t="s">
        <v>16</v>
      </c>
      <c r="C121" s="47">
        <v>0</v>
      </c>
      <c r="D121" s="47">
        <v>0</v>
      </c>
      <c r="E121" s="47">
        <v>0</v>
      </c>
      <c r="F121" s="47">
        <v>0</v>
      </c>
      <c r="G121" s="47">
        <v>0</v>
      </c>
      <c r="H121" s="47">
        <v>1</v>
      </c>
      <c r="I121" s="47">
        <v>0</v>
      </c>
      <c r="J121" s="47">
        <v>1</v>
      </c>
      <c r="K121" s="47">
        <v>1</v>
      </c>
      <c r="L121" s="47">
        <v>3</v>
      </c>
      <c r="M121" s="47">
        <v>5</v>
      </c>
      <c r="N121" s="47">
        <v>2</v>
      </c>
      <c r="O121" s="47">
        <v>1</v>
      </c>
      <c r="P121" s="47">
        <v>2</v>
      </c>
      <c r="Q121" s="47">
        <v>0</v>
      </c>
      <c r="R121" s="47">
        <v>0</v>
      </c>
      <c r="S121" s="47">
        <v>16</v>
      </c>
    </row>
    <row r="122" spans="2:19" x14ac:dyDescent="0.25">
      <c r="B122" s="47" t="s">
        <v>17</v>
      </c>
      <c r="C122" s="47">
        <v>0</v>
      </c>
      <c r="D122" s="47">
        <v>0</v>
      </c>
      <c r="E122" s="47">
        <v>7</v>
      </c>
      <c r="F122" s="47">
        <v>0</v>
      </c>
      <c r="G122" s="47">
        <v>1</v>
      </c>
      <c r="H122" s="47">
        <v>0</v>
      </c>
      <c r="I122" s="47">
        <v>2</v>
      </c>
      <c r="J122" s="47">
        <v>0</v>
      </c>
      <c r="K122" s="47">
        <v>2</v>
      </c>
      <c r="L122" s="47">
        <v>0</v>
      </c>
      <c r="M122" s="47">
        <v>1</v>
      </c>
      <c r="N122" s="47">
        <v>3</v>
      </c>
      <c r="O122" s="47">
        <v>0</v>
      </c>
      <c r="P122" s="47">
        <v>0</v>
      </c>
      <c r="Q122" s="47">
        <v>0</v>
      </c>
      <c r="R122" s="47">
        <v>0</v>
      </c>
      <c r="S122" s="47">
        <v>16</v>
      </c>
    </row>
    <row r="123" spans="2:19" x14ac:dyDescent="0.25">
      <c r="B123" s="47" t="s">
        <v>18</v>
      </c>
      <c r="C123" s="47">
        <v>0</v>
      </c>
      <c r="D123" s="47">
        <v>10</v>
      </c>
      <c r="E123" s="47">
        <v>2</v>
      </c>
      <c r="F123" s="47">
        <v>1</v>
      </c>
      <c r="G123" s="47">
        <v>1</v>
      </c>
      <c r="H123" s="47">
        <v>0</v>
      </c>
      <c r="I123" s="47">
        <v>0</v>
      </c>
      <c r="J123" s="47">
        <v>0</v>
      </c>
      <c r="K123" s="47">
        <v>0</v>
      </c>
      <c r="L123" s="47">
        <v>2</v>
      </c>
      <c r="M123" s="47">
        <v>0</v>
      </c>
      <c r="N123" s="47">
        <v>0</v>
      </c>
      <c r="O123" s="47">
        <v>0</v>
      </c>
      <c r="P123" s="47">
        <v>0</v>
      </c>
      <c r="Q123" s="47">
        <v>0</v>
      </c>
      <c r="R123" s="47">
        <v>0</v>
      </c>
      <c r="S123" s="47">
        <v>16</v>
      </c>
    </row>
    <row r="124" spans="2:19" x14ac:dyDescent="0.25">
      <c r="B124" s="47" t="s">
        <v>19</v>
      </c>
      <c r="C124" s="47">
        <v>0</v>
      </c>
      <c r="D124" s="47">
        <v>10</v>
      </c>
      <c r="E124" s="47">
        <v>0</v>
      </c>
      <c r="F124" s="47">
        <v>1</v>
      </c>
      <c r="G124" s="47">
        <v>2</v>
      </c>
      <c r="H124" s="47">
        <v>1</v>
      </c>
      <c r="I124" s="47">
        <v>0</v>
      </c>
      <c r="J124" s="47">
        <v>1</v>
      </c>
      <c r="K124" s="47">
        <v>1</v>
      </c>
      <c r="L124" s="47">
        <v>0</v>
      </c>
      <c r="M124" s="47">
        <v>0</v>
      </c>
      <c r="N124" s="47">
        <v>0</v>
      </c>
      <c r="O124" s="47">
        <v>0</v>
      </c>
      <c r="P124" s="47">
        <v>0</v>
      </c>
      <c r="Q124" s="47">
        <v>0</v>
      </c>
      <c r="R124" s="47">
        <v>0</v>
      </c>
      <c r="S124" s="47">
        <v>16</v>
      </c>
    </row>
    <row r="125" spans="2:19" x14ac:dyDescent="0.25">
      <c r="B125" s="47" t="s">
        <v>20</v>
      </c>
      <c r="C125" s="47">
        <v>0</v>
      </c>
      <c r="D125" s="47">
        <v>0</v>
      </c>
      <c r="E125" s="47">
        <v>1</v>
      </c>
      <c r="F125" s="47">
        <v>10</v>
      </c>
      <c r="G125" s="47">
        <v>0</v>
      </c>
      <c r="H125" s="47">
        <v>2</v>
      </c>
      <c r="I125" s="47">
        <v>0</v>
      </c>
      <c r="J125" s="47">
        <v>1</v>
      </c>
      <c r="K125" s="47">
        <v>1</v>
      </c>
      <c r="L125" s="47">
        <v>1</v>
      </c>
      <c r="M125" s="47">
        <v>0</v>
      </c>
      <c r="N125" s="47">
        <v>0</v>
      </c>
      <c r="O125" s="47">
        <v>0</v>
      </c>
      <c r="P125" s="47">
        <v>0</v>
      </c>
      <c r="Q125" s="47">
        <v>0</v>
      </c>
      <c r="R125" s="47">
        <v>0</v>
      </c>
      <c r="S125" s="47">
        <v>16</v>
      </c>
    </row>
    <row r="126" spans="2:19" x14ac:dyDescent="0.25">
      <c r="B126" s="47" t="s">
        <v>21</v>
      </c>
      <c r="C126" s="47">
        <v>0</v>
      </c>
      <c r="D126" s="47">
        <v>0</v>
      </c>
      <c r="E126" s="47">
        <v>0</v>
      </c>
      <c r="F126" s="47">
        <v>0</v>
      </c>
      <c r="G126" s="47">
        <v>0</v>
      </c>
      <c r="H126" s="47">
        <v>0</v>
      </c>
      <c r="I126" s="47">
        <v>10</v>
      </c>
      <c r="J126" s="47">
        <v>2</v>
      </c>
      <c r="K126" s="47">
        <v>0</v>
      </c>
      <c r="L126" s="47">
        <v>2</v>
      </c>
      <c r="M126" s="47">
        <v>2</v>
      </c>
      <c r="N126" s="47">
        <v>0</v>
      </c>
      <c r="O126" s="47">
        <v>0</v>
      </c>
      <c r="P126" s="47">
        <v>0</v>
      </c>
      <c r="Q126" s="47">
        <v>0</v>
      </c>
      <c r="R126" s="47">
        <v>0</v>
      </c>
      <c r="S126" s="47">
        <v>16</v>
      </c>
    </row>
    <row r="127" spans="2:19" x14ac:dyDescent="0.25">
      <c r="B127" s="47" t="s">
        <v>22</v>
      </c>
      <c r="C127" s="47">
        <v>0</v>
      </c>
      <c r="D127" s="47">
        <v>2</v>
      </c>
      <c r="E127" s="47">
        <v>0</v>
      </c>
      <c r="F127" s="47">
        <v>6</v>
      </c>
      <c r="G127" s="47">
        <v>4</v>
      </c>
      <c r="H127" s="47">
        <v>1</v>
      </c>
      <c r="I127" s="47">
        <v>2</v>
      </c>
      <c r="J127" s="47">
        <v>1</v>
      </c>
      <c r="K127" s="47">
        <v>0</v>
      </c>
      <c r="L127" s="47">
        <v>0</v>
      </c>
      <c r="M127" s="47">
        <v>0</v>
      </c>
      <c r="N127" s="47">
        <v>0</v>
      </c>
      <c r="O127" s="47">
        <v>0</v>
      </c>
      <c r="P127" s="47">
        <v>0</v>
      </c>
      <c r="Q127" s="47">
        <v>0</v>
      </c>
      <c r="R127" s="47">
        <v>0</v>
      </c>
      <c r="S127" s="47">
        <v>16</v>
      </c>
    </row>
    <row r="128" spans="2:19" x14ac:dyDescent="0.25">
      <c r="B128" s="47" t="s">
        <v>90</v>
      </c>
      <c r="C128" s="47">
        <v>0</v>
      </c>
      <c r="D128" s="47">
        <v>0</v>
      </c>
      <c r="E128" s="47">
        <v>0</v>
      </c>
      <c r="F128" s="47">
        <v>0</v>
      </c>
      <c r="G128" s="47">
        <v>0</v>
      </c>
      <c r="H128" s="47">
        <v>0</v>
      </c>
      <c r="I128" s="47">
        <v>0</v>
      </c>
      <c r="J128" s="47">
        <v>1</v>
      </c>
      <c r="K128" s="47">
        <v>12</v>
      </c>
      <c r="L128" s="47">
        <v>2</v>
      </c>
      <c r="M128" s="47">
        <v>1</v>
      </c>
      <c r="N128" s="47">
        <v>0</v>
      </c>
      <c r="O128" s="47">
        <v>0</v>
      </c>
      <c r="P128" s="47">
        <v>0</v>
      </c>
      <c r="Q128" s="47">
        <v>0</v>
      </c>
      <c r="R128" s="47">
        <v>0</v>
      </c>
      <c r="S128" s="47">
        <v>16</v>
      </c>
    </row>
    <row r="129" spans="1:54" x14ac:dyDescent="0.25">
      <c r="B129" s="47" t="s">
        <v>121</v>
      </c>
      <c r="C129" s="47">
        <v>0</v>
      </c>
      <c r="D129" s="47">
        <v>0</v>
      </c>
      <c r="E129" s="47">
        <v>0</v>
      </c>
      <c r="F129" s="47">
        <v>0</v>
      </c>
      <c r="G129" s="47">
        <v>1</v>
      </c>
      <c r="H129" s="47">
        <v>1</v>
      </c>
      <c r="I129" s="47">
        <v>3</v>
      </c>
      <c r="J129" s="47">
        <v>3</v>
      </c>
      <c r="K129" s="47">
        <v>0</v>
      </c>
      <c r="L129" s="47">
        <v>5</v>
      </c>
      <c r="M129" s="47">
        <v>3</v>
      </c>
      <c r="N129" s="47">
        <v>0</v>
      </c>
      <c r="O129" s="47">
        <v>0</v>
      </c>
      <c r="P129" s="47">
        <v>0</v>
      </c>
      <c r="Q129" s="47">
        <v>0</v>
      </c>
      <c r="R129" s="47">
        <v>0</v>
      </c>
      <c r="S129" s="47">
        <v>16</v>
      </c>
    </row>
    <row r="130" spans="1:54" x14ac:dyDescent="0.25">
      <c r="B130" t="s">
        <v>96</v>
      </c>
      <c r="C130">
        <v>0</v>
      </c>
      <c r="D130">
        <v>0</v>
      </c>
      <c r="E130">
        <v>0</v>
      </c>
      <c r="F130">
        <v>12</v>
      </c>
      <c r="G130">
        <v>0</v>
      </c>
      <c r="H130">
        <v>3</v>
      </c>
      <c r="I130">
        <v>1</v>
      </c>
      <c r="J130">
        <v>0</v>
      </c>
      <c r="K130">
        <v>0</v>
      </c>
      <c r="L130">
        <v>0</v>
      </c>
      <c r="M130">
        <v>0</v>
      </c>
      <c r="N130">
        <v>0</v>
      </c>
      <c r="O130">
        <v>0</v>
      </c>
      <c r="P130">
        <v>0</v>
      </c>
      <c r="Q130">
        <v>0</v>
      </c>
      <c r="R130">
        <v>0</v>
      </c>
      <c r="S130">
        <v>16</v>
      </c>
    </row>
    <row r="131" spans="1:54" s="49" customFormat="1" x14ac:dyDescent="0.25">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10"/>
      <c r="AZ131" s="10"/>
      <c r="BA131" s="10"/>
      <c r="BB131" s="10"/>
    </row>
    <row r="132" spans="1:54" x14ac:dyDescent="0.25">
      <c r="A132" t="s">
        <v>122</v>
      </c>
    </row>
    <row r="133" spans="1:54" x14ac:dyDescent="0.25">
      <c r="B133" s="49" t="s">
        <v>0</v>
      </c>
      <c r="C133" s="49">
        <v>1.5625E-2</v>
      </c>
      <c r="D133" s="49">
        <v>3.125E-2</v>
      </c>
      <c r="E133" s="49">
        <v>6.25E-2</v>
      </c>
      <c r="F133" s="49">
        <v>0.125</v>
      </c>
      <c r="G133" s="49">
        <v>0.25</v>
      </c>
      <c r="H133" s="49">
        <v>0.5</v>
      </c>
      <c r="I133" s="49">
        <v>1</v>
      </c>
      <c r="J133" s="49">
        <v>2</v>
      </c>
      <c r="K133" s="49">
        <v>4</v>
      </c>
      <c r="L133" s="49">
        <v>8</v>
      </c>
      <c r="M133" s="49">
        <v>16</v>
      </c>
      <c r="N133" s="49">
        <v>32</v>
      </c>
      <c r="O133" s="49">
        <v>64</v>
      </c>
      <c r="P133" s="49">
        <v>128</v>
      </c>
      <c r="Q133" s="49">
        <v>256</v>
      </c>
      <c r="R133" s="49">
        <v>512</v>
      </c>
      <c r="S133" s="49" t="s">
        <v>1</v>
      </c>
    </row>
    <row r="134" spans="1:54" x14ac:dyDescent="0.25">
      <c r="B134" s="49" t="s">
        <v>2</v>
      </c>
      <c r="C134" s="49">
        <v>0</v>
      </c>
      <c r="D134" s="49">
        <v>0</v>
      </c>
      <c r="E134" s="49">
        <v>0</v>
      </c>
      <c r="F134" s="49">
        <v>0</v>
      </c>
      <c r="G134" s="49">
        <v>0</v>
      </c>
      <c r="H134" s="49">
        <v>0</v>
      </c>
      <c r="I134" s="49">
        <v>0</v>
      </c>
      <c r="J134" s="49">
        <v>2</v>
      </c>
      <c r="K134" s="49">
        <v>3</v>
      </c>
      <c r="L134" s="49">
        <v>3</v>
      </c>
      <c r="M134" s="49">
        <v>6</v>
      </c>
      <c r="N134" s="49">
        <v>16</v>
      </c>
      <c r="O134" s="49">
        <v>85</v>
      </c>
      <c r="P134" s="49">
        <v>0</v>
      </c>
      <c r="Q134" s="49">
        <v>0</v>
      </c>
      <c r="R134" s="49">
        <v>0</v>
      </c>
      <c r="S134" s="49">
        <v>115</v>
      </c>
    </row>
    <row r="135" spans="1:54" x14ac:dyDescent="0.25">
      <c r="B135" s="49" t="s">
        <v>3</v>
      </c>
      <c r="C135" s="49">
        <v>0</v>
      </c>
      <c r="D135" s="49">
        <v>0</v>
      </c>
      <c r="E135" s="49">
        <v>0</v>
      </c>
      <c r="F135" s="49">
        <v>1</v>
      </c>
      <c r="G135" s="49">
        <v>0</v>
      </c>
      <c r="H135" s="49">
        <v>0</v>
      </c>
      <c r="I135" s="49">
        <v>3</v>
      </c>
      <c r="J135" s="49">
        <v>3</v>
      </c>
      <c r="K135" s="49">
        <v>9</v>
      </c>
      <c r="L135" s="49">
        <v>16</v>
      </c>
      <c r="M135" s="49">
        <v>8</v>
      </c>
      <c r="N135" s="49">
        <v>11</v>
      </c>
      <c r="O135" s="49">
        <v>64</v>
      </c>
      <c r="P135" s="49">
        <v>0</v>
      </c>
      <c r="Q135" s="49">
        <v>0</v>
      </c>
      <c r="R135" s="49">
        <v>0</v>
      </c>
      <c r="S135" s="49">
        <v>115</v>
      </c>
    </row>
    <row r="136" spans="1:54" x14ac:dyDescent="0.25">
      <c r="B136" s="49" t="s">
        <v>4</v>
      </c>
      <c r="C136" s="49">
        <v>0</v>
      </c>
      <c r="D136" s="49">
        <v>0</v>
      </c>
      <c r="E136" s="49">
        <v>0</v>
      </c>
      <c r="F136" s="49">
        <v>0</v>
      </c>
      <c r="G136" s="49">
        <v>6</v>
      </c>
      <c r="H136" s="49">
        <v>0</v>
      </c>
      <c r="I136" s="49">
        <v>25</v>
      </c>
      <c r="J136" s="49">
        <v>19</v>
      </c>
      <c r="K136" s="49">
        <v>2</v>
      </c>
      <c r="L136" s="49">
        <v>4</v>
      </c>
      <c r="M136" s="49">
        <v>7</v>
      </c>
      <c r="N136" s="49">
        <v>15</v>
      </c>
      <c r="O136" s="49">
        <v>18</v>
      </c>
      <c r="P136" s="49">
        <v>19</v>
      </c>
      <c r="Q136" s="49">
        <v>0</v>
      </c>
      <c r="R136" s="49">
        <v>0</v>
      </c>
      <c r="S136" s="49">
        <v>115</v>
      </c>
    </row>
    <row r="137" spans="1:54" x14ac:dyDescent="0.25">
      <c r="B137" s="49" t="s">
        <v>5</v>
      </c>
      <c r="C137" s="49">
        <v>0</v>
      </c>
      <c r="D137" s="49">
        <v>0</v>
      </c>
      <c r="E137" s="49">
        <v>0</v>
      </c>
      <c r="F137" s="49">
        <v>0</v>
      </c>
      <c r="G137" s="49">
        <v>11</v>
      </c>
      <c r="H137" s="49">
        <v>0</v>
      </c>
      <c r="I137" s="49">
        <v>28</v>
      </c>
      <c r="J137" s="49">
        <v>18</v>
      </c>
      <c r="K137" s="49">
        <v>5</v>
      </c>
      <c r="L137" s="49">
        <v>13</v>
      </c>
      <c r="M137" s="49">
        <v>12</v>
      </c>
      <c r="N137" s="49">
        <v>14</v>
      </c>
      <c r="O137" s="49">
        <v>10</v>
      </c>
      <c r="P137" s="49">
        <v>4</v>
      </c>
      <c r="Q137" s="49">
        <v>0</v>
      </c>
      <c r="R137" s="49">
        <v>0</v>
      </c>
      <c r="S137" s="49">
        <v>115</v>
      </c>
    </row>
    <row r="138" spans="1:54" x14ac:dyDescent="0.25">
      <c r="B138" s="49" t="s">
        <v>6</v>
      </c>
      <c r="C138" s="49">
        <v>0</v>
      </c>
      <c r="D138" s="49">
        <v>0</v>
      </c>
      <c r="E138" s="49">
        <v>0</v>
      </c>
      <c r="F138" s="49">
        <v>47</v>
      </c>
      <c r="G138" s="49">
        <v>0</v>
      </c>
      <c r="H138" s="49">
        <v>5</v>
      </c>
      <c r="I138" s="49">
        <v>4</v>
      </c>
      <c r="J138" s="49">
        <v>1</v>
      </c>
      <c r="K138" s="49">
        <v>3</v>
      </c>
      <c r="L138" s="49">
        <v>7</v>
      </c>
      <c r="M138" s="49">
        <v>5</v>
      </c>
      <c r="N138" s="49">
        <v>43</v>
      </c>
      <c r="O138" s="49">
        <v>0</v>
      </c>
      <c r="P138" s="49">
        <v>0</v>
      </c>
      <c r="Q138" s="49">
        <v>0</v>
      </c>
      <c r="R138" s="49">
        <v>0</v>
      </c>
      <c r="S138" s="49">
        <v>115</v>
      </c>
    </row>
    <row r="139" spans="1:54" x14ac:dyDescent="0.25">
      <c r="B139" s="49" t="s">
        <v>7</v>
      </c>
      <c r="C139" s="49">
        <v>0</v>
      </c>
      <c r="D139" s="49">
        <v>10</v>
      </c>
      <c r="E139" s="49">
        <v>0</v>
      </c>
      <c r="F139" s="49">
        <v>15</v>
      </c>
      <c r="G139" s="49">
        <v>22</v>
      </c>
      <c r="H139" s="49">
        <v>8</v>
      </c>
      <c r="I139" s="49">
        <v>1</v>
      </c>
      <c r="J139" s="49">
        <v>0</v>
      </c>
      <c r="K139" s="49">
        <v>4</v>
      </c>
      <c r="L139" s="49">
        <v>4</v>
      </c>
      <c r="M139" s="49">
        <v>51</v>
      </c>
      <c r="N139" s="49">
        <v>0</v>
      </c>
      <c r="O139" s="49">
        <v>0</v>
      </c>
      <c r="P139" s="49">
        <v>0</v>
      </c>
      <c r="Q139" s="49">
        <v>0</v>
      </c>
      <c r="R139" s="49">
        <v>0</v>
      </c>
      <c r="S139" s="49">
        <v>115</v>
      </c>
    </row>
    <row r="140" spans="1:54" x14ac:dyDescent="0.25">
      <c r="B140" s="49" t="s">
        <v>8</v>
      </c>
      <c r="C140" s="49">
        <v>0</v>
      </c>
      <c r="D140" s="49">
        <v>0</v>
      </c>
      <c r="E140" s="49">
        <v>0</v>
      </c>
      <c r="F140" s="49">
        <v>41</v>
      </c>
      <c r="G140" s="49">
        <v>0</v>
      </c>
      <c r="H140" s="49">
        <v>11</v>
      </c>
      <c r="I140" s="49">
        <v>4</v>
      </c>
      <c r="J140" s="49">
        <v>4</v>
      </c>
      <c r="K140" s="49">
        <v>3</v>
      </c>
      <c r="L140" s="49">
        <v>3</v>
      </c>
      <c r="M140" s="49">
        <v>14</v>
      </c>
      <c r="N140" s="49">
        <v>17</v>
      </c>
      <c r="O140" s="49">
        <v>18</v>
      </c>
      <c r="P140" s="49">
        <v>0</v>
      </c>
      <c r="Q140" s="49">
        <v>0</v>
      </c>
      <c r="R140" s="49">
        <v>0</v>
      </c>
      <c r="S140" s="49">
        <v>115</v>
      </c>
    </row>
    <row r="141" spans="1:54" x14ac:dyDescent="0.25">
      <c r="B141" s="49" t="s">
        <v>9</v>
      </c>
      <c r="C141" s="49">
        <v>0</v>
      </c>
      <c r="D141" s="49">
        <v>0</v>
      </c>
      <c r="E141" s="49">
        <v>0</v>
      </c>
      <c r="F141" s="49">
        <v>0</v>
      </c>
      <c r="G141" s="49">
        <v>0</v>
      </c>
      <c r="H141" s="49">
        <v>0</v>
      </c>
      <c r="I141" s="49">
        <v>1</v>
      </c>
      <c r="J141" s="49">
        <v>5</v>
      </c>
      <c r="K141" s="49">
        <v>15</v>
      </c>
      <c r="L141" s="49">
        <v>20</v>
      </c>
      <c r="M141" s="49">
        <v>6</v>
      </c>
      <c r="N141" s="49">
        <v>6</v>
      </c>
      <c r="O141" s="49">
        <v>62</v>
      </c>
      <c r="P141" s="49">
        <v>0</v>
      </c>
      <c r="Q141" s="49">
        <v>0</v>
      </c>
      <c r="R141" s="49">
        <v>0</v>
      </c>
      <c r="S141" s="49">
        <v>115</v>
      </c>
    </row>
    <row r="142" spans="1:54" x14ac:dyDescent="0.25">
      <c r="B142" s="49" t="s">
        <v>10</v>
      </c>
      <c r="C142" s="49">
        <v>0</v>
      </c>
      <c r="D142" s="49">
        <v>0</v>
      </c>
      <c r="E142" s="49">
        <v>12</v>
      </c>
      <c r="F142" s="49">
        <v>0</v>
      </c>
      <c r="G142" s="49">
        <v>56</v>
      </c>
      <c r="H142" s="49">
        <v>29</v>
      </c>
      <c r="I142" s="49">
        <v>11</v>
      </c>
      <c r="J142" s="49">
        <v>7</v>
      </c>
      <c r="K142" s="49">
        <v>0</v>
      </c>
      <c r="L142" s="49">
        <v>0</v>
      </c>
      <c r="M142" s="49">
        <v>0</v>
      </c>
      <c r="N142" s="49">
        <v>0</v>
      </c>
      <c r="O142" s="49">
        <v>0</v>
      </c>
      <c r="P142" s="49">
        <v>0</v>
      </c>
      <c r="Q142" s="49">
        <v>0</v>
      </c>
      <c r="R142" s="49">
        <v>0</v>
      </c>
      <c r="S142" s="49">
        <v>115</v>
      </c>
    </row>
    <row r="143" spans="1:54" x14ac:dyDescent="0.25">
      <c r="B143" s="49" t="s">
        <v>11</v>
      </c>
      <c r="C143" s="49">
        <v>0</v>
      </c>
      <c r="D143" s="49">
        <v>0</v>
      </c>
      <c r="E143" s="49">
        <v>104</v>
      </c>
      <c r="F143" s="49">
        <v>0</v>
      </c>
      <c r="G143" s="49">
        <v>8</v>
      </c>
      <c r="H143" s="49">
        <v>2</v>
      </c>
      <c r="I143" s="49">
        <v>1</v>
      </c>
      <c r="J143" s="49">
        <v>0</v>
      </c>
      <c r="K143" s="49">
        <v>0</v>
      </c>
      <c r="L143" s="49">
        <v>0</v>
      </c>
      <c r="M143" s="49">
        <v>0</v>
      </c>
      <c r="N143" s="49">
        <v>0</v>
      </c>
      <c r="O143" s="49">
        <v>0</v>
      </c>
      <c r="P143" s="49">
        <v>0</v>
      </c>
      <c r="Q143" s="49">
        <v>0</v>
      </c>
      <c r="R143" s="49">
        <v>0</v>
      </c>
      <c r="S143" s="49">
        <v>115</v>
      </c>
    </row>
    <row r="144" spans="1:54" x14ac:dyDescent="0.25">
      <c r="B144" s="49" t="s">
        <v>12</v>
      </c>
      <c r="C144" s="49">
        <v>0</v>
      </c>
      <c r="D144" s="49">
        <v>0</v>
      </c>
      <c r="E144" s="49">
        <v>0</v>
      </c>
      <c r="F144" s="49">
        <v>3</v>
      </c>
      <c r="G144" s="49">
        <v>50</v>
      </c>
      <c r="H144" s="49">
        <v>29</v>
      </c>
      <c r="I144" s="49">
        <v>15</v>
      </c>
      <c r="J144" s="49">
        <v>5</v>
      </c>
      <c r="K144" s="49">
        <v>1</v>
      </c>
      <c r="L144" s="49">
        <v>1</v>
      </c>
      <c r="M144" s="49">
        <v>11</v>
      </c>
      <c r="N144" s="49">
        <v>0</v>
      </c>
      <c r="O144" s="49">
        <v>0</v>
      </c>
      <c r="P144" s="49">
        <v>0</v>
      </c>
      <c r="Q144" s="49">
        <v>0</v>
      </c>
      <c r="R144" s="49">
        <v>0</v>
      </c>
      <c r="S144" s="49">
        <v>115</v>
      </c>
    </row>
    <row r="145" spans="1:54" x14ac:dyDescent="0.25">
      <c r="B145" s="49" t="s">
        <v>13</v>
      </c>
      <c r="C145" s="49">
        <v>0</v>
      </c>
      <c r="D145" s="49">
        <v>0</v>
      </c>
      <c r="E145" s="49">
        <v>0</v>
      </c>
      <c r="F145" s="49">
        <v>0</v>
      </c>
      <c r="G145" s="49">
        <v>89</v>
      </c>
      <c r="H145" s="49">
        <v>0</v>
      </c>
      <c r="I145" s="49">
        <v>23</v>
      </c>
      <c r="J145" s="49">
        <v>1</v>
      </c>
      <c r="K145" s="49">
        <v>2</v>
      </c>
      <c r="L145" s="49">
        <v>0</v>
      </c>
      <c r="M145" s="49">
        <v>0</v>
      </c>
      <c r="N145" s="49">
        <v>0</v>
      </c>
      <c r="O145" s="49">
        <v>0</v>
      </c>
      <c r="P145" s="49">
        <v>0</v>
      </c>
      <c r="Q145" s="49">
        <v>0</v>
      </c>
      <c r="R145" s="49">
        <v>0</v>
      </c>
      <c r="S145" s="49">
        <v>115</v>
      </c>
    </row>
    <row r="146" spans="1:54" x14ac:dyDescent="0.25">
      <c r="B146" s="49" t="s">
        <v>14</v>
      </c>
      <c r="C146" s="49">
        <v>0</v>
      </c>
      <c r="D146" s="49">
        <v>0</v>
      </c>
      <c r="E146" s="49">
        <v>19</v>
      </c>
      <c r="F146" s="49">
        <v>0</v>
      </c>
      <c r="G146" s="49">
        <v>82</v>
      </c>
      <c r="H146" s="49">
        <v>9</v>
      </c>
      <c r="I146" s="49">
        <v>0</v>
      </c>
      <c r="J146" s="49">
        <v>0</v>
      </c>
      <c r="K146" s="49">
        <v>0</v>
      </c>
      <c r="L146" s="49">
        <v>0</v>
      </c>
      <c r="M146" s="49">
        <v>5</v>
      </c>
      <c r="N146" s="49">
        <v>0</v>
      </c>
      <c r="O146" s="49">
        <v>0</v>
      </c>
      <c r="P146" s="49">
        <v>0</v>
      </c>
      <c r="Q146" s="49">
        <v>0</v>
      </c>
      <c r="R146" s="49">
        <v>0</v>
      </c>
      <c r="S146" s="49">
        <v>115</v>
      </c>
    </row>
    <row r="147" spans="1:54" x14ac:dyDescent="0.25">
      <c r="B147" s="49" t="s">
        <v>15</v>
      </c>
      <c r="C147" s="49">
        <v>0</v>
      </c>
      <c r="D147" s="49">
        <v>0</v>
      </c>
      <c r="E147" s="49">
        <v>29</v>
      </c>
      <c r="F147" s="49">
        <v>0</v>
      </c>
      <c r="G147" s="49">
        <v>5</v>
      </c>
      <c r="H147" s="49">
        <v>5</v>
      </c>
      <c r="I147" s="49">
        <v>0</v>
      </c>
      <c r="J147" s="49">
        <v>0</v>
      </c>
      <c r="K147" s="49">
        <v>0</v>
      </c>
      <c r="L147" s="49">
        <v>0</v>
      </c>
      <c r="M147" s="49">
        <v>0</v>
      </c>
      <c r="N147" s="49">
        <v>0</v>
      </c>
      <c r="O147" s="49">
        <v>0</v>
      </c>
      <c r="P147" s="49">
        <v>0</v>
      </c>
      <c r="Q147" s="49">
        <v>0</v>
      </c>
      <c r="R147" s="49">
        <v>0</v>
      </c>
      <c r="S147" s="49">
        <v>39</v>
      </c>
    </row>
    <row r="148" spans="1:54" x14ac:dyDescent="0.25">
      <c r="B148" s="49" t="s">
        <v>16</v>
      </c>
      <c r="C148" s="49">
        <v>0</v>
      </c>
      <c r="D148" s="49">
        <v>0</v>
      </c>
      <c r="E148" s="49">
        <v>0</v>
      </c>
      <c r="F148" s="49">
        <v>0</v>
      </c>
      <c r="G148" s="49">
        <v>0</v>
      </c>
      <c r="H148" s="49">
        <v>9</v>
      </c>
      <c r="I148" s="49">
        <v>0</v>
      </c>
      <c r="J148" s="49">
        <v>3</v>
      </c>
      <c r="K148" s="49">
        <v>6</v>
      </c>
      <c r="L148" s="49">
        <v>10</v>
      </c>
      <c r="M148" s="49">
        <v>23</v>
      </c>
      <c r="N148" s="49">
        <v>22</v>
      </c>
      <c r="O148" s="49">
        <v>23</v>
      </c>
      <c r="P148" s="49">
        <v>7</v>
      </c>
      <c r="Q148" s="49">
        <v>12</v>
      </c>
      <c r="R148" s="49">
        <v>0</v>
      </c>
      <c r="S148" s="49">
        <v>115</v>
      </c>
    </row>
    <row r="149" spans="1:54" x14ac:dyDescent="0.25">
      <c r="B149" s="49" t="s">
        <v>17</v>
      </c>
      <c r="C149" s="49">
        <v>0</v>
      </c>
      <c r="D149" s="49">
        <v>0</v>
      </c>
      <c r="E149" s="49">
        <v>53</v>
      </c>
      <c r="F149" s="49">
        <v>0</v>
      </c>
      <c r="G149" s="49">
        <v>16</v>
      </c>
      <c r="H149" s="49">
        <v>10</v>
      </c>
      <c r="I149" s="49">
        <v>6</v>
      </c>
      <c r="J149" s="49">
        <v>3</v>
      </c>
      <c r="K149" s="49">
        <v>2</v>
      </c>
      <c r="L149" s="49">
        <v>3</v>
      </c>
      <c r="M149" s="49">
        <v>3</v>
      </c>
      <c r="N149" s="49">
        <v>18</v>
      </c>
      <c r="O149" s="49">
        <v>0</v>
      </c>
      <c r="P149" s="49">
        <v>0</v>
      </c>
      <c r="Q149" s="49">
        <v>0</v>
      </c>
      <c r="R149" s="49">
        <v>0</v>
      </c>
      <c r="S149" s="49">
        <v>114</v>
      </c>
    </row>
    <row r="150" spans="1:54" x14ac:dyDescent="0.25">
      <c r="B150" s="49" t="s">
        <v>18</v>
      </c>
      <c r="C150" s="49">
        <v>0</v>
      </c>
      <c r="D150" s="49">
        <v>74</v>
      </c>
      <c r="E150" s="49">
        <v>15</v>
      </c>
      <c r="F150" s="49">
        <v>12</v>
      </c>
      <c r="G150" s="49">
        <v>1</v>
      </c>
      <c r="H150" s="49">
        <v>0</v>
      </c>
      <c r="I150" s="49">
        <v>1</v>
      </c>
      <c r="J150" s="49">
        <v>3</v>
      </c>
      <c r="K150" s="49">
        <v>7</v>
      </c>
      <c r="L150" s="49">
        <v>2</v>
      </c>
      <c r="M150" s="49">
        <v>0</v>
      </c>
      <c r="N150" s="49">
        <v>0</v>
      </c>
      <c r="O150" s="49">
        <v>0</v>
      </c>
      <c r="P150" s="49">
        <v>0</v>
      </c>
      <c r="Q150" s="49">
        <v>0</v>
      </c>
      <c r="R150" s="49">
        <v>0</v>
      </c>
      <c r="S150" s="49">
        <v>115</v>
      </c>
    </row>
    <row r="151" spans="1:54" x14ac:dyDescent="0.25">
      <c r="B151" s="49" t="s">
        <v>19</v>
      </c>
      <c r="C151" s="49">
        <v>0</v>
      </c>
      <c r="D151" s="49">
        <v>88</v>
      </c>
      <c r="E151" s="49">
        <v>0</v>
      </c>
      <c r="F151" s="49">
        <v>4</v>
      </c>
      <c r="G151" s="49">
        <v>9</v>
      </c>
      <c r="H151" s="49">
        <v>2</v>
      </c>
      <c r="I151" s="49">
        <v>2</v>
      </c>
      <c r="J151" s="49">
        <v>7</v>
      </c>
      <c r="K151" s="49">
        <v>3</v>
      </c>
      <c r="L151" s="49">
        <v>0</v>
      </c>
      <c r="M151" s="49">
        <v>0</v>
      </c>
      <c r="N151" s="49">
        <v>0</v>
      </c>
      <c r="O151" s="49">
        <v>0</v>
      </c>
      <c r="P151" s="49">
        <v>0</v>
      </c>
      <c r="Q151" s="49">
        <v>0</v>
      </c>
      <c r="R151" s="49">
        <v>0</v>
      </c>
      <c r="S151" s="49">
        <v>115</v>
      </c>
    </row>
    <row r="152" spans="1:54" x14ac:dyDescent="0.25">
      <c r="B152" s="49" t="s">
        <v>20</v>
      </c>
      <c r="C152" s="49">
        <v>0</v>
      </c>
      <c r="D152" s="49">
        <v>3</v>
      </c>
      <c r="E152" s="49">
        <v>29</v>
      </c>
      <c r="F152" s="49">
        <v>56</v>
      </c>
      <c r="G152" s="49">
        <v>6</v>
      </c>
      <c r="H152" s="49">
        <v>8</v>
      </c>
      <c r="I152" s="49">
        <v>2</v>
      </c>
      <c r="J152" s="49">
        <v>2</v>
      </c>
      <c r="K152" s="49">
        <v>8</v>
      </c>
      <c r="L152" s="49">
        <v>1</v>
      </c>
      <c r="M152" s="49">
        <v>0</v>
      </c>
      <c r="N152" s="49">
        <v>0</v>
      </c>
      <c r="O152" s="49">
        <v>0</v>
      </c>
      <c r="P152" s="49">
        <v>0</v>
      </c>
      <c r="Q152" s="49">
        <v>0</v>
      </c>
      <c r="R152" s="49">
        <v>0</v>
      </c>
      <c r="S152" s="49">
        <v>115</v>
      </c>
    </row>
    <row r="153" spans="1:54" x14ac:dyDescent="0.25">
      <c r="B153" s="49" t="s">
        <v>21</v>
      </c>
      <c r="C153" s="49">
        <v>0</v>
      </c>
      <c r="D153" s="49">
        <v>0</v>
      </c>
      <c r="E153" s="49">
        <v>0</v>
      </c>
      <c r="F153" s="49">
        <v>0</v>
      </c>
      <c r="G153" s="49">
        <v>1</v>
      </c>
      <c r="H153" s="49">
        <v>5</v>
      </c>
      <c r="I153" s="49">
        <v>31</v>
      </c>
      <c r="J153" s="49">
        <v>56</v>
      </c>
      <c r="K153" s="49">
        <v>4</v>
      </c>
      <c r="L153" s="49">
        <v>12</v>
      </c>
      <c r="M153" s="49">
        <v>6</v>
      </c>
      <c r="N153" s="49">
        <v>0</v>
      </c>
      <c r="O153" s="49">
        <v>0</v>
      </c>
      <c r="P153" s="49">
        <v>0</v>
      </c>
      <c r="Q153" s="49">
        <v>0</v>
      </c>
      <c r="R153" s="49">
        <v>0</v>
      </c>
      <c r="S153" s="49">
        <v>115</v>
      </c>
    </row>
    <row r="154" spans="1:54" x14ac:dyDescent="0.25">
      <c r="B154" s="49" t="s">
        <v>22</v>
      </c>
      <c r="C154" s="49">
        <v>0</v>
      </c>
      <c r="D154" s="49">
        <v>1</v>
      </c>
      <c r="E154" s="49">
        <v>0</v>
      </c>
      <c r="F154" s="49">
        <v>27</v>
      </c>
      <c r="G154" s="49">
        <v>57</v>
      </c>
      <c r="H154" s="49">
        <v>19</v>
      </c>
      <c r="I154" s="49">
        <v>5</v>
      </c>
      <c r="J154" s="49">
        <v>6</v>
      </c>
      <c r="K154" s="49">
        <v>0</v>
      </c>
      <c r="L154" s="49">
        <v>0</v>
      </c>
      <c r="M154" s="49">
        <v>0</v>
      </c>
      <c r="N154" s="49">
        <v>0</v>
      </c>
      <c r="O154" s="49">
        <v>0</v>
      </c>
      <c r="P154" s="49">
        <v>0</v>
      </c>
      <c r="Q154" s="49">
        <v>0</v>
      </c>
      <c r="R154" s="49">
        <v>0</v>
      </c>
      <c r="S154" s="49">
        <v>115</v>
      </c>
    </row>
    <row r="155" spans="1:54" x14ac:dyDescent="0.25">
      <c r="B155" s="49" t="s">
        <v>90</v>
      </c>
      <c r="C155" s="49">
        <v>0</v>
      </c>
      <c r="D155" s="49">
        <v>0</v>
      </c>
      <c r="E155" s="49">
        <v>0</v>
      </c>
      <c r="F155" s="49">
        <v>0</v>
      </c>
      <c r="G155" s="49">
        <v>0</v>
      </c>
      <c r="H155" s="49">
        <v>0</v>
      </c>
      <c r="I155" s="49">
        <v>0</v>
      </c>
      <c r="J155" s="49">
        <v>0</v>
      </c>
      <c r="K155" s="49">
        <v>20</v>
      </c>
      <c r="L155" s="49">
        <v>79</v>
      </c>
      <c r="M155" s="49">
        <v>14</v>
      </c>
      <c r="N155" s="49">
        <v>2</v>
      </c>
      <c r="O155" s="49">
        <v>0</v>
      </c>
      <c r="P155" s="49">
        <v>0</v>
      </c>
      <c r="Q155" s="49">
        <v>0</v>
      </c>
      <c r="R155" s="49">
        <v>0</v>
      </c>
      <c r="S155" s="49">
        <v>115</v>
      </c>
    </row>
    <row r="156" spans="1:54" x14ac:dyDescent="0.25">
      <c r="B156" s="49" t="s">
        <v>121</v>
      </c>
      <c r="C156" s="49">
        <v>0</v>
      </c>
      <c r="D156" s="49">
        <v>0</v>
      </c>
      <c r="E156" s="49">
        <v>0</v>
      </c>
      <c r="F156" s="49">
        <v>9</v>
      </c>
      <c r="G156" s="49">
        <v>42</v>
      </c>
      <c r="H156" s="49">
        <v>18</v>
      </c>
      <c r="I156" s="49">
        <v>14</v>
      </c>
      <c r="J156" s="49">
        <v>6</v>
      </c>
      <c r="K156" s="49">
        <v>6</v>
      </c>
      <c r="L156" s="49">
        <v>7</v>
      </c>
      <c r="M156" s="49">
        <v>10</v>
      </c>
      <c r="N156" s="49">
        <v>0</v>
      </c>
      <c r="O156" s="49">
        <v>0</v>
      </c>
      <c r="P156" s="49">
        <v>0</v>
      </c>
      <c r="Q156" s="49">
        <v>0</v>
      </c>
      <c r="R156" s="49">
        <v>0</v>
      </c>
      <c r="S156" s="49">
        <v>112</v>
      </c>
    </row>
    <row r="157" spans="1:54" x14ac:dyDescent="0.25">
      <c r="B157" t="s">
        <v>96</v>
      </c>
      <c r="C157">
        <v>0</v>
      </c>
      <c r="D157">
        <v>0</v>
      </c>
      <c r="E157">
        <v>0</v>
      </c>
      <c r="F157">
        <v>68</v>
      </c>
      <c r="G157">
        <v>0</v>
      </c>
      <c r="H157">
        <v>25</v>
      </c>
      <c r="I157">
        <v>13</v>
      </c>
      <c r="J157">
        <v>3</v>
      </c>
      <c r="K157">
        <v>1</v>
      </c>
      <c r="L157">
        <v>0</v>
      </c>
      <c r="M157">
        <v>0</v>
      </c>
      <c r="N157">
        <v>0</v>
      </c>
      <c r="O157">
        <v>0</v>
      </c>
      <c r="P157">
        <v>0</v>
      </c>
      <c r="Q157">
        <v>0</v>
      </c>
      <c r="R157">
        <v>0</v>
      </c>
      <c r="S157">
        <v>110</v>
      </c>
    </row>
    <row r="158" spans="1:54" s="49" customFormat="1" x14ac:dyDescent="0.25">
      <c r="AC158" s="10"/>
      <c r="AD158" s="10"/>
      <c r="AE158" s="10"/>
      <c r="AF158" s="10"/>
      <c r="AG158" s="10"/>
      <c r="AH158" s="10"/>
      <c r="AI158" s="10"/>
      <c r="AJ158" s="10"/>
      <c r="AK158" s="10"/>
      <c r="AL158" s="10"/>
      <c r="AM158" s="10"/>
      <c r="AN158" s="10"/>
      <c r="AO158" s="10"/>
      <c r="AP158" s="10"/>
      <c r="AQ158" s="10"/>
      <c r="AR158" s="10"/>
      <c r="AS158" s="10"/>
      <c r="AT158" s="10"/>
      <c r="AU158" s="10"/>
      <c r="AV158" s="10"/>
      <c r="AW158" s="10"/>
      <c r="AX158" s="10"/>
      <c r="AY158" s="10"/>
      <c r="AZ158" s="10"/>
      <c r="BA158" s="10"/>
      <c r="BB158" s="10"/>
    </row>
    <row r="159" spans="1:54" x14ac:dyDescent="0.25">
      <c r="A159" t="s">
        <v>40</v>
      </c>
    </row>
    <row r="160" spans="1:54" x14ac:dyDescent="0.25">
      <c r="B160" s="49" t="s">
        <v>0</v>
      </c>
      <c r="C160" s="49">
        <v>1.5625E-2</v>
      </c>
      <c r="D160" s="49">
        <v>3.125E-2</v>
      </c>
      <c r="E160" s="49">
        <v>6.25E-2</v>
      </c>
      <c r="F160" s="49">
        <v>0.125</v>
      </c>
      <c r="G160" s="49">
        <v>0.25</v>
      </c>
      <c r="H160" s="49">
        <v>0.5</v>
      </c>
      <c r="I160" s="49">
        <v>1</v>
      </c>
      <c r="J160" s="49">
        <v>2</v>
      </c>
      <c r="K160" s="49">
        <v>4</v>
      </c>
      <c r="L160" s="49">
        <v>8</v>
      </c>
      <c r="M160" s="49">
        <v>16</v>
      </c>
      <c r="N160" s="49">
        <v>32</v>
      </c>
      <c r="O160" s="49">
        <v>64</v>
      </c>
      <c r="P160" s="49">
        <v>128</v>
      </c>
      <c r="Q160" s="49">
        <v>256</v>
      </c>
      <c r="R160" s="49">
        <v>512</v>
      </c>
      <c r="S160" s="49" t="s">
        <v>1</v>
      </c>
    </row>
    <row r="161" spans="2:19" x14ac:dyDescent="0.25">
      <c r="B161" s="49" t="s">
        <v>31</v>
      </c>
      <c r="C161" s="49">
        <v>0</v>
      </c>
      <c r="D161" s="49">
        <v>0</v>
      </c>
      <c r="E161" s="49">
        <v>1</v>
      </c>
      <c r="F161" s="49">
        <v>2</v>
      </c>
      <c r="G161" s="49">
        <v>0</v>
      </c>
      <c r="H161" s="49">
        <v>0</v>
      </c>
      <c r="I161" s="49">
        <v>19</v>
      </c>
      <c r="J161" s="49">
        <v>113</v>
      </c>
      <c r="K161" s="49">
        <v>29</v>
      </c>
      <c r="L161" s="49">
        <v>14</v>
      </c>
      <c r="M161" s="49">
        <v>0</v>
      </c>
      <c r="N161" s="49">
        <v>0</v>
      </c>
      <c r="O161" s="49">
        <v>0</v>
      </c>
      <c r="P161" s="49">
        <v>0</v>
      </c>
      <c r="Q161" s="49">
        <v>0</v>
      </c>
      <c r="R161" s="49">
        <v>0</v>
      </c>
      <c r="S161" s="49">
        <v>178</v>
      </c>
    </row>
    <row r="162" spans="2:19" x14ac:dyDescent="0.25">
      <c r="B162" s="49" t="s">
        <v>32</v>
      </c>
      <c r="C162" s="49">
        <v>0</v>
      </c>
      <c r="D162" s="49">
        <v>0</v>
      </c>
      <c r="E162" s="49">
        <v>0</v>
      </c>
      <c r="F162" s="49">
        <v>0</v>
      </c>
      <c r="G162" s="49">
        <v>0</v>
      </c>
      <c r="H162" s="49">
        <v>2</v>
      </c>
      <c r="I162" s="49">
        <v>1</v>
      </c>
      <c r="J162" s="49">
        <v>0</v>
      </c>
      <c r="K162" s="49">
        <v>3</v>
      </c>
      <c r="L162" s="49">
        <v>22</v>
      </c>
      <c r="M162" s="49">
        <v>150</v>
      </c>
      <c r="N162" s="49">
        <v>0</v>
      </c>
      <c r="O162" s="49">
        <v>0</v>
      </c>
      <c r="P162" s="49">
        <v>0</v>
      </c>
      <c r="Q162" s="49">
        <v>0</v>
      </c>
      <c r="R162" s="49">
        <v>0</v>
      </c>
      <c r="S162" s="49">
        <v>178</v>
      </c>
    </row>
    <row r="163" spans="2:19" x14ac:dyDescent="0.25">
      <c r="B163" s="49" t="s">
        <v>3</v>
      </c>
      <c r="C163" s="49">
        <v>0</v>
      </c>
      <c r="D163" s="49">
        <v>0</v>
      </c>
      <c r="E163" s="49">
        <v>0</v>
      </c>
      <c r="F163" s="49">
        <v>5</v>
      </c>
      <c r="G163" s="49">
        <v>0</v>
      </c>
      <c r="H163" s="49">
        <v>89</v>
      </c>
      <c r="I163" s="49">
        <v>66</v>
      </c>
      <c r="J163" s="49">
        <v>9</v>
      </c>
      <c r="K163" s="49">
        <v>6</v>
      </c>
      <c r="L163" s="49">
        <v>0</v>
      </c>
      <c r="M163" s="49">
        <v>2</v>
      </c>
      <c r="N163" s="49">
        <v>0</v>
      </c>
      <c r="O163" s="49">
        <v>1</v>
      </c>
      <c r="P163" s="49">
        <v>0</v>
      </c>
      <c r="Q163" s="49">
        <v>0</v>
      </c>
      <c r="R163" s="49">
        <v>0</v>
      </c>
      <c r="S163" s="49">
        <v>178</v>
      </c>
    </row>
    <row r="164" spans="2:19" x14ac:dyDescent="0.25">
      <c r="B164" s="49" t="s">
        <v>5</v>
      </c>
      <c r="C164" s="49">
        <v>0</v>
      </c>
      <c r="D164" s="49">
        <v>0</v>
      </c>
      <c r="E164" s="49">
        <v>0</v>
      </c>
      <c r="F164" s="49">
        <v>0</v>
      </c>
      <c r="G164" s="49">
        <v>1</v>
      </c>
      <c r="H164" s="49">
        <v>0</v>
      </c>
      <c r="I164" s="49">
        <v>14</v>
      </c>
      <c r="J164" s="49">
        <v>96</v>
      </c>
      <c r="K164" s="49">
        <v>32</v>
      </c>
      <c r="L164" s="49">
        <v>17</v>
      </c>
      <c r="M164" s="49">
        <v>9</v>
      </c>
      <c r="N164" s="49">
        <v>1</v>
      </c>
      <c r="O164" s="49">
        <v>0</v>
      </c>
      <c r="P164" s="49">
        <v>8</v>
      </c>
      <c r="Q164" s="49">
        <v>0</v>
      </c>
      <c r="R164" s="49">
        <v>0</v>
      </c>
      <c r="S164" s="49">
        <v>178</v>
      </c>
    </row>
    <row r="165" spans="2:19" x14ac:dyDescent="0.25">
      <c r="B165" s="49" t="s">
        <v>7</v>
      </c>
      <c r="C165" s="49">
        <v>0</v>
      </c>
      <c r="D165" s="49">
        <v>0</v>
      </c>
      <c r="E165" s="49">
        <v>0</v>
      </c>
      <c r="F165" s="49">
        <v>0</v>
      </c>
      <c r="G165" s="49">
        <v>0</v>
      </c>
      <c r="H165" s="49">
        <v>2</v>
      </c>
      <c r="I165" s="49">
        <v>0</v>
      </c>
      <c r="J165" s="49">
        <v>1</v>
      </c>
      <c r="K165" s="49">
        <v>2</v>
      </c>
      <c r="L165" s="49">
        <v>2</v>
      </c>
      <c r="M165" s="49">
        <v>171</v>
      </c>
      <c r="N165" s="49">
        <v>0</v>
      </c>
      <c r="O165" s="49">
        <v>0</v>
      </c>
      <c r="P165" s="49">
        <v>0</v>
      </c>
      <c r="Q165" s="49">
        <v>0</v>
      </c>
      <c r="R165" s="49">
        <v>0</v>
      </c>
      <c r="S165" s="49">
        <v>178</v>
      </c>
    </row>
    <row r="166" spans="2:19" x14ac:dyDescent="0.25">
      <c r="B166" s="49" t="s">
        <v>9</v>
      </c>
      <c r="C166" s="49">
        <v>0</v>
      </c>
      <c r="D166" s="49">
        <v>0</v>
      </c>
      <c r="E166" s="49">
        <v>0</v>
      </c>
      <c r="F166" s="49">
        <v>0</v>
      </c>
      <c r="G166" s="49">
        <v>0</v>
      </c>
      <c r="H166" s="49">
        <v>0</v>
      </c>
      <c r="I166" s="49">
        <v>0</v>
      </c>
      <c r="J166" s="49">
        <v>0</v>
      </c>
      <c r="K166" s="49">
        <v>1</v>
      </c>
      <c r="L166" s="49">
        <v>1</v>
      </c>
      <c r="M166" s="49">
        <v>2</v>
      </c>
      <c r="N166" s="49">
        <v>1</v>
      </c>
      <c r="O166" s="49">
        <v>173</v>
      </c>
      <c r="P166" s="49">
        <v>0</v>
      </c>
      <c r="Q166" s="49">
        <v>0</v>
      </c>
      <c r="R166" s="49">
        <v>0</v>
      </c>
      <c r="S166" s="49">
        <v>178</v>
      </c>
    </row>
    <row r="167" spans="2:19" x14ac:dyDescent="0.25">
      <c r="B167" s="49" t="s">
        <v>10</v>
      </c>
      <c r="C167" s="49">
        <v>0</v>
      </c>
      <c r="D167" s="49">
        <v>0</v>
      </c>
      <c r="E167" s="49">
        <v>2</v>
      </c>
      <c r="F167" s="49">
        <v>0</v>
      </c>
      <c r="G167" s="49">
        <v>6</v>
      </c>
      <c r="H167" s="49">
        <v>56</v>
      </c>
      <c r="I167" s="49">
        <v>80</v>
      </c>
      <c r="J167" s="49">
        <v>27</v>
      </c>
      <c r="K167" s="49">
        <v>4</v>
      </c>
      <c r="L167" s="49">
        <v>1</v>
      </c>
      <c r="M167" s="49">
        <v>1</v>
      </c>
      <c r="N167" s="49">
        <v>1</v>
      </c>
      <c r="O167" s="49">
        <v>1</v>
      </c>
      <c r="P167" s="49">
        <v>0</v>
      </c>
      <c r="Q167" s="49">
        <v>0</v>
      </c>
      <c r="R167" s="49">
        <v>0</v>
      </c>
      <c r="S167" s="49">
        <v>179</v>
      </c>
    </row>
    <row r="168" spans="2:19" x14ac:dyDescent="0.25">
      <c r="B168" s="49" t="s">
        <v>11</v>
      </c>
      <c r="C168" s="49">
        <v>0</v>
      </c>
      <c r="D168" s="49">
        <v>0</v>
      </c>
      <c r="E168" s="49">
        <v>1</v>
      </c>
      <c r="F168" s="49">
        <v>0</v>
      </c>
      <c r="G168" s="49">
        <v>0</v>
      </c>
      <c r="H168" s="49">
        <v>1</v>
      </c>
      <c r="I168" s="49">
        <v>10</v>
      </c>
      <c r="J168" s="49">
        <v>33</v>
      </c>
      <c r="K168" s="49">
        <v>97</v>
      </c>
      <c r="L168" s="49">
        <v>27</v>
      </c>
      <c r="M168" s="49">
        <v>5</v>
      </c>
      <c r="N168" s="49">
        <v>4</v>
      </c>
      <c r="O168" s="49">
        <v>0</v>
      </c>
      <c r="P168" s="49">
        <v>0</v>
      </c>
      <c r="Q168" s="49">
        <v>0</v>
      </c>
      <c r="R168" s="49">
        <v>0</v>
      </c>
      <c r="S168" s="49">
        <v>178</v>
      </c>
    </row>
    <row r="169" spans="2:19" x14ac:dyDescent="0.25">
      <c r="B169" s="49" t="s">
        <v>13</v>
      </c>
      <c r="C169" s="49">
        <v>0</v>
      </c>
      <c r="D169" s="49">
        <v>0</v>
      </c>
      <c r="E169" s="49">
        <v>0</v>
      </c>
      <c r="F169" s="49">
        <v>0</v>
      </c>
      <c r="G169" s="49">
        <v>1</v>
      </c>
      <c r="H169" s="49">
        <v>0</v>
      </c>
      <c r="I169" s="49">
        <v>1</v>
      </c>
      <c r="J169" s="49">
        <v>2</v>
      </c>
      <c r="K169" s="49">
        <v>0</v>
      </c>
      <c r="L169" s="49">
        <v>0</v>
      </c>
      <c r="M169" s="49">
        <v>5</v>
      </c>
      <c r="N169" s="49">
        <v>39</v>
      </c>
      <c r="O169" s="49">
        <v>69</v>
      </c>
      <c r="P169" s="49">
        <v>61</v>
      </c>
      <c r="Q169" s="49">
        <v>0</v>
      </c>
      <c r="R169" s="49">
        <v>0</v>
      </c>
      <c r="S169" s="49">
        <v>178</v>
      </c>
    </row>
    <row r="170" spans="2:19" x14ac:dyDescent="0.25">
      <c r="B170" s="49" t="s">
        <v>14</v>
      </c>
      <c r="C170" s="49">
        <v>0</v>
      </c>
      <c r="D170" s="49">
        <v>0</v>
      </c>
      <c r="E170" s="49">
        <v>1</v>
      </c>
      <c r="F170" s="49">
        <v>0</v>
      </c>
      <c r="G170" s="49">
        <v>0</v>
      </c>
      <c r="H170" s="49">
        <v>1</v>
      </c>
      <c r="I170" s="49">
        <v>0</v>
      </c>
      <c r="J170" s="49">
        <v>3</v>
      </c>
      <c r="K170" s="49">
        <v>70</v>
      </c>
      <c r="L170" s="49">
        <v>37</v>
      </c>
      <c r="M170" s="49">
        <v>66</v>
      </c>
      <c r="N170" s="49">
        <v>0</v>
      </c>
      <c r="O170" s="49">
        <v>0</v>
      </c>
      <c r="P170" s="49">
        <v>0</v>
      </c>
      <c r="Q170" s="49">
        <v>0</v>
      </c>
      <c r="R170" s="49">
        <v>0</v>
      </c>
      <c r="S170" s="49">
        <v>178</v>
      </c>
    </row>
    <row r="171" spans="2:19" x14ac:dyDescent="0.25">
      <c r="B171" s="49" t="s">
        <v>16</v>
      </c>
      <c r="C171" s="49">
        <v>0</v>
      </c>
      <c r="D171" s="49">
        <v>0</v>
      </c>
      <c r="E171" s="49">
        <v>0</v>
      </c>
      <c r="F171" s="49">
        <v>0</v>
      </c>
      <c r="G171" s="49">
        <v>0</v>
      </c>
      <c r="H171" s="49">
        <v>2</v>
      </c>
      <c r="I171" s="49">
        <v>0</v>
      </c>
      <c r="J171" s="49">
        <v>0</v>
      </c>
      <c r="K171" s="49">
        <v>0</v>
      </c>
      <c r="L171" s="49">
        <v>2</v>
      </c>
      <c r="M171" s="49">
        <v>32</v>
      </c>
      <c r="N171" s="49">
        <v>102</v>
      </c>
      <c r="O171" s="49">
        <v>27</v>
      </c>
      <c r="P171" s="49">
        <v>3</v>
      </c>
      <c r="Q171" s="49">
        <v>9</v>
      </c>
      <c r="R171" s="49">
        <v>0</v>
      </c>
      <c r="S171" s="49">
        <v>177</v>
      </c>
    </row>
    <row r="172" spans="2:19" x14ac:dyDescent="0.25">
      <c r="B172" s="49" t="s">
        <v>17</v>
      </c>
      <c r="C172" s="49">
        <v>0</v>
      </c>
      <c r="D172" s="49">
        <v>0</v>
      </c>
      <c r="E172" s="49">
        <v>145</v>
      </c>
      <c r="F172" s="49">
        <v>0</v>
      </c>
      <c r="G172" s="49">
        <v>9</v>
      </c>
      <c r="H172" s="49">
        <v>7</v>
      </c>
      <c r="I172" s="49">
        <v>2</v>
      </c>
      <c r="J172" s="49">
        <v>3</v>
      </c>
      <c r="K172" s="49">
        <v>3</v>
      </c>
      <c r="L172" s="49">
        <v>0</v>
      </c>
      <c r="M172" s="49">
        <v>4</v>
      </c>
      <c r="N172" s="49">
        <v>5</v>
      </c>
      <c r="O172" s="49">
        <v>0</v>
      </c>
      <c r="P172" s="49">
        <v>0</v>
      </c>
      <c r="Q172" s="49">
        <v>0</v>
      </c>
      <c r="R172" s="49">
        <v>0</v>
      </c>
      <c r="S172" s="49">
        <v>178</v>
      </c>
    </row>
    <row r="173" spans="2:19" x14ac:dyDescent="0.25">
      <c r="B173" s="49" t="s">
        <v>18</v>
      </c>
      <c r="C173" s="49">
        <v>0</v>
      </c>
      <c r="D173" s="49">
        <v>3</v>
      </c>
      <c r="E173" s="49">
        <v>1</v>
      </c>
      <c r="F173" s="49">
        <v>2</v>
      </c>
      <c r="G173" s="49">
        <v>3</v>
      </c>
      <c r="H173" s="49">
        <v>40</v>
      </c>
      <c r="I173" s="49">
        <v>71</v>
      </c>
      <c r="J173" s="49">
        <v>7</v>
      </c>
      <c r="K173" s="49">
        <v>6</v>
      </c>
      <c r="L173" s="49">
        <v>46</v>
      </c>
      <c r="M173" s="49">
        <v>0</v>
      </c>
      <c r="N173" s="49">
        <v>0</v>
      </c>
      <c r="O173" s="49">
        <v>0</v>
      </c>
      <c r="P173" s="49">
        <v>0</v>
      </c>
      <c r="Q173" s="49">
        <v>0</v>
      </c>
      <c r="R173" s="49">
        <v>0</v>
      </c>
      <c r="S173" s="49">
        <v>179</v>
      </c>
    </row>
    <row r="174" spans="2:19" x14ac:dyDescent="0.25">
      <c r="B174" s="49" t="s">
        <v>19</v>
      </c>
      <c r="C174" s="49">
        <v>0</v>
      </c>
      <c r="D174" s="49">
        <v>5</v>
      </c>
      <c r="E174" s="49">
        <v>0</v>
      </c>
      <c r="F174" s="49">
        <v>3</v>
      </c>
      <c r="G174" s="49">
        <v>4</v>
      </c>
      <c r="H174" s="49">
        <v>43</v>
      </c>
      <c r="I174" s="49">
        <v>54</v>
      </c>
      <c r="J174" s="49">
        <v>10</v>
      </c>
      <c r="K174" s="49">
        <v>4</v>
      </c>
      <c r="L174" s="49">
        <v>7</v>
      </c>
      <c r="M174" s="49">
        <v>48</v>
      </c>
      <c r="N174" s="49">
        <v>0</v>
      </c>
      <c r="O174" s="49">
        <v>0</v>
      </c>
      <c r="P174" s="49">
        <v>0</v>
      </c>
      <c r="Q174" s="49">
        <v>0</v>
      </c>
      <c r="R174" s="49">
        <v>0</v>
      </c>
      <c r="S174" s="49">
        <v>178</v>
      </c>
    </row>
    <row r="175" spans="2:19" x14ac:dyDescent="0.25">
      <c r="B175" s="49" t="s">
        <v>20</v>
      </c>
      <c r="C175" s="49">
        <v>0</v>
      </c>
      <c r="D175" s="49">
        <v>5</v>
      </c>
      <c r="E175" s="49">
        <v>5</v>
      </c>
      <c r="F175" s="49">
        <v>10</v>
      </c>
      <c r="G175" s="49">
        <v>77</v>
      </c>
      <c r="H175" s="49">
        <v>22</v>
      </c>
      <c r="I175" s="49">
        <v>5</v>
      </c>
      <c r="J175" s="49">
        <v>6</v>
      </c>
      <c r="K175" s="49">
        <v>3</v>
      </c>
      <c r="L175" s="49">
        <v>45</v>
      </c>
      <c r="M175" s="49">
        <v>0</v>
      </c>
      <c r="N175" s="49">
        <v>0</v>
      </c>
      <c r="O175" s="49">
        <v>0</v>
      </c>
      <c r="P175" s="49">
        <v>0</v>
      </c>
      <c r="Q175" s="49">
        <v>0</v>
      </c>
      <c r="R175" s="49">
        <v>0</v>
      </c>
      <c r="S175" s="49">
        <v>178</v>
      </c>
    </row>
    <row r="176" spans="2:19" x14ac:dyDescent="0.25">
      <c r="B176" s="49" t="s">
        <v>21</v>
      </c>
      <c r="C176" s="49">
        <v>0</v>
      </c>
      <c r="D176" s="49">
        <v>0</v>
      </c>
      <c r="E176" s="49">
        <v>28</v>
      </c>
      <c r="F176" s="49">
        <v>0</v>
      </c>
      <c r="G176" s="49">
        <v>17</v>
      </c>
      <c r="H176" s="49">
        <v>3</v>
      </c>
      <c r="I176" s="49">
        <v>2</v>
      </c>
      <c r="J176" s="49">
        <v>8</v>
      </c>
      <c r="K176" s="49">
        <v>54</v>
      </c>
      <c r="L176" s="49">
        <v>55</v>
      </c>
      <c r="M176" s="49">
        <v>11</v>
      </c>
      <c r="N176" s="49">
        <v>0</v>
      </c>
      <c r="O176" s="49">
        <v>0</v>
      </c>
      <c r="P176" s="49">
        <v>0</v>
      </c>
      <c r="Q176" s="49">
        <v>0</v>
      </c>
      <c r="R176" s="49">
        <v>0</v>
      </c>
      <c r="S176" s="49">
        <v>178</v>
      </c>
    </row>
    <row r="177" spans="1:19" x14ac:dyDescent="0.25">
      <c r="B177" s="49" t="s">
        <v>33</v>
      </c>
      <c r="C177" s="49">
        <v>0</v>
      </c>
      <c r="D177" s="49">
        <v>5</v>
      </c>
      <c r="E177" s="49">
        <v>1</v>
      </c>
      <c r="F177" s="49">
        <v>0</v>
      </c>
      <c r="G177" s="49">
        <v>4</v>
      </c>
      <c r="H177" s="49">
        <v>16</v>
      </c>
      <c r="I177" s="49">
        <v>65</v>
      </c>
      <c r="J177" s="49">
        <v>43</v>
      </c>
      <c r="K177" s="49">
        <v>30</v>
      </c>
      <c r="L177" s="49">
        <v>14</v>
      </c>
      <c r="M177" s="49">
        <v>0</v>
      </c>
      <c r="N177" s="49">
        <v>0</v>
      </c>
      <c r="O177" s="49">
        <v>0</v>
      </c>
      <c r="P177" s="49">
        <v>0</v>
      </c>
      <c r="Q177" s="49">
        <v>0</v>
      </c>
      <c r="R177" s="49">
        <v>0</v>
      </c>
      <c r="S177" s="49">
        <v>178</v>
      </c>
    </row>
    <row r="178" spans="1:19" x14ac:dyDescent="0.25">
      <c r="B178" s="49" t="s">
        <v>34</v>
      </c>
      <c r="C178" s="49">
        <v>0</v>
      </c>
      <c r="D178" s="49">
        <v>0</v>
      </c>
      <c r="E178" s="49">
        <v>0</v>
      </c>
      <c r="F178" s="49">
        <v>0</v>
      </c>
      <c r="G178" s="49">
        <v>0</v>
      </c>
      <c r="H178" s="49">
        <v>3</v>
      </c>
      <c r="I178" s="49">
        <v>49</v>
      </c>
      <c r="J178" s="49">
        <v>91</v>
      </c>
      <c r="K178" s="49">
        <v>31</v>
      </c>
      <c r="L178" s="49">
        <v>5</v>
      </c>
      <c r="M178" s="49">
        <v>0</v>
      </c>
      <c r="N178" s="49">
        <v>0</v>
      </c>
      <c r="O178" s="49">
        <v>0</v>
      </c>
      <c r="P178" s="49">
        <v>0</v>
      </c>
      <c r="Q178" s="49">
        <v>0</v>
      </c>
      <c r="R178" s="49">
        <v>0</v>
      </c>
      <c r="S178" s="49">
        <v>179</v>
      </c>
    </row>
    <row r="179" spans="1:19" x14ac:dyDescent="0.25">
      <c r="B179" s="49" t="s">
        <v>35</v>
      </c>
      <c r="C179" s="49">
        <v>0</v>
      </c>
      <c r="D179" s="49">
        <v>0</v>
      </c>
      <c r="E179" s="49">
        <v>1</v>
      </c>
      <c r="F179" s="49">
        <v>0</v>
      </c>
      <c r="G179" s="49">
        <v>4</v>
      </c>
      <c r="H179" s="49">
        <v>3</v>
      </c>
      <c r="I179" s="49">
        <v>16</v>
      </c>
      <c r="J179" s="49">
        <v>25</v>
      </c>
      <c r="K179" s="49">
        <v>34</v>
      </c>
      <c r="L179" s="49">
        <v>20</v>
      </c>
      <c r="M179" s="49">
        <v>18</v>
      </c>
      <c r="N179" s="49">
        <v>57</v>
      </c>
      <c r="O179" s="49">
        <v>0</v>
      </c>
      <c r="P179" s="49">
        <v>0</v>
      </c>
      <c r="Q179" s="49">
        <v>0</v>
      </c>
      <c r="R179" s="49">
        <v>0</v>
      </c>
      <c r="S179" s="49">
        <v>178</v>
      </c>
    </row>
    <row r="180" spans="1:19" x14ac:dyDescent="0.25">
      <c r="B180" s="49" t="s">
        <v>24</v>
      </c>
      <c r="C180" s="49">
        <v>0</v>
      </c>
      <c r="D180" s="49">
        <v>1</v>
      </c>
      <c r="E180" s="49">
        <v>0</v>
      </c>
      <c r="F180" s="49">
        <v>0</v>
      </c>
      <c r="G180" s="49">
        <v>0</v>
      </c>
      <c r="H180" s="49">
        <v>0</v>
      </c>
      <c r="I180" s="49">
        <v>1</v>
      </c>
      <c r="J180" s="49">
        <v>4</v>
      </c>
      <c r="K180" s="49">
        <v>8</v>
      </c>
      <c r="L180" s="49">
        <v>164</v>
      </c>
      <c r="M180" s="49">
        <v>0</v>
      </c>
      <c r="N180" s="49">
        <v>0</v>
      </c>
      <c r="O180" s="49">
        <v>0</v>
      </c>
      <c r="P180" s="49">
        <v>0</v>
      </c>
      <c r="Q180" s="49">
        <v>0</v>
      </c>
      <c r="R180" s="49">
        <v>0</v>
      </c>
      <c r="S180" s="49">
        <v>178</v>
      </c>
    </row>
    <row r="181" spans="1:19" x14ac:dyDescent="0.25">
      <c r="B181" s="49" t="s">
        <v>36</v>
      </c>
      <c r="C181" s="49">
        <v>0</v>
      </c>
      <c r="D181" s="49">
        <v>0</v>
      </c>
      <c r="E181" s="49">
        <v>4</v>
      </c>
      <c r="F181" s="49">
        <v>0</v>
      </c>
      <c r="G181" s="49">
        <v>16</v>
      </c>
      <c r="H181" s="49">
        <v>58</v>
      </c>
      <c r="I181" s="49">
        <v>45</v>
      </c>
      <c r="J181" s="49">
        <v>53</v>
      </c>
      <c r="K181" s="49">
        <v>3</v>
      </c>
      <c r="L181" s="49">
        <v>0</v>
      </c>
      <c r="M181" s="49">
        <v>0</v>
      </c>
      <c r="N181" s="49">
        <v>0</v>
      </c>
      <c r="O181" s="49">
        <v>0</v>
      </c>
      <c r="P181" s="49">
        <v>0</v>
      </c>
      <c r="Q181" s="49">
        <v>0</v>
      </c>
      <c r="R181" s="49">
        <v>0</v>
      </c>
      <c r="S181" s="49">
        <v>179</v>
      </c>
    </row>
    <row r="182" spans="1:19" x14ac:dyDescent="0.25">
      <c r="B182" s="49" t="s">
        <v>37</v>
      </c>
      <c r="C182" s="49">
        <v>0</v>
      </c>
      <c r="D182" s="49">
        <v>0</v>
      </c>
      <c r="E182" s="49">
        <v>0</v>
      </c>
      <c r="F182" s="49">
        <v>0</v>
      </c>
      <c r="G182" s="49">
        <v>1</v>
      </c>
      <c r="H182" s="49">
        <v>36</v>
      </c>
      <c r="I182" s="49">
        <v>103</v>
      </c>
      <c r="J182" s="49">
        <v>38</v>
      </c>
      <c r="K182" s="49">
        <v>1</v>
      </c>
      <c r="L182" s="49">
        <v>0</v>
      </c>
      <c r="M182" s="49">
        <v>0</v>
      </c>
      <c r="N182" s="49">
        <v>0</v>
      </c>
      <c r="O182" s="49">
        <v>0</v>
      </c>
      <c r="P182" s="49">
        <v>0</v>
      </c>
      <c r="Q182" s="49">
        <v>0</v>
      </c>
      <c r="R182" s="49">
        <v>0</v>
      </c>
      <c r="S182" s="49">
        <v>179</v>
      </c>
    </row>
    <row r="183" spans="1:19" x14ac:dyDescent="0.25">
      <c r="B183" s="49" t="s">
        <v>38</v>
      </c>
      <c r="C183" s="49">
        <v>0</v>
      </c>
      <c r="D183" s="49">
        <v>0</v>
      </c>
      <c r="E183" s="49">
        <v>0</v>
      </c>
      <c r="F183" s="49">
        <v>160</v>
      </c>
      <c r="G183" s="49">
        <v>0</v>
      </c>
      <c r="H183" s="49">
        <v>11</v>
      </c>
      <c r="I183" s="49">
        <v>7</v>
      </c>
      <c r="J183" s="49">
        <v>1</v>
      </c>
      <c r="K183" s="49">
        <v>0</v>
      </c>
      <c r="L183" s="49">
        <v>0</v>
      </c>
      <c r="M183" s="49">
        <v>0</v>
      </c>
      <c r="N183" s="49">
        <v>0</v>
      </c>
      <c r="O183" s="49">
        <v>0</v>
      </c>
      <c r="P183" s="49">
        <v>0</v>
      </c>
      <c r="Q183" s="49">
        <v>0</v>
      </c>
      <c r="R183" s="49">
        <v>0</v>
      </c>
      <c r="S183" s="49">
        <v>179</v>
      </c>
    </row>
    <row r="184" spans="1:19" x14ac:dyDescent="0.25">
      <c r="B184" s="49" t="s">
        <v>22</v>
      </c>
      <c r="C184" s="49">
        <v>0</v>
      </c>
      <c r="D184" s="49">
        <v>106</v>
      </c>
      <c r="E184" s="49">
        <v>0</v>
      </c>
      <c r="F184" s="49">
        <v>48</v>
      </c>
      <c r="G184" s="49">
        <v>22</v>
      </c>
      <c r="H184" s="49">
        <v>1</v>
      </c>
      <c r="I184" s="49">
        <v>0</v>
      </c>
      <c r="J184" s="49">
        <v>0</v>
      </c>
      <c r="K184" s="49">
        <v>0</v>
      </c>
      <c r="L184" s="49">
        <v>0</v>
      </c>
      <c r="M184" s="49">
        <v>0</v>
      </c>
      <c r="N184" s="49">
        <v>0</v>
      </c>
      <c r="O184" s="49">
        <v>0</v>
      </c>
      <c r="P184" s="49">
        <v>0</v>
      </c>
      <c r="Q184" s="49">
        <v>0</v>
      </c>
      <c r="R184" s="49">
        <v>0</v>
      </c>
      <c r="S184" s="49">
        <v>177</v>
      </c>
    </row>
    <row r="186" spans="1:19" x14ac:dyDescent="0.25">
      <c r="A186" t="s">
        <v>41</v>
      </c>
    </row>
    <row r="187" spans="1:19" x14ac:dyDescent="0.25">
      <c r="B187" s="49" t="s">
        <v>0</v>
      </c>
      <c r="C187" s="49">
        <v>1.5625E-2</v>
      </c>
      <c r="D187" s="49">
        <v>3.125E-2</v>
      </c>
      <c r="E187" s="49">
        <v>6.25E-2</v>
      </c>
      <c r="F187" s="49">
        <v>0.125</v>
      </c>
      <c r="G187" s="49">
        <v>0.25</v>
      </c>
      <c r="H187" s="49">
        <v>0.5</v>
      </c>
      <c r="I187" s="49">
        <v>1</v>
      </c>
      <c r="J187" s="49">
        <v>2</v>
      </c>
      <c r="K187" s="49">
        <v>4</v>
      </c>
      <c r="L187" s="49">
        <v>8</v>
      </c>
      <c r="M187" s="49">
        <v>16</v>
      </c>
      <c r="N187" s="49">
        <v>32</v>
      </c>
      <c r="O187" s="49">
        <v>64</v>
      </c>
      <c r="P187" s="49">
        <v>128</v>
      </c>
      <c r="Q187" s="49">
        <v>256</v>
      </c>
      <c r="R187" s="49">
        <v>512</v>
      </c>
      <c r="S187" s="49" t="s">
        <v>1</v>
      </c>
    </row>
    <row r="188" spans="1:19" x14ac:dyDescent="0.25">
      <c r="B188" s="49" t="s">
        <v>31</v>
      </c>
      <c r="C188" s="49">
        <v>0</v>
      </c>
      <c r="D188" s="49">
        <v>0</v>
      </c>
      <c r="E188" s="49">
        <v>0</v>
      </c>
      <c r="F188" s="49">
        <v>0</v>
      </c>
      <c r="G188" s="49">
        <v>0</v>
      </c>
      <c r="H188" s="49">
        <v>0</v>
      </c>
      <c r="I188" s="49">
        <v>1</v>
      </c>
      <c r="J188" s="49">
        <v>3</v>
      </c>
      <c r="K188" s="49">
        <v>8</v>
      </c>
      <c r="L188" s="49">
        <v>112</v>
      </c>
      <c r="M188" s="49">
        <v>0</v>
      </c>
      <c r="N188" s="49">
        <v>0</v>
      </c>
      <c r="O188" s="49">
        <v>0</v>
      </c>
      <c r="P188" s="49">
        <v>0</v>
      </c>
      <c r="Q188" s="49">
        <v>0</v>
      </c>
      <c r="R188" s="49">
        <v>0</v>
      </c>
      <c r="S188" s="49">
        <v>124</v>
      </c>
    </row>
    <row r="189" spans="1:19" x14ac:dyDescent="0.25">
      <c r="B189" s="49" t="s">
        <v>32</v>
      </c>
      <c r="C189" s="49">
        <v>0</v>
      </c>
      <c r="D189" s="49">
        <v>0</v>
      </c>
      <c r="E189" s="49">
        <v>1</v>
      </c>
      <c r="F189" s="49">
        <v>0</v>
      </c>
      <c r="G189" s="49">
        <v>0</v>
      </c>
      <c r="H189" s="49">
        <v>0</v>
      </c>
      <c r="I189" s="49">
        <v>0</v>
      </c>
      <c r="J189" s="49">
        <v>0</v>
      </c>
      <c r="K189" s="49">
        <v>0</v>
      </c>
      <c r="L189" s="49">
        <v>3</v>
      </c>
      <c r="M189" s="49">
        <v>120</v>
      </c>
      <c r="N189" s="49">
        <v>0</v>
      </c>
      <c r="O189" s="49">
        <v>0</v>
      </c>
      <c r="P189" s="49">
        <v>0</v>
      </c>
      <c r="Q189" s="49">
        <v>0</v>
      </c>
      <c r="R189" s="49">
        <v>0</v>
      </c>
      <c r="S189" s="49">
        <v>124</v>
      </c>
    </row>
    <row r="190" spans="1:19" x14ac:dyDescent="0.25">
      <c r="B190" s="49" t="s">
        <v>3</v>
      </c>
      <c r="C190" s="49">
        <v>0</v>
      </c>
      <c r="D190" s="49">
        <v>0</v>
      </c>
      <c r="E190" s="49">
        <v>0</v>
      </c>
      <c r="F190" s="49">
        <v>1</v>
      </c>
      <c r="G190" s="49">
        <v>0</v>
      </c>
      <c r="H190" s="49">
        <v>1</v>
      </c>
      <c r="I190" s="49">
        <v>3</v>
      </c>
      <c r="J190" s="49">
        <v>3</v>
      </c>
      <c r="K190" s="49">
        <v>1</v>
      </c>
      <c r="L190" s="49">
        <v>1</v>
      </c>
      <c r="M190" s="49">
        <v>3</v>
      </c>
      <c r="N190" s="49">
        <v>8</v>
      </c>
      <c r="O190" s="49">
        <v>104</v>
      </c>
      <c r="P190" s="49">
        <v>0</v>
      </c>
      <c r="Q190" s="49">
        <v>0</v>
      </c>
      <c r="R190" s="49">
        <v>0</v>
      </c>
      <c r="S190" s="49">
        <v>125</v>
      </c>
    </row>
    <row r="191" spans="1:19" x14ac:dyDescent="0.25">
      <c r="B191" s="49" t="s">
        <v>5</v>
      </c>
      <c r="C191" s="49">
        <v>0</v>
      </c>
      <c r="D191" s="49">
        <v>0</v>
      </c>
      <c r="E191" s="49">
        <v>0</v>
      </c>
      <c r="F191" s="49">
        <v>0</v>
      </c>
      <c r="G191" s="49">
        <v>0</v>
      </c>
      <c r="H191" s="49">
        <v>0</v>
      </c>
      <c r="I191" s="49">
        <v>0</v>
      </c>
      <c r="J191" s="49">
        <v>1</v>
      </c>
      <c r="K191" s="49">
        <v>1</v>
      </c>
      <c r="L191" s="49">
        <v>4</v>
      </c>
      <c r="M191" s="49">
        <v>3</v>
      </c>
      <c r="N191" s="49">
        <v>3</v>
      </c>
      <c r="O191" s="49">
        <v>5</v>
      </c>
      <c r="P191" s="49">
        <v>107</v>
      </c>
      <c r="Q191" s="49">
        <v>0</v>
      </c>
      <c r="R191" s="49">
        <v>0</v>
      </c>
      <c r="S191" s="49">
        <v>124</v>
      </c>
    </row>
    <row r="192" spans="1:19" x14ac:dyDescent="0.25">
      <c r="B192" s="49" t="s">
        <v>7</v>
      </c>
      <c r="C192" s="49">
        <v>0</v>
      </c>
      <c r="D192" s="49">
        <v>1</v>
      </c>
      <c r="E192" s="49">
        <v>0</v>
      </c>
      <c r="F192" s="49">
        <v>1</v>
      </c>
      <c r="G192" s="49">
        <v>0</v>
      </c>
      <c r="H192" s="49">
        <v>1</v>
      </c>
      <c r="I192" s="49">
        <v>0</v>
      </c>
      <c r="J192" s="49">
        <v>0</v>
      </c>
      <c r="K192" s="49">
        <v>0</v>
      </c>
      <c r="L192" s="49">
        <v>2</v>
      </c>
      <c r="M192" s="49">
        <v>118</v>
      </c>
      <c r="N192" s="49">
        <v>0</v>
      </c>
      <c r="O192" s="49">
        <v>1</v>
      </c>
      <c r="P192" s="49">
        <v>0</v>
      </c>
      <c r="Q192" s="49">
        <v>0</v>
      </c>
      <c r="R192" s="49">
        <v>0</v>
      </c>
      <c r="S192" s="49">
        <v>124</v>
      </c>
    </row>
    <row r="193" spans="2:19" x14ac:dyDescent="0.25">
      <c r="B193" s="49" t="s">
        <v>9</v>
      </c>
      <c r="C193" s="49">
        <v>0</v>
      </c>
      <c r="D193" s="49">
        <v>0</v>
      </c>
      <c r="E193" s="49">
        <v>0</v>
      </c>
      <c r="F193" s="49">
        <v>1</v>
      </c>
      <c r="G193" s="49">
        <v>0</v>
      </c>
      <c r="H193" s="49">
        <v>0</v>
      </c>
      <c r="I193" s="49">
        <v>1</v>
      </c>
      <c r="J193" s="49">
        <v>0</v>
      </c>
      <c r="K193" s="49">
        <v>0</v>
      </c>
      <c r="L193" s="49">
        <v>0</v>
      </c>
      <c r="M193" s="49">
        <v>0</v>
      </c>
      <c r="N193" s="49">
        <v>0</v>
      </c>
      <c r="O193" s="49">
        <v>121</v>
      </c>
      <c r="P193" s="49">
        <v>0</v>
      </c>
      <c r="Q193" s="49">
        <v>0</v>
      </c>
      <c r="R193" s="49">
        <v>0</v>
      </c>
      <c r="S193" s="49">
        <v>123</v>
      </c>
    </row>
    <row r="194" spans="2:19" x14ac:dyDescent="0.25">
      <c r="B194" s="49" t="s">
        <v>10</v>
      </c>
      <c r="C194" s="49">
        <v>0</v>
      </c>
      <c r="D194" s="49">
        <v>0</v>
      </c>
      <c r="E194" s="49">
        <v>0</v>
      </c>
      <c r="F194" s="49">
        <v>0</v>
      </c>
      <c r="G194" s="49">
        <v>2</v>
      </c>
      <c r="H194" s="49">
        <v>0</v>
      </c>
      <c r="I194" s="49">
        <v>2</v>
      </c>
      <c r="J194" s="49">
        <v>3</v>
      </c>
      <c r="K194" s="49">
        <v>3</v>
      </c>
      <c r="L194" s="49">
        <v>2</v>
      </c>
      <c r="M194" s="49">
        <v>8</v>
      </c>
      <c r="N194" s="49">
        <v>105</v>
      </c>
      <c r="O194" s="49">
        <v>0</v>
      </c>
      <c r="P194" s="49">
        <v>0</v>
      </c>
      <c r="Q194" s="49">
        <v>0</v>
      </c>
      <c r="R194" s="49">
        <v>0</v>
      </c>
      <c r="S194" s="49">
        <v>125</v>
      </c>
    </row>
    <row r="195" spans="2:19" x14ac:dyDescent="0.25">
      <c r="B195" s="49" t="s">
        <v>11</v>
      </c>
      <c r="C195" s="49">
        <v>0</v>
      </c>
      <c r="D195" s="49">
        <v>0</v>
      </c>
      <c r="E195" s="49">
        <v>1</v>
      </c>
      <c r="F195" s="49">
        <v>0</v>
      </c>
      <c r="G195" s="49">
        <v>0</v>
      </c>
      <c r="H195" s="49">
        <v>1</v>
      </c>
      <c r="I195" s="49">
        <v>2</v>
      </c>
      <c r="J195" s="49">
        <v>1</v>
      </c>
      <c r="K195" s="49">
        <v>0</v>
      </c>
      <c r="L195" s="49">
        <v>6</v>
      </c>
      <c r="M195" s="49">
        <v>7</v>
      </c>
      <c r="N195" s="49">
        <v>106</v>
      </c>
      <c r="O195" s="49">
        <v>0</v>
      </c>
      <c r="P195" s="49">
        <v>0</v>
      </c>
      <c r="Q195" s="49">
        <v>0</v>
      </c>
      <c r="R195" s="49">
        <v>0</v>
      </c>
      <c r="S195" s="49">
        <v>124</v>
      </c>
    </row>
    <row r="196" spans="2:19" x14ac:dyDescent="0.25">
      <c r="B196" s="49" t="s">
        <v>13</v>
      </c>
      <c r="C196" s="49">
        <v>0</v>
      </c>
      <c r="D196" s="49">
        <v>0</v>
      </c>
      <c r="E196" s="49">
        <v>0</v>
      </c>
      <c r="F196" s="49">
        <v>0</v>
      </c>
      <c r="G196" s="49">
        <v>2</v>
      </c>
      <c r="H196" s="49">
        <v>0</v>
      </c>
      <c r="I196" s="49">
        <v>5</v>
      </c>
      <c r="J196" s="49">
        <v>16</v>
      </c>
      <c r="K196" s="49">
        <v>21</v>
      </c>
      <c r="L196" s="49">
        <v>18</v>
      </c>
      <c r="M196" s="49">
        <v>17</v>
      </c>
      <c r="N196" s="49">
        <v>18</v>
      </c>
      <c r="O196" s="49">
        <v>3</v>
      </c>
      <c r="P196" s="49">
        <v>24</v>
      </c>
      <c r="Q196" s="49">
        <v>0</v>
      </c>
      <c r="R196" s="49">
        <v>0</v>
      </c>
      <c r="S196" s="49">
        <v>124</v>
      </c>
    </row>
    <row r="197" spans="2:19" x14ac:dyDescent="0.25">
      <c r="B197" s="49" t="s">
        <v>14</v>
      </c>
      <c r="C197" s="49">
        <v>0</v>
      </c>
      <c r="D197" s="49">
        <v>0</v>
      </c>
      <c r="E197" s="49">
        <v>0</v>
      </c>
      <c r="F197" s="49">
        <v>0</v>
      </c>
      <c r="G197" s="49">
        <v>4</v>
      </c>
      <c r="H197" s="49">
        <v>13</v>
      </c>
      <c r="I197" s="49">
        <v>33</v>
      </c>
      <c r="J197" s="49">
        <v>19</v>
      </c>
      <c r="K197" s="49">
        <v>23</v>
      </c>
      <c r="L197" s="49">
        <v>1</v>
      </c>
      <c r="M197" s="49">
        <v>31</v>
      </c>
      <c r="N197" s="49">
        <v>0</v>
      </c>
      <c r="O197" s="49">
        <v>0</v>
      </c>
      <c r="P197" s="49">
        <v>0</v>
      </c>
      <c r="Q197" s="49">
        <v>1</v>
      </c>
      <c r="R197" s="49">
        <v>0</v>
      </c>
      <c r="S197" s="49">
        <v>125</v>
      </c>
    </row>
    <row r="198" spans="2:19" x14ac:dyDescent="0.25">
      <c r="B198" s="49" t="s">
        <v>16</v>
      </c>
      <c r="C198" s="49">
        <v>0</v>
      </c>
      <c r="D198" s="49">
        <v>0</v>
      </c>
      <c r="E198" s="49">
        <v>0</v>
      </c>
      <c r="F198" s="49">
        <v>0</v>
      </c>
      <c r="G198" s="49">
        <v>0</v>
      </c>
      <c r="H198" s="49">
        <v>0</v>
      </c>
      <c r="I198" s="49">
        <v>0</v>
      </c>
      <c r="J198" s="49">
        <v>1</v>
      </c>
      <c r="K198" s="49">
        <v>1</v>
      </c>
      <c r="L198" s="49">
        <v>2</v>
      </c>
      <c r="M198" s="49">
        <v>11</v>
      </c>
      <c r="N198" s="49">
        <v>57</v>
      </c>
      <c r="O198" s="49">
        <v>40</v>
      </c>
      <c r="P198" s="49">
        <v>9</v>
      </c>
      <c r="Q198" s="49">
        <v>3</v>
      </c>
      <c r="R198" s="49">
        <v>0</v>
      </c>
      <c r="S198" s="49">
        <v>124</v>
      </c>
    </row>
    <row r="199" spans="2:19" x14ac:dyDescent="0.25">
      <c r="B199" s="49" t="s">
        <v>17</v>
      </c>
      <c r="C199" s="49">
        <v>0</v>
      </c>
      <c r="D199" s="49">
        <v>0</v>
      </c>
      <c r="E199" s="49">
        <v>71</v>
      </c>
      <c r="F199" s="49">
        <v>0</v>
      </c>
      <c r="G199" s="49">
        <v>12</v>
      </c>
      <c r="H199" s="49">
        <v>6</v>
      </c>
      <c r="I199" s="49">
        <v>1</v>
      </c>
      <c r="J199" s="49">
        <v>1</v>
      </c>
      <c r="K199" s="49">
        <v>3</v>
      </c>
      <c r="L199" s="49">
        <v>3</v>
      </c>
      <c r="M199" s="49">
        <v>8</v>
      </c>
      <c r="N199" s="49">
        <v>18</v>
      </c>
      <c r="O199" s="49">
        <v>0</v>
      </c>
      <c r="P199" s="49">
        <v>0</v>
      </c>
      <c r="Q199" s="49">
        <v>0</v>
      </c>
      <c r="R199" s="49">
        <v>0</v>
      </c>
      <c r="S199" s="49">
        <v>123</v>
      </c>
    </row>
    <row r="200" spans="2:19" x14ac:dyDescent="0.25">
      <c r="B200" s="49" t="s">
        <v>18</v>
      </c>
      <c r="C200" s="49">
        <v>0</v>
      </c>
      <c r="D200" s="49">
        <v>3</v>
      </c>
      <c r="E200" s="49">
        <v>0</v>
      </c>
      <c r="F200" s="49">
        <v>0</v>
      </c>
      <c r="G200" s="49">
        <v>2</v>
      </c>
      <c r="H200" s="49">
        <v>2</v>
      </c>
      <c r="I200" s="49">
        <v>5</v>
      </c>
      <c r="J200" s="49">
        <v>9</v>
      </c>
      <c r="K200" s="49">
        <v>26</v>
      </c>
      <c r="L200" s="49">
        <v>77</v>
      </c>
      <c r="M200" s="49">
        <v>0</v>
      </c>
      <c r="N200" s="49">
        <v>0</v>
      </c>
      <c r="O200" s="49">
        <v>0</v>
      </c>
      <c r="P200" s="49">
        <v>0</v>
      </c>
      <c r="Q200" s="49">
        <v>0</v>
      </c>
      <c r="R200" s="49">
        <v>0</v>
      </c>
      <c r="S200" s="49">
        <v>124</v>
      </c>
    </row>
    <row r="201" spans="2:19" x14ac:dyDescent="0.25">
      <c r="B201" s="49" t="s">
        <v>19</v>
      </c>
      <c r="C201" s="49">
        <v>0</v>
      </c>
      <c r="D201" s="49">
        <v>3</v>
      </c>
      <c r="E201" s="49">
        <v>0</v>
      </c>
      <c r="F201" s="49">
        <v>1</v>
      </c>
      <c r="G201" s="49">
        <v>0</v>
      </c>
      <c r="H201" s="49">
        <v>4</v>
      </c>
      <c r="I201" s="49">
        <v>6</v>
      </c>
      <c r="J201" s="49">
        <v>6</v>
      </c>
      <c r="K201" s="49">
        <v>1</v>
      </c>
      <c r="L201" s="49">
        <v>6</v>
      </c>
      <c r="M201" s="49">
        <v>97</v>
      </c>
      <c r="N201" s="49">
        <v>0</v>
      </c>
      <c r="O201" s="49">
        <v>0</v>
      </c>
      <c r="P201" s="49">
        <v>0</v>
      </c>
      <c r="Q201" s="49">
        <v>0</v>
      </c>
      <c r="R201" s="49">
        <v>0</v>
      </c>
      <c r="S201" s="49">
        <v>124</v>
      </c>
    </row>
    <row r="202" spans="2:19" x14ac:dyDescent="0.25">
      <c r="B202" s="49" t="s">
        <v>20</v>
      </c>
      <c r="C202" s="49">
        <v>0</v>
      </c>
      <c r="D202" s="49">
        <v>5</v>
      </c>
      <c r="E202" s="49">
        <v>1</v>
      </c>
      <c r="F202" s="49">
        <v>1</v>
      </c>
      <c r="G202" s="49">
        <v>2</v>
      </c>
      <c r="H202" s="49">
        <v>5</v>
      </c>
      <c r="I202" s="49">
        <v>2</v>
      </c>
      <c r="J202" s="49">
        <v>5</v>
      </c>
      <c r="K202" s="49">
        <v>17</v>
      </c>
      <c r="L202" s="49">
        <v>86</v>
      </c>
      <c r="M202" s="49">
        <v>0</v>
      </c>
      <c r="N202" s="49">
        <v>0</v>
      </c>
      <c r="O202" s="49">
        <v>0</v>
      </c>
      <c r="P202" s="49">
        <v>0</v>
      </c>
      <c r="Q202" s="49">
        <v>0</v>
      </c>
      <c r="R202" s="49">
        <v>0</v>
      </c>
      <c r="S202" s="49">
        <v>124</v>
      </c>
    </row>
    <row r="203" spans="2:19" x14ac:dyDescent="0.25">
      <c r="B203" s="49" t="s">
        <v>21</v>
      </c>
      <c r="C203" s="49">
        <v>0</v>
      </c>
      <c r="D203" s="49">
        <v>0</v>
      </c>
      <c r="E203" s="49">
        <v>82</v>
      </c>
      <c r="F203" s="49">
        <v>0</v>
      </c>
      <c r="G203" s="49">
        <v>7</v>
      </c>
      <c r="H203" s="49">
        <v>8</v>
      </c>
      <c r="I203" s="49">
        <v>4</v>
      </c>
      <c r="J203" s="49">
        <v>3</v>
      </c>
      <c r="K203" s="49">
        <v>7</v>
      </c>
      <c r="L203" s="49">
        <v>6</v>
      </c>
      <c r="M203" s="49">
        <v>7</v>
      </c>
      <c r="N203" s="49">
        <v>0</v>
      </c>
      <c r="O203" s="49">
        <v>0</v>
      </c>
      <c r="P203" s="49">
        <v>0</v>
      </c>
      <c r="Q203" s="49">
        <v>0</v>
      </c>
      <c r="R203" s="49">
        <v>0</v>
      </c>
      <c r="S203" s="49">
        <v>124</v>
      </c>
    </row>
    <row r="204" spans="2:19" x14ac:dyDescent="0.25">
      <c r="B204" s="49" t="s">
        <v>33</v>
      </c>
      <c r="C204" s="49">
        <v>0</v>
      </c>
      <c r="D204" s="49">
        <v>3</v>
      </c>
      <c r="E204" s="49">
        <v>2</v>
      </c>
      <c r="F204" s="49">
        <v>0</v>
      </c>
      <c r="G204" s="49">
        <v>0</v>
      </c>
      <c r="H204" s="49">
        <v>2</v>
      </c>
      <c r="I204" s="49">
        <v>5</v>
      </c>
      <c r="J204" s="49">
        <v>12</v>
      </c>
      <c r="K204" s="49">
        <v>24</v>
      </c>
      <c r="L204" s="49">
        <v>76</v>
      </c>
      <c r="M204" s="49">
        <v>0</v>
      </c>
      <c r="N204" s="49">
        <v>0</v>
      </c>
      <c r="O204" s="49">
        <v>0</v>
      </c>
      <c r="P204" s="49">
        <v>0</v>
      </c>
      <c r="Q204" s="49">
        <v>0</v>
      </c>
      <c r="R204" s="49">
        <v>0</v>
      </c>
      <c r="S204" s="49">
        <v>124</v>
      </c>
    </row>
    <row r="205" spans="2:19" x14ac:dyDescent="0.25">
      <c r="B205" s="49" t="s">
        <v>34</v>
      </c>
      <c r="C205" s="49">
        <v>0</v>
      </c>
      <c r="D205" s="49">
        <v>0</v>
      </c>
      <c r="E205" s="49">
        <v>0</v>
      </c>
      <c r="F205" s="49">
        <v>1</v>
      </c>
      <c r="G205" s="49">
        <v>1</v>
      </c>
      <c r="H205" s="49">
        <v>0</v>
      </c>
      <c r="I205" s="49">
        <v>16</v>
      </c>
      <c r="J205" s="49">
        <v>32</v>
      </c>
      <c r="K205" s="49">
        <v>66</v>
      </c>
      <c r="L205" s="49">
        <v>8</v>
      </c>
      <c r="M205" s="49">
        <v>0</v>
      </c>
      <c r="N205" s="49">
        <v>0</v>
      </c>
      <c r="O205" s="49">
        <v>0</v>
      </c>
      <c r="P205" s="49">
        <v>0</v>
      </c>
      <c r="Q205" s="49">
        <v>0</v>
      </c>
      <c r="R205" s="49">
        <v>0</v>
      </c>
      <c r="S205" s="49">
        <v>124</v>
      </c>
    </row>
    <row r="206" spans="2:19" x14ac:dyDescent="0.25">
      <c r="B206" s="49" t="s">
        <v>35</v>
      </c>
      <c r="C206" s="49">
        <v>0</v>
      </c>
      <c r="D206" s="49">
        <v>0</v>
      </c>
      <c r="E206" s="49">
        <v>5</v>
      </c>
      <c r="F206" s="49">
        <v>0</v>
      </c>
      <c r="G206" s="49">
        <v>5</v>
      </c>
      <c r="H206" s="49">
        <v>5</v>
      </c>
      <c r="I206" s="49">
        <v>7</v>
      </c>
      <c r="J206" s="49">
        <v>4</v>
      </c>
      <c r="K206" s="49">
        <v>7</v>
      </c>
      <c r="L206" s="49">
        <v>15</v>
      </c>
      <c r="M206" s="49">
        <v>17</v>
      </c>
      <c r="N206" s="49">
        <v>59</v>
      </c>
      <c r="O206" s="49">
        <v>0</v>
      </c>
      <c r="P206" s="49">
        <v>0</v>
      </c>
      <c r="Q206" s="49">
        <v>0</v>
      </c>
      <c r="R206" s="49">
        <v>0</v>
      </c>
      <c r="S206" s="49">
        <v>124</v>
      </c>
    </row>
    <row r="207" spans="2:19" x14ac:dyDescent="0.25">
      <c r="B207" s="49" t="s">
        <v>24</v>
      </c>
      <c r="C207" s="49">
        <v>0</v>
      </c>
      <c r="D207" s="49">
        <v>3</v>
      </c>
      <c r="E207" s="49">
        <v>1</v>
      </c>
      <c r="F207" s="49">
        <v>0</v>
      </c>
      <c r="G207" s="49">
        <v>2</v>
      </c>
      <c r="H207" s="49">
        <v>3</v>
      </c>
      <c r="I207" s="49">
        <v>3</v>
      </c>
      <c r="J207" s="49">
        <v>2</v>
      </c>
      <c r="K207" s="49">
        <v>5</v>
      </c>
      <c r="L207" s="49">
        <v>105</v>
      </c>
      <c r="M207" s="49">
        <v>0</v>
      </c>
      <c r="N207" s="49">
        <v>0</v>
      </c>
      <c r="O207" s="49">
        <v>0</v>
      </c>
      <c r="P207" s="49">
        <v>0</v>
      </c>
      <c r="Q207" s="49">
        <v>0</v>
      </c>
      <c r="R207" s="49">
        <v>0</v>
      </c>
      <c r="S207" s="49">
        <v>124</v>
      </c>
    </row>
    <row r="208" spans="2:19" x14ac:dyDescent="0.25">
      <c r="B208" s="49" t="s">
        <v>36</v>
      </c>
      <c r="C208" s="49">
        <v>0</v>
      </c>
      <c r="D208" s="49">
        <v>0</v>
      </c>
      <c r="E208" s="49">
        <v>9</v>
      </c>
      <c r="F208" s="49">
        <v>0</v>
      </c>
      <c r="G208" s="49">
        <v>34</v>
      </c>
      <c r="H208" s="49">
        <v>36</v>
      </c>
      <c r="I208" s="49">
        <v>27</v>
      </c>
      <c r="J208" s="49">
        <v>15</v>
      </c>
      <c r="K208" s="49">
        <v>3</v>
      </c>
      <c r="L208" s="49">
        <v>1</v>
      </c>
      <c r="M208" s="49">
        <v>0</v>
      </c>
      <c r="N208" s="49">
        <v>0</v>
      </c>
      <c r="O208" s="49">
        <v>0</v>
      </c>
      <c r="P208" s="49">
        <v>0</v>
      </c>
      <c r="Q208" s="49">
        <v>0</v>
      </c>
      <c r="R208" s="49">
        <v>0</v>
      </c>
      <c r="S208" s="49">
        <v>125</v>
      </c>
    </row>
    <row r="209" spans="1:19" x14ac:dyDescent="0.25">
      <c r="B209" s="49" t="s">
        <v>37</v>
      </c>
      <c r="C209" s="49">
        <v>0</v>
      </c>
      <c r="D209" s="49">
        <v>0</v>
      </c>
      <c r="E209" s="49">
        <v>0</v>
      </c>
      <c r="F209" s="49">
        <v>0</v>
      </c>
      <c r="G209" s="49">
        <v>12</v>
      </c>
      <c r="H209" s="49">
        <v>63</v>
      </c>
      <c r="I209" s="49">
        <v>12</v>
      </c>
      <c r="J209" s="49">
        <v>4</v>
      </c>
      <c r="K209" s="49">
        <v>4</v>
      </c>
      <c r="L209" s="49">
        <v>1</v>
      </c>
      <c r="M209" s="49">
        <v>2</v>
      </c>
      <c r="N209" s="49">
        <v>27</v>
      </c>
      <c r="O209" s="49">
        <v>0</v>
      </c>
      <c r="P209" s="49">
        <v>0</v>
      </c>
      <c r="Q209" s="49">
        <v>0</v>
      </c>
      <c r="R209" s="49">
        <v>0</v>
      </c>
      <c r="S209" s="49">
        <v>125</v>
      </c>
    </row>
    <row r="210" spans="1:19" x14ac:dyDescent="0.25">
      <c r="B210" s="49" t="s">
        <v>38</v>
      </c>
      <c r="C210" s="49">
        <v>0</v>
      </c>
      <c r="D210" s="49">
        <v>0</v>
      </c>
      <c r="E210" s="49">
        <v>0</v>
      </c>
      <c r="F210" s="49">
        <v>81</v>
      </c>
      <c r="G210" s="49">
        <v>2</v>
      </c>
      <c r="H210" s="49">
        <v>27</v>
      </c>
      <c r="I210" s="49">
        <v>2</v>
      </c>
      <c r="J210" s="49">
        <v>1</v>
      </c>
      <c r="K210" s="49">
        <v>0</v>
      </c>
      <c r="L210" s="49">
        <v>0</v>
      </c>
      <c r="M210" s="49">
        <v>3</v>
      </c>
      <c r="N210" s="49">
        <v>7</v>
      </c>
      <c r="O210" s="49">
        <v>2</v>
      </c>
      <c r="P210" s="49">
        <v>0</v>
      </c>
      <c r="Q210" s="49">
        <v>0</v>
      </c>
      <c r="R210" s="49">
        <v>0</v>
      </c>
      <c r="S210" s="49">
        <v>125</v>
      </c>
    </row>
    <row r="211" spans="1:19" x14ac:dyDescent="0.25">
      <c r="B211" s="49" t="s">
        <v>22</v>
      </c>
      <c r="C211" s="49">
        <v>0</v>
      </c>
      <c r="D211" s="49">
        <v>92</v>
      </c>
      <c r="E211" s="49">
        <v>0</v>
      </c>
      <c r="F211" s="49">
        <v>18</v>
      </c>
      <c r="G211" s="49">
        <v>9</v>
      </c>
      <c r="H211" s="49">
        <v>4</v>
      </c>
      <c r="I211" s="49">
        <v>0</v>
      </c>
      <c r="J211" s="49">
        <v>0</v>
      </c>
      <c r="K211" s="49">
        <v>0</v>
      </c>
      <c r="L211" s="49">
        <v>0</v>
      </c>
      <c r="M211" s="49">
        <v>0</v>
      </c>
      <c r="N211" s="49">
        <v>0</v>
      </c>
      <c r="O211" s="49">
        <v>0</v>
      </c>
      <c r="P211" s="49">
        <v>0</v>
      </c>
      <c r="Q211" s="49">
        <v>0</v>
      </c>
      <c r="R211" s="49">
        <v>0</v>
      </c>
      <c r="S211" s="49">
        <v>123</v>
      </c>
    </row>
    <row r="213" spans="1:19" x14ac:dyDescent="0.25">
      <c r="A213" t="s">
        <v>111</v>
      </c>
    </row>
    <row r="214" spans="1:19" x14ac:dyDescent="0.25">
      <c r="B214" s="49" t="s">
        <v>0</v>
      </c>
      <c r="C214" s="49">
        <v>1.5625E-2</v>
      </c>
      <c r="D214" s="49">
        <v>3.125E-2</v>
      </c>
      <c r="E214" s="49">
        <v>6.25E-2</v>
      </c>
      <c r="F214" s="49">
        <v>0.125</v>
      </c>
      <c r="G214" s="49">
        <v>0.25</v>
      </c>
      <c r="H214" s="49">
        <v>0.5</v>
      </c>
      <c r="I214" s="49">
        <v>1</v>
      </c>
      <c r="J214" s="49">
        <v>2</v>
      </c>
      <c r="K214" s="49">
        <v>4</v>
      </c>
      <c r="L214" s="49">
        <v>8</v>
      </c>
      <c r="M214" s="49">
        <v>16</v>
      </c>
      <c r="N214" s="49">
        <v>32</v>
      </c>
      <c r="O214" s="49">
        <v>64</v>
      </c>
      <c r="P214" s="49">
        <v>128</v>
      </c>
      <c r="Q214" s="49">
        <v>256</v>
      </c>
      <c r="R214" s="49">
        <v>512</v>
      </c>
      <c r="S214" s="49" t="s">
        <v>1</v>
      </c>
    </row>
    <row r="215" spans="1:19" x14ac:dyDescent="0.25">
      <c r="B215" s="49" t="s">
        <v>2</v>
      </c>
      <c r="C215" s="49">
        <v>0</v>
      </c>
      <c r="D215" s="49">
        <v>0</v>
      </c>
      <c r="E215" s="49">
        <v>0</v>
      </c>
      <c r="F215" s="49">
        <v>0</v>
      </c>
      <c r="G215" s="49">
        <v>0</v>
      </c>
      <c r="H215" s="49">
        <v>4</v>
      </c>
      <c r="I215" s="49">
        <v>16</v>
      </c>
      <c r="J215" s="49">
        <v>85</v>
      </c>
      <c r="K215" s="49">
        <v>23</v>
      </c>
      <c r="L215" s="49">
        <v>0</v>
      </c>
      <c r="M215" s="49">
        <v>1</v>
      </c>
      <c r="N215" s="49">
        <v>2</v>
      </c>
      <c r="O215" s="49">
        <v>162</v>
      </c>
      <c r="P215" s="49">
        <v>0</v>
      </c>
      <c r="Q215" s="49">
        <v>0</v>
      </c>
      <c r="R215" s="49">
        <v>0</v>
      </c>
      <c r="S215" s="49">
        <v>293</v>
      </c>
    </row>
    <row r="216" spans="1:19" x14ac:dyDescent="0.25">
      <c r="B216" s="49" t="s">
        <v>3</v>
      </c>
      <c r="C216" s="49">
        <v>0</v>
      </c>
      <c r="D216" s="49">
        <v>0</v>
      </c>
      <c r="E216" s="49">
        <v>0</v>
      </c>
      <c r="F216" s="49">
        <v>2</v>
      </c>
      <c r="G216" s="49">
        <v>0</v>
      </c>
      <c r="H216" s="49">
        <v>30</v>
      </c>
      <c r="I216" s="49">
        <v>87</v>
      </c>
      <c r="J216" s="49">
        <v>26</v>
      </c>
      <c r="K216" s="49">
        <v>17</v>
      </c>
      <c r="L216" s="49">
        <v>23</v>
      </c>
      <c r="M216" s="49">
        <v>19</v>
      </c>
      <c r="N216" s="49">
        <v>19</v>
      </c>
      <c r="O216" s="49">
        <v>70</v>
      </c>
      <c r="P216" s="49">
        <v>0</v>
      </c>
      <c r="Q216" s="49">
        <v>0</v>
      </c>
      <c r="R216" s="49">
        <v>0</v>
      </c>
      <c r="S216" s="49">
        <v>293</v>
      </c>
    </row>
    <row r="217" spans="1:19" x14ac:dyDescent="0.25">
      <c r="B217" s="49" t="s">
        <v>4</v>
      </c>
      <c r="C217" s="49">
        <v>0</v>
      </c>
      <c r="D217" s="49">
        <v>0</v>
      </c>
      <c r="E217" s="49">
        <v>0</v>
      </c>
      <c r="F217" s="49">
        <v>0</v>
      </c>
      <c r="G217" s="49">
        <v>25</v>
      </c>
      <c r="H217" s="49">
        <v>0</v>
      </c>
      <c r="I217" s="49">
        <v>75</v>
      </c>
      <c r="J217" s="49">
        <v>28</v>
      </c>
      <c r="K217" s="49">
        <v>9</v>
      </c>
      <c r="L217" s="49">
        <v>19</v>
      </c>
      <c r="M217" s="49">
        <v>24</v>
      </c>
      <c r="N217" s="49">
        <v>18</v>
      </c>
      <c r="O217" s="49">
        <v>33</v>
      </c>
      <c r="P217" s="49">
        <v>62</v>
      </c>
      <c r="Q217" s="49">
        <v>0</v>
      </c>
      <c r="R217" s="49">
        <v>0</v>
      </c>
      <c r="S217" s="49">
        <v>293</v>
      </c>
    </row>
    <row r="218" spans="1:19" x14ac:dyDescent="0.25">
      <c r="B218" s="49" t="s">
        <v>5</v>
      </c>
      <c r="C218" s="49">
        <v>0</v>
      </c>
      <c r="D218" s="49">
        <v>0</v>
      </c>
      <c r="E218" s="49">
        <v>0</v>
      </c>
      <c r="F218" s="49">
        <v>0</v>
      </c>
      <c r="G218" s="49">
        <v>94</v>
      </c>
      <c r="H218" s="49">
        <v>0</v>
      </c>
      <c r="I218" s="49">
        <v>117</v>
      </c>
      <c r="J218" s="49">
        <v>55</v>
      </c>
      <c r="K218" s="49">
        <v>13</v>
      </c>
      <c r="L218" s="49">
        <v>4</v>
      </c>
      <c r="M218" s="49">
        <v>3</v>
      </c>
      <c r="N218" s="49">
        <v>1</v>
      </c>
      <c r="O218" s="49">
        <v>2</v>
      </c>
      <c r="P218" s="49">
        <v>4</v>
      </c>
      <c r="Q218" s="49">
        <v>0</v>
      </c>
      <c r="R218" s="49">
        <v>0</v>
      </c>
      <c r="S218" s="49">
        <v>293</v>
      </c>
    </row>
    <row r="219" spans="1:19" x14ac:dyDescent="0.25">
      <c r="B219" s="49" t="s">
        <v>6</v>
      </c>
      <c r="C219" s="49">
        <v>0</v>
      </c>
      <c r="D219" s="49">
        <v>0</v>
      </c>
      <c r="E219" s="49">
        <v>0</v>
      </c>
      <c r="F219" s="49">
        <v>231</v>
      </c>
      <c r="G219" s="49">
        <v>0</v>
      </c>
      <c r="H219" s="49">
        <v>14</v>
      </c>
      <c r="I219" s="49">
        <v>4</v>
      </c>
      <c r="J219" s="49">
        <v>1</v>
      </c>
      <c r="K219" s="49">
        <v>9</v>
      </c>
      <c r="L219" s="49">
        <v>10</v>
      </c>
      <c r="M219" s="49">
        <v>16</v>
      </c>
      <c r="N219" s="49">
        <v>8</v>
      </c>
      <c r="O219" s="49">
        <v>0</v>
      </c>
      <c r="P219" s="49">
        <v>0</v>
      </c>
      <c r="Q219" s="49">
        <v>0</v>
      </c>
      <c r="R219" s="49">
        <v>0</v>
      </c>
      <c r="S219" s="49">
        <v>293</v>
      </c>
    </row>
    <row r="220" spans="1:19" x14ac:dyDescent="0.25">
      <c r="B220" s="49" t="s">
        <v>7</v>
      </c>
      <c r="C220" s="49">
        <v>0</v>
      </c>
      <c r="D220" s="49">
        <v>204</v>
      </c>
      <c r="E220" s="49">
        <v>0</v>
      </c>
      <c r="F220" s="49">
        <v>32</v>
      </c>
      <c r="G220" s="49">
        <v>7</v>
      </c>
      <c r="H220" s="49">
        <v>3</v>
      </c>
      <c r="I220" s="49">
        <v>1</v>
      </c>
      <c r="J220" s="49">
        <v>0</v>
      </c>
      <c r="K220" s="49">
        <v>3</v>
      </c>
      <c r="L220" s="49">
        <v>1</v>
      </c>
      <c r="M220" s="49">
        <v>42</v>
      </c>
      <c r="N220" s="49">
        <v>0</v>
      </c>
      <c r="O220" s="49">
        <v>0</v>
      </c>
      <c r="P220" s="49">
        <v>0</v>
      </c>
      <c r="Q220" s="49">
        <v>0</v>
      </c>
      <c r="R220" s="49">
        <v>0</v>
      </c>
      <c r="S220" s="49">
        <v>293</v>
      </c>
    </row>
    <row r="221" spans="1:19" x14ac:dyDescent="0.25">
      <c r="B221" s="49" t="s">
        <v>8</v>
      </c>
      <c r="C221" s="49">
        <v>0</v>
      </c>
      <c r="D221" s="49">
        <v>0</v>
      </c>
      <c r="E221" s="49">
        <v>0</v>
      </c>
      <c r="F221" s="49">
        <v>215</v>
      </c>
      <c r="G221" s="49">
        <v>2</v>
      </c>
      <c r="H221" s="49">
        <v>25</v>
      </c>
      <c r="I221" s="49">
        <v>13</v>
      </c>
      <c r="J221" s="49">
        <v>11</v>
      </c>
      <c r="K221" s="49">
        <v>10</v>
      </c>
      <c r="L221" s="49">
        <v>4</v>
      </c>
      <c r="M221" s="49">
        <v>7</v>
      </c>
      <c r="N221" s="49">
        <v>4</v>
      </c>
      <c r="O221" s="49">
        <v>2</v>
      </c>
      <c r="P221" s="49">
        <v>0</v>
      </c>
      <c r="Q221" s="49">
        <v>0</v>
      </c>
      <c r="R221" s="49">
        <v>0</v>
      </c>
      <c r="S221" s="49">
        <v>293</v>
      </c>
    </row>
    <row r="222" spans="1:19" x14ac:dyDescent="0.25">
      <c r="B222" s="49" t="s">
        <v>9</v>
      </c>
      <c r="C222" s="49">
        <v>0</v>
      </c>
      <c r="D222" s="49">
        <v>0</v>
      </c>
      <c r="E222" s="49">
        <v>0</v>
      </c>
      <c r="F222" s="49">
        <v>3</v>
      </c>
      <c r="G222" s="49">
        <v>0</v>
      </c>
      <c r="H222" s="49">
        <v>2</v>
      </c>
      <c r="I222" s="49">
        <v>12</v>
      </c>
      <c r="J222" s="49">
        <v>88</v>
      </c>
      <c r="K222" s="49">
        <v>107</v>
      </c>
      <c r="L222" s="49">
        <v>29</v>
      </c>
      <c r="M222" s="49">
        <v>6</v>
      </c>
      <c r="N222" s="49">
        <v>7</v>
      </c>
      <c r="O222" s="49">
        <v>39</v>
      </c>
      <c r="P222" s="49">
        <v>0</v>
      </c>
      <c r="Q222" s="49">
        <v>0</v>
      </c>
      <c r="R222" s="49">
        <v>0</v>
      </c>
      <c r="S222" s="49">
        <v>293</v>
      </c>
    </row>
    <row r="223" spans="1:19" x14ac:dyDescent="0.25">
      <c r="B223" s="49" t="s">
        <v>10</v>
      </c>
      <c r="C223" s="49">
        <v>0</v>
      </c>
      <c r="D223" s="49">
        <v>0</v>
      </c>
      <c r="E223" s="49">
        <v>207</v>
      </c>
      <c r="F223" s="49">
        <v>0</v>
      </c>
      <c r="G223" s="49">
        <v>77</v>
      </c>
      <c r="H223" s="49">
        <v>7</v>
      </c>
      <c r="I223" s="49">
        <v>1</v>
      </c>
      <c r="J223" s="49">
        <v>1</v>
      </c>
      <c r="K223" s="49">
        <v>0</v>
      </c>
      <c r="L223" s="49">
        <v>0</v>
      </c>
      <c r="M223" s="49">
        <v>0</v>
      </c>
      <c r="N223" s="49">
        <v>0</v>
      </c>
      <c r="O223" s="49">
        <v>0</v>
      </c>
      <c r="P223" s="49">
        <v>0</v>
      </c>
      <c r="Q223" s="49">
        <v>0</v>
      </c>
      <c r="R223" s="49">
        <v>0</v>
      </c>
      <c r="S223" s="49">
        <v>293</v>
      </c>
    </row>
    <row r="224" spans="1:19" x14ac:dyDescent="0.25">
      <c r="B224" s="49" t="s">
        <v>11</v>
      </c>
      <c r="C224" s="49">
        <v>0</v>
      </c>
      <c r="D224" s="49">
        <v>0</v>
      </c>
      <c r="E224" s="49">
        <v>290</v>
      </c>
      <c r="F224" s="49">
        <v>0</v>
      </c>
      <c r="G224" s="49">
        <v>1</v>
      </c>
      <c r="H224" s="49">
        <v>1</v>
      </c>
      <c r="I224" s="49">
        <v>1</v>
      </c>
      <c r="J224" s="49">
        <v>0</v>
      </c>
      <c r="K224" s="49">
        <v>0</v>
      </c>
      <c r="L224" s="49">
        <v>0</v>
      </c>
      <c r="M224" s="49">
        <v>0</v>
      </c>
      <c r="N224" s="49">
        <v>0</v>
      </c>
      <c r="O224" s="49">
        <v>0</v>
      </c>
      <c r="P224" s="49">
        <v>0</v>
      </c>
      <c r="Q224" s="49">
        <v>0</v>
      </c>
      <c r="R224" s="49">
        <v>0</v>
      </c>
      <c r="S224" s="49">
        <v>293</v>
      </c>
    </row>
    <row r="225" spans="1:54" x14ac:dyDescent="0.25">
      <c r="B225" s="49" t="s">
        <v>12</v>
      </c>
      <c r="C225" s="49">
        <v>0</v>
      </c>
      <c r="D225" s="49">
        <v>1</v>
      </c>
      <c r="E225" s="49">
        <v>0</v>
      </c>
      <c r="F225" s="49">
        <v>30</v>
      </c>
      <c r="G225" s="49">
        <v>173</v>
      </c>
      <c r="H225" s="49">
        <v>66</v>
      </c>
      <c r="I225" s="49">
        <v>16</v>
      </c>
      <c r="J225" s="49">
        <v>2</v>
      </c>
      <c r="K225" s="49">
        <v>2</v>
      </c>
      <c r="L225" s="49">
        <v>1</v>
      </c>
      <c r="M225" s="49">
        <v>2</v>
      </c>
      <c r="N225" s="49">
        <v>0</v>
      </c>
      <c r="O225" s="49">
        <v>0</v>
      </c>
      <c r="P225" s="49">
        <v>0</v>
      </c>
      <c r="Q225" s="49">
        <v>0</v>
      </c>
      <c r="R225" s="49">
        <v>0</v>
      </c>
      <c r="S225" s="49">
        <v>293</v>
      </c>
    </row>
    <row r="226" spans="1:54" x14ac:dyDescent="0.25">
      <c r="B226" s="49" t="s">
        <v>13</v>
      </c>
      <c r="C226" s="49">
        <v>0</v>
      </c>
      <c r="D226" s="49">
        <v>0</v>
      </c>
      <c r="E226" s="49">
        <v>0</v>
      </c>
      <c r="F226" s="49">
        <v>0</v>
      </c>
      <c r="G226" s="49">
        <v>176</v>
      </c>
      <c r="H226" s="49">
        <v>0</v>
      </c>
      <c r="I226" s="49">
        <v>101</v>
      </c>
      <c r="J226" s="49">
        <v>15</v>
      </c>
      <c r="K226" s="49">
        <v>0</v>
      </c>
      <c r="L226" s="49">
        <v>0</v>
      </c>
      <c r="M226" s="49">
        <v>0</v>
      </c>
      <c r="N226" s="49">
        <v>0</v>
      </c>
      <c r="O226" s="49">
        <v>1</v>
      </c>
      <c r="P226" s="49">
        <v>0</v>
      </c>
      <c r="Q226" s="49">
        <v>0</v>
      </c>
      <c r="R226" s="49">
        <v>0</v>
      </c>
      <c r="S226" s="49">
        <v>293</v>
      </c>
    </row>
    <row r="227" spans="1:54" x14ac:dyDescent="0.25">
      <c r="B227" s="49" t="s">
        <v>14</v>
      </c>
      <c r="C227" s="49">
        <v>0</v>
      </c>
      <c r="D227" s="49">
        <v>0</v>
      </c>
      <c r="E227" s="49">
        <v>20</v>
      </c>
      <c r="F227" s="49">
        <v>0</v>
      </c>
      <c r="G227" s="49">
        <v>193</v>
      </c>
      <c r="H227" s="49">
        <v>65</v>
      </c>
      <c r="I227" s="49">
        <v>3</v>
      </c>
      <c r="J227" s="49">
        <v>0</v>
      </c>
      <c r="K227" s="49">
        <v>2</v>
      </c>
      <c r="L227" s="49">
        <v>1</v>
      </c>
      <c r="M227" s="49">
        <v>8</v>
      </c>
      <c r="N227" s="49">
        <v>0</v>
      </c>
      <c r="O227" s="49">
        <v>0</v>
      </c>
      <c r="P227" s="49">
        <v>0</v>
      </c>
      <c r="Q227" s="49">
        <v>0</v>
      </c>
      <c r="R227" s="49">
        <v>1</v>
      </c>
      <c r="S227" s="49">
        <v>293</v>
      </c>
    </row>
    <row r="228" spans="1:54" x14ac:dyDescent="0.25">
      <c r="B228" s="49" t="s">
        <v>15</v>
      </c>
      <c r="C228" s="49">
        <v>0</v>
      </c>
      <c r="D228" s="49">
        <v>0</v>
      </c>
      <c r="E228" s="49">
        <v>48</v>
      </c>
      <c r="F228" s="49">
        <v>0</v>
      </c>
      <c r="G228" s="49">
        <v>61</v>
      </c>
      <c r="H228" s="49">
        <v>9</v>
      </c>
      <c r="I228" s="49">
        <v>7</v>
      </c>
      <c r="J228" s="49">
        <v>4</v>
      </c>
      <c r="K228" s="49">
        <v>1</v>
      </c>
      <c r="L228" s="49">
        <v>1</v>
      </c>
      <c r="M228" s="49">
        <v>0</v>
      </c>
      <c r="N228" s="49">
        <v>0</v>
      </c>
      <c r="O228" s="49">
        <v>0</v>
      </c>
      <c r="P228" s="49">
        <v>0</v>
      </c>
      <c r="Q228" s="49">
        <v>0</v>
      </c>
      <c r="R228" s="49">
        <v>0</v>
      </c>
      <c r="S228" s="49">
        <v>131</v>
      </c>
    </row>
    <row r="229" spans="1:54" x14ac:dyDescent="0.25">
      <c r="B229" s="49" t="s">
        <v>16</v>
      </c>
      <c r="C229" s="49">
        <v>0</v>
      </c>
      <c r="D229" s="49">
        <v>0</v>
      </c>
      <c r="E229" s="49">
        <v>0</v>
      </c>
      <c r="F229" s="49">
        <v>0</v>
      </c>
      <c r="G229" s="49">
        <v>0</v>
      </c>
      <c r="H229" s="49">
        <v>215</v>
      </c>
      <c r="I229" s="49">
        <v>0</v>
      </c>
      <c r="J229" s="49">
        <v>36</v>
      </c>
      <c r="K229" s="49">
        <v>17</v>
      </c>
      <c r="L229" s="49">
        <v>10</v>
      </c>
      <c r="M229" s="49">
        <v>9</v>
      </c>
      <c r="N229" s="49">
        <v>3</v>
      </c>
      <c r="O229" s="49">
        <v>3</v>
      </c>
      <c r="P229" s="49">
        <v>0</v>
      </c>
      <c r="Q229" s="49">
        <v>0</v>
      </c>
      <c r="R229" s="49">
        <v>0</v>
      </c>
      <c r="S229" s="49">
        <v>293</v>
      </c>
    </row>
    <row r="230" spans="1:54" x14ac:dyDescent="0.25">
      <c r="B230" s="49" t="s">
        <v>17</v>
      </c>
      <c r="C230" s="49">
        <v>0</v>
      </c>
      <c r="D230" s="49">
        <v>0</v>
      </c>
      <c r="E230" s="49">
        <v>162</v>
      </c>
      <c r="F230" s="49">
        <v>0</v>
      </c>
      <c r="G230" s="49">
        <v>18</v>
      </c>
      <c r="H230" s="49">
        <v>8</v>
      </c>
      <c r="I230" s="49">
        <v>5</v>
      </c>
      <c r="J230" s="49">
        <v>1</v>
      </c>
      <c r="K230" s="49">
        <v>3</v>
      </c>
      <c r="L230" s="49">
        <v>2</v>
      </c>
      <c r="M230" s="49">
        <v>6</v>
      </c>
      <c r="N230" s="49">
        <v>88</v>
      </c>
      <c r="O230" s="49">
        <v>0</v>
      </c>
      <c r="P230" s="49">
        <v>0</v>
      </c>
      <c r="Q230" s="49">
        <v>0</v>
      </c>
      <c r="R230" s="49">
        <v>0</v>
      </c>
      <c r="S230" s="49">
        <v>293</v>
      </c>
    </row>
    <row r="231" spans="1:54" x14ac:dyDescent="0.25">
      <c r="B231" s="49" t="s">
        <v>18</v>
      </c>
      <c r="C231" s="49">
        <v>0</v>
      </c>
      <c r="D231" s="49">
        <v>187</v>
      </c>
      <c r="E231" s="49">
        <v>10</v>
      </c>
      <c r="F231" s="49">
        <v>12</v>
      </c>
      <c r="G231" s="49">
        <v>24</v>
      </c>
      <c r="H231" s="49">
        <v>14</v>
      </c>
      <c r="I231" s="49">
        <v>2</v>
      </c>
      <c r="J231" s="49">
        <v>0</v>
      </c>
      <c r="K231" s="49">
        <v>2</v>
      </c>
      <c r="L231" s="49">
        <v>42</v>
      </c>
      <c r="M231" s="49">
        <v>0</v>
      </c>
      <c r="N231" s="49">
        <v>0</v>
      </c>
      <c r="O231" s="49">
        <v>0</v>
      </c>
      <c r="P231" s="49">
        <v>0</v>
      </c>
      <c r="Q231" s="49">
        <v>0</v>
      </c>
      <c r="R231" s="49">
        <v>0</v>
      </c>
      <c r="S231" s="49">
        <v>293</v>
      </c>
    </row>
    <row r="232" spans="1:54" x14ac:dyDescent="0.25">
      <c r="B232" s="49" t="s">
        <v>19</v>
      </c>
      <c r="C232" s="49">
        <v>0</v>
      </c>
      <c r="D232" s="49">
        <v>190</v>
      </c>
      <c r="E232" s="49">
        <v>0</v>
      </c>
      <c r="F232" s="49">
        <v>8</v>
      </c>
      <c r="G232" s="49">
        <v>24</v>
      </c>
      <c r="H232" s="49">
        <v>19</v>
      </c>
      <c r="I232" s="49">
        <v>6</v>
      </c>
      <c r="J232" s="49">
        <v>3</v>
      </c>
      <c r="K232" s="49">
        <v>28</v>
      </c>
      <c r="L232" s="49">
        <v>11</v>
      </c>
      <c r="M232" s="49">
        <v>4</v>
      </c>
      <c r="N232" s="49">
        <v>0</v>
      </c>
      <c r="O232" s="49">
        <v>0</v>
      </c>
      <c r="P232" s="49">
        <v>0</v>
      </c>
      <c r="Q232" s="49">
        <v>0</v>
      </c>
      <c r="R232" s="49">
        <v>0</v>
      </c>
      <c r="S232" s="49">
        <v>293</v>
      </c>
    </row>
    <row r="233" spans="1:54" x14ac:dyDescent="0.25">
      <c r="B233" s="49" t="s">
        <v>20</v>
      </c>
      <c r="C233" s="49">
        <v>0</v>
      </c>
      <c r="D233" s="49">
        <v>14</v>
      </c>
      <c r="E233" s="49">
        <v>131</v>
      </c>
      <c r="F233" s="49">
        <v>50</v>
      </c>
      <c r="G233" s="49">
        <v>14</v>
      </c>
      <c r="H233" s="49">
        <v>15</v>
      </c>
      <c r="I233" s="49">
        <v>18</v>
      </c>
      <c r="J233" s="49">
        <v>6</v>
      </c>
      <c r="K233" s="49">
        <v>4</v>
      </c>
      <c r="L233" s="49">
        <v>41</v>
      </c>
      <c r="M233" s="49">
        <v>0</v>
      </c>
      <c r="N233" s="49">
        <v>0</v>
      </c>
      <c r="O233" s="49">
        <v>0</v>
      </c>
      <c r="P233" s="49">
        <v>0</v>
      </c>
      <c r="Q233" s="49">
        <v>0</v>
      </c>
      <c r="R233" s="49">
        <v>0</v>
      </c>
      <c r="S233" s="49">
        <v>293</v>
      </c>
    </row>
    <row r="234" spans="1:54" x14ac:dyDescent="0.25">
      <c r="B234" s="49" t="s">
        <v>21</v>
      </c>
      <c r="C234" s="49">
        <v>0</v>
      </c>
      <c r="D234" s="49">
        <v>0</v>
      </c>
      <c r="E234" s="49">
        <v>2</v>
      </c>
      <c r="F234" s="49">
        <v>0</v>
      </c>
      <c r="G234" s="49">
        <v>37</v>
      </c>
      <c r="H234" s="49">
        <v>83</v>
      </c>
      <c r="I234" s="49">
        <v>59</v>
      </c>
      <c r="J234" s="49">
        <v>19</v>
      </c>
      <c r="K234" s="49">
        <v>24</v>
      </c>
      <c r="L234" s="49">
        <v>36</v>
      </c>
      <c r="M234" s="49">
        <v>33</v>
      </c>
      <c r="N234" s="49">
        <v>0</v>
      </c>
      <c r="O234" s="49">
        <v>0</v>
      </c>
      <c r="P234" s="49">
        <v>0</v>
      </c>
      <c r="Q234" s="49">
        <v>0</v>
      </c>
      <c r="R234" s="49">
        <v>0</v>
      </c>
      <c r="S234" s="49">
        <v>293</v>
      </c>
    </row>
    <row r="235" spans="1:54" x14ac:dyDescent="0.25">
      <c r="B235" s="49" t="s">
        <v>22</v>
      </c>
      <c r="C235" s="49">
        <v>0</v>
      </c>
      <c r="D235" s="49">
        <v>137</v>
      </c>
      <c r="E235" s="49">
        <v>0</v>
      </c>
      <c r="F235" s="49">
        <v>87</v>
      </c>
      <c r="G235" s="49">
        <v>56</v>
      </c>
      <c r="H235" s="49">
        <v>12</v>
      </c>
      <c r="I235" s="49">
        <v>0</v>
      </c>
      <c r="J235" s="49">
        <v>1</v>
      </c>
      <c r="K235" s="49">
        <v>0</v>
      </c>
      <c r="L235" s="49">
        <v>0</v>
      </c>
      <c r="M235" s="49">
        <v>0</v>
      </c>
      <c r="N235" s="49">
        <v>0</v>
      </c>
      <c r="O235" s="49">
        <v>0</v>
      </c>
      <c r="P235" s="49">
        <v>0</v>
      </c>
      <c r="Q235" s="49">
        <v>0</v>
      </c>
      <c r="R235" s="49">
        <v>0</v>
      </c>
      <c r="S235" s="49">
        <v>293</v>
      </c>
    </row>
    <row r="236" spans="1:54" x14ac:dyDescent="0.25">
      <c r="B236" s="49" t="s">
        <v>90</v>
      </c>
      <c r="C236" s="49">
        <v>0</v>
      </c>
      <c r="D236" s="49">
        <v>0</v>
      </c>
      <c r="E236" s="49">
        <v>0</v>
      </c>
      <c r="F236" s="49">
        <v>0</v>
      </c>
      <c r="G236" s="49">
        <v>0</v>
      </c>
      <c r="H236" s="49">
        <v>29</v>
      </c>
      <c r="I236" s="49">
        <v>0</v>
      </c>
      <c r="J236" s="49">
        <v>128</v>
      </c>
      <c r="K236" s="49">
        <v>123</v>
      </c>
      <c r="L236" s="49">
        <v>11</v>
      </c>
      <c r="M236" s="49">
        <v>1</v>
      </c>
      <c r="N236" s="49">
        <v>1</v>
      </c>
      <c r="O236" s="49">
        <v>0</v>
      </c>
      <c r="P236" s="49">
        <v>0</v>
      </c>
      <c r="Q236" s="49">
        <v>0</v>
      </c>
      <c r="R236" s="49">
        <v>0</v>
      </c>
      <c r="S236" s="49">
        <v>293</v>
      </c>
    </row>
    <row r="237" spans="1:54" x14ac:dyDescent="0.25">
      <c r="B237" s="49" t="s">
        <v>121</v>
      </c>
      <c r="C237" s="49">
        <v>0</v>
      </c>
      <c r="D237" s="49">
        <v>42</v>
      </c>
      <c r="E237" s="49">
        <v>0</v>
      </c>
      <c r="F237" s="49">
        <v>70</v>
      </c>
      <c r="G237" s="49">
        <v>37</v>
      </c>
      <c r="H237" s="49">
        <v>31</v>
      </c>
      <c r="I237" s="49">
        <v>25</v>
      </c>
      <c r="J237" s="49">
        <v>26</v>
      </c>
      <c r="K237" s="49">
        <v>17</v>
      </c>
      <c r="L237" s="49">
        <v>21</v>
      </c>
      <c r="M237" s="49">
        <v>22</v>
      </c>
      <c r="N237" s="49">
        <v>0</v>
      </c>
      <c r="O237" s="49">
        <v>0</v>
      </c>
      <c r="P237" s="49">
        <v>0</v>
      </c>
      <c r="Q237" s="49">
        <v>0</v>
      </c>
      <c r="R237" s="49">
        <v>0</v>
      </c>
      <c r="S237" s="49">
        <v>291</v>
      </c>
    </row>
    <row r="238" spans="1:54" x14ac:dyDescent="0.25">
      <c r="B238" t="s">
        <v>96</v>
      </c>
      <c r="C238">
        <v>0</v>
      </c>
      <c r="D238">
        <v>0</v>
      </c>
      <c r="E238">
        <v>0</v>
      </c>
      <c r="F238">
        <v>266</v>
      </c>
      <c r="G238">
        <v>1</v>
      </c>
      <c r="H238">
        <v>15</v>
      </c>
      <c r="I238">
        <v>2</v>
      </c>
      <c r="J238">
        <v>2</v>
      </c>
      <c r="K238">
        <v>0</v>
      </c>
      <c r="L238">
        <v>0</v>
      </c>
      <c r="M238">
        <v>0</v>
      </c>
      <c r="N238">
        <v>0</v>
      </c>
      <c r="O238">
        <v>1</v>
      </c>
      <c r="P238">
        <v>0</v>
      </c>
      <c r="Q238">
        <v>0</v>
      </c>
      <c r="R238">
        <v>0</v>
      </c>
      <c r="S238">
        <v>287</v>
      </c>
    </row>
    <row r="239" spans="1:54" s="49" customFormat="1" x14ac:dyDescent="0.25">
      <c r="AC239" s="10"/>
      <c r="AD239" s="10"/>
      <c r="AE239" s="10"/>
      <c r="AF239" s="10"/>
      <c r="AG239" s="10"/>
      <c r="AH239" s="10"/>
      <c r="AI239" s="10"/>
      <c r="AJ239" s="10"/>
      <c r="AK239" s="10"/>
      <c r="AL239" s="10"/>
      <c r="AM239" s="10"/>
      <c r="AN239" s="10"/>
      <c r="AO239" s="10"/>
      <c r="AP239" s="10"/>
      <c r="AQ239" s="10"/>
      <c r="AR239" s="10"/>
      <c r="AS239" s="10"/>
      <c r="AT239" s="10"/>
      <c r="AU239" s="10"/>
      <c r="AV239" s="10"/>
      <c r="AW239" s="10"/>
      <c r="AX239" s="10"/>
      <c r="AY239" s="10"/>
      <c r="AZ239" s="10"/>
      <c r="BA239" s="10"/>
      <c r="BB239" s="10"/>
    </row>
    <row r="240" spans="1:54" x14ac:dyDescent="0.25">
      <c r="A240" t="s">
        <v>100</v>
      </c>
    </row>
    <row r="241" spans="1:19" x14ac:dyDescent="0.25">
      <c r="B241" s="49" t="s">
        <v>0</v>
      </c>
      <c r="C241" s="49">
        <v>1.5625E-2</v>
      </c>
      <c r="D241" s="49">
        <v>3.125E-2</v>
      </c>
      <c r="E241" s="49">
        <v>6.25E-2</v>
      </c>
      <c r="F241" s="49">
        <v>0.125</v>
      </c>
      <c r="G241" s="49">
        <v>0.25</v>
      </c>
      <c r="H241" s="49">
        <v>0.5</v>
      </c>
      <c r="I241" s="49">
        <v>1</v>
      </c>
      <c r="J241" s="49">
        <v>2</v>
      </c>
      <c r="K241" s="49">
        <v>4</v>
      </c>
      <c r="L241" s="49">
        <v>8</v>
      </c>
      <c r="M241" s="49">
        <v>16</v>
      </c>
      <c r="N241" s="49">
        <v>32</v>
      </c>
      <c r="O241" s="49">
        <v>64</v>
      </c>
      <c r="P241" s="49">
        <v>128</v>
      </c>
      <c r="Q241" s="49">
        <v>256</v>
      </c>
      <c r="R241" s="49">
        <v>512</v>
      </c>
      <c r="S241" s="49" t="s">
        <v>1</v>
      </c>
    </row>
    <row r="242" spans="1:19" x14ac:dyDescent="0.25">
      <c r="B242" s="49" t="s">
        <v>3</v>
      </c>
      <c r="C242" s="49">
        <v>0</v>
      </c>
      <c r="D242" s="49">
        <v>3</v>
      </c>
      <c r="E242" s="49">
        <v>1</v>
      </c>
      <c r="F242" s="49">
        <v>5</v>
      </c>
      <c r="G242" s="49">
        <v>3</v>
      </c>
      <c r="H242" s="49">
        <v>1</v>
      </c>
      <c r="I242" s="49">
        <v>0</v>
      </c>
      <c r="J242" s="49">
        <v>0</v>
      </c>
      <c r="K242" s="49">
        <v>0</v>
      </c>
      <c r="L242" s="49">
        <v>0</v>
      </c>
      <c r="M242" s="49">
        <v>0</v>
      </c>
      <c r="N242" s="49">
        <v>0</v>
      </c>
      <c r="O242" s="49">
        <v>0</v>
      </c>
      <c r="P242" s="49">
        <v>0</v>
      </c>
      <c r="Q242" s="49">
        <v>0</v>
      </c>
      <c r="R242" s="49">
        <v>0</v>
      </c>
      <c r="S242" s="49">
        <v>13</v>
      </c>
    </row>
    <row r="243" spans="1:19" x14ac:dyDescent="0.25">
      <c r="B243" s="49" t="s">
        <v>5</v>
      </c>
      <c r="C243" s="49">
        <v>0</v>
      </c>
      <c r="D243" s="49">
        <v>2</v>
      </c>
      <c r="E243" s="49">
        <v>4</v>
      </c>
      <c r="F243" s="49">
        <v>4</v>
      </c>
      <c r="G243" s="49">
        <v>1</v>
      </c>
      <c r="H243" s="49">
        <v>1</v>
      </c>
      <c r="I243" s="49">
        <v>0</v>
      </c>
      <c r="J243" s="49">
        <v>1</v>
      </c>
      <c r="K243" s="49">
        <v>0</v>
      </c>
      <c r="L243" s="49">
        <v>0</v>
      </c>
      <c r="M243" s="49">
        <v>0</v>
      </c>
      <c r="N243" s="49">
        <v>0</v>
      </c>
      <c r="O243" s="49">
        <v>0</v>
      </c>
      <c r="P243" s="49">
        <v>0</v>
      </c>
      <c r="Q243" s="49">
        <v>0</v>
      </c>
      <c r="R243" s="49">
        <v>0</v>
      </c>
      <c r="S243" s="49">
        <v>13</v>
      </c>
    </row>
    <row r="244" spans="1:19" x14ac:dyDescent="0.25">
      <c r="B244" s="49" t="s">
        <v>10</v>
      </c>
      <c r="C244" s="49">
        <v>0</v>
      </c>
      <c r="D244" s="49">
        <v>3</v>
      </c>
      <c r="E244" s="49">
        <v>4</v>
      </c>
      <c r="F244" s="49">
        <v>5</v>
      </c>
      <c r="G244" s="49">
        <v>0</v>
      </c>
      <c r="H244" s="49">
        <v>1</v>
      </c>
      <c r="I244" s="49">
        <v>0</v>
      </c>
      <c r="J244" s="49">
        <v>0</v>
      </c>
      <c r="K244" s="49">
        <v>0</v>
      </c>
      <c r="L244" s="49">
        <v>0</v>
      </c>
      <c r="M244" s="49">
        <v>0</v>
      </c>
      <c r="N244" s="49">
        <v>0</v>
      </c>
      <c r="O244" s="49">
        <v>0</v>
      </c>
      <c r="P244" s="49">
        <v>0</v>
      </c>
      <c r="Q244" s="49">
        <v>0</v>
      </c>
      <c r="R244" s="49">
        <v>0</v>
      </c>
      <c r="S244" s="49">
        <v>13</v>
      </c>
    </row>
    <row r="245" spans="1:19" x14ac:dyDescent="0.25">
      <c r="B245" s="49" t="s">
        <v>24</v>
      </c>
      <c r="C245" s="49">
        <v>0</v>
      </c>
      <c r="D245" s="49">
        <v>0</v>
      </c>
      <c r="E245" s="49">
        <v>2</v>
      </c>
      <c r="F245" s="49">
        <v>1</v>
      </c>
      <c r="G245" s="49">
        <v>2</v>
      </c>
      <c r="H245" s="49">
        <v>3</v>
      </c>
      <c r="I245" s="49">
        <v>2</v>
      </c>
      <c r="J245" s="49">
        <v>2</v>
      </c>
      <c r="K245" s="49">
        <v>0</v>
      </c>
      <c r="L245" s="49">
        <v>0</v>
      </c>
      <c r="M245" s="49">
        <v>0</v>
      </c>
      <c r="N245" s="49">
        <v>0</v>
      </c>
      <c r="O245" s="49">
        <v>0</v>
      </c>
      <c r="P245" s="49">
        <v>1</v>
      </c>
      <c r="Q245" s="49">
        <v>0</v>
      </c>
      <c r="R245" s="49">
        <v>0</v>
      </c>
      <c r="S245" s="49">
        <v>13</v>
      </c>
    </row>
    <row r="246" spans="1:19" x14ac:dyDescent="0.25">
      <c r="B246" s="49" t="s">
        <v>25</v>
      </c>
      <c r="C246" s="49">
        <v>0</v>
      </c>
      <c r="D246" s="49">
        <v>1</v>
      </c>
      <c r="E246" s="49">
        <v>1</v>
      </c>
      <c r="F246" s="49">
        <v>4</v>
      </c>
      <c r="G246" s="49">
        <v>3</v>
      </c>
      <c r="H246" s="49">
        <v>3</v>
      </c>
      <c r="I246" s="49">
        <v>1</v>
      </c>
      <c r="J246" s="49">
        <v>0</v>
      </c>
      <c r="K246" s="49">
        <v>0</v>
      </c>
      <c r="L246" s="49">
        <v>0</v>
      </c>
      <c r="M246" s="49">
        <v>0</v>
      </c>
      <c r="N246" s="49">
        <v>0</v>
      </c>
      <c r="O246" s="49">
        <v>0</v>
      </c>
      <c r="P246" s="49">
        <v>0</v>
      </c>
      <c r="Q246" s="49">
        <v>0</v>
      </c>
      <c r="R246" s="49">
        <v>0</v>
      </c>
      <c r="S246" s="49">
        <v>13</v>
      </c>
    </row>
    <row r="247" spans="1:19" x14ac:dyDescent="0.25">
      <c r="B247" s="49" t="s">
        <v>26</v>
      </c>
      <c r="C247" s="49">
        <v>0</v>
      </c>
      <c r="D247" s="49">
        <v>4</v>
      </c>
      <c r="E247" s="49">
        <v>2</v>
      </c>
      <c r="F247" s="49">
        <v>5</v>
      </c>
      <c r="G247" s="49">
        <v>0</v>
      </c>
      <c r="H247" s="49">
        <v>1</v>
      </c>
      <c r="I247" s="49">
        <v>0</v>
      </c>
      <c r="J247" s="49">
        <v>0</v>
      </c>
      <c r="K247" s="49">
        <v>0</v>
      </c>
      <c r="L247" s="49">
        <v>1</v>
      </c>
      <c r="M247" s="49">
        <v>0</v>
      </c>
      <c r="N247" s="49">
        <v>0</v>
      </c>
      <c r="O247" s="49">
        <v>0</v>
      </c>
      <c r="P247" s="49">
        <v>0</v>
      </c>
      <c r="Q247" s="49">
        <v>0</v>
      </c>
      <c r="R247" s="49">
        <v>0</v>
      </c>
      <c r="S247" s="49">
        <v>13</v>
      </c>
    </row>
    <row r="249" spans="1:19" x14ac:dyDescent="0.25">
      <c r="A249" t="s">
        <v>42</v>
      </c>
    </row>
    <row r="250" spans="1:19" x14ac:dyDescent="0.25">
      <c r="B250" s="49" t="s">
        <v>0</v>
      </c>
      <c r="C250" s="49">
        <v>1.5625E-2</v>
      </c>
      <c r="D250" s="49">
        <v>3.125E-2</v>
      </c>
      <c r="E250" s="49">
        <v>6.25E-2</v>
      </c>
      <c r="F250" s="49">
        <v>0.125</v>
      </c>
      <c r="G250" s="49">
        <v>0.25</v>
      </c>
      <c r="H250" s="49">
        <v>0.5</v>
      </c>
      <c r="I250" s="49">
        <v>1</v>
      </c>
      <c r="J250" s="49">
        <v>2</v>
      </c>
      <c r="K250" s="49">
        <v>4</v>
      </c>
      <c r="L250" s="49">
        <v>8</v>
      </c>
      <c r="M250" s="49">
        <v>16</v>
      </c>
      <c r="N250" s="49">
        <v>32</v>
      </c>
      <c r="O250" s="49">
        <v>64</v>
      </c>
      <c r="P250" s="49">
        <v>128</v>
      </c>
      <c r="Q250" s="49">
        <v>256</v>
      </c>
      <c r="R250" s="49">
        <v>512</v>
      </c>
      <c r="S250" s="49" t="s">
        <v>1</v>
      </c>
    </row>
    <row r="251" spans="1:19" x14ac:dyDescent="0.25">
      <c r="B251" s="49" t="s">
        <v>2</v>
      </c>
      <c r="C251" s="49">
        <v>0</v>
      </c>
      <c r="D251" s="49">
        <v>0</v>
      </c>
      <c r="E251" s="49">
        <v>0</v>
      </c>
      <c r="F251" s="49">
        <v>0</v>
      </c>
      <c r="G251" s="49">
        <v>0</v>
      </c>
      <c r="H251" s="49">
        <v>0</v>
      </c>
      <c r="I251" s="49">
        <v>0</v>
      </c>
      <c r="J251" s="49">
        <v>1</v>
      </c>
      <c r="K251" s="49">
        <v>0</v>
      </c>
      <c r="L251" s="49">
        <v>0</v>
      </c>
      <c r="M251" s="49">
        <v>7</v>
      </c>
      <c r="N251" s="49">
        <v>11</v>
      </c>
      <c r="O251" s="49">
        <v>18</v>
      </c>
      <c r="P251" s="49">
        <v>0</v>
      </c>
      <c r="Q251" s="49">
        <v>0</v>
      </c>
      <c r="R251" s="49">
        <v>0</v>
      </c>
      <c r="S251" s="49">
        <v>37</v>
      </c>
    </row>
    <row r="252" spans="1:19" x14ac:dyDescent="0.25">
      <c r="B252" s="49" t="s">
        <v>3</v>
      </c>
      <c r="C252" s="49">
        <v>0</v>
      </c>
      <c r="D252" s="49">
        <v>0</v>
      </c>
      <c r="E252" s="49">
        <v>0</v>
      </c>
      <c r="F252" s="49">
        <v>0</v>
      </c>
      <c r="G252" s="49">
        <v>0</v>
      </c>
      <c r="H252" s="49">
        <v>1</v>
      </c>
      <c r="I252" s="49">
        <v>3</v>
      </c>
      <c r="J252" s="49">
        <v>5</v>
      </c>
      <c r="K252" s="49">
        <v>8</v>
      </c>
      <c r="L252" s="49">
        <v>5</v>
      </c>
      <c r="M252" s="49">
        <v>0</v>
      </c>
      <c r="N252" s="49">
        <v>4</v>
      </c>
      <c r="O252" s="49">
        <v>11</v>
      </c>
      <c r="P252" s="49">
        <v>0</v>
      </c>
      <c r="Q252" s="49">
        <v>0</v>
      </c>
      <c r="R252" s="49">
        <v>0</v>
      </c>
      <c r="S252" s="49">
        <v>37</v>
      </c>
    </row>
    <row r="253" spans="1:19" x14ac:dyDescent="0.25">
      <c r="B253" s="49" t="s">
        <v>4</v>
      </c>
      <c r="C253" s="49">
        <v>0</v>
      </c>
      <c r="D253" s="49">
        <v>0</v>
      </c>
      <c r="E253" s="49">
        <v>0</v>
      </c>
      <c r="F253" s="49">
        <v>0</v>
      </c>
      <c r="G253" s="49">
        <v>0</v>
      </c>
      <c r="H253" s="49">
        <v>0</v>
      </c>
      <c r="I253" s="49">
        <v>1</v>
      </c>
      <c r="J253" s="49">
        <v>8</v>
      </c>
      <c r="K253" s="49">
        <v>6</v>
      </c>
      <c r="L253" s="49">
        <v>8</v>
      </c>
      <c r="M253" s="49">
        <v>2</v>
      </c>
      <c r="N253" s="49">
        <v>0</v>
      </c>
      <c r="O253" s="49">
        <v>0</v>
      </c>
      <c r="P253" s="49">
        <v>12</v>
      </c>
      <c r="Q253" s="49">
        <v>0</v>
      </c>
      <c r="R253" s="49">
        <v>0</v>
      </c>
      <c r="S253" s="49">
        <v>37</v>
      </c>
    </row>
    <row r="254" spans="1:19" x14ac:dyDescent="0.25">
      <c r="B254" s="49" t="s">
        <v>5</v>
      </c>
      <c r="C254" s="49">
        <v>0</v>
      </c>
      <c r="D254" s="49">
        <v>0</v>
      </c>
      <c r="E254" s="49">
        <v>0</v>
      </c>
      <c r="F254" s="49">
        <v>0</v>
      </c>
      <c r="G254" s="49">
        <v>12</v>
      </c>
      <c r="H254" s="49">
        <v>0</v>
      </c>
      <c r="I254" s="49">
        <v>10</v>
      </c>
      <c r="J254" s="49">
        <v>2</v>
      </c>
      <c r="K254" s="49">
        <v>3</v>
      </c>
      <c r="L254" s="49">
        <v>0</v>
      </c>
      <c r="M254" s="49">
        <v>1</v>
      </c>
      <c r="N254" s="49">
        <v>0</v>
      </c>
      <c r="O254" s="49">
        <v>0</v>
      </c>
      <c r="P254" s="49">
        <v>9</v>
      </c>
      <c r="Q254" s="49">
        <v>0</v>
      </c>
      <c r="R254" s="49">
        <v>0</v>
      </c>
      <c r="S254" s="49">
        <v>37</v>
      </c>
    </row>
    <row r="255" spans="1:19" x14ac:dyDescent="0.25">
      <c r="B255" s="49" t="s">
        <v>6</v>
      </c>
      <c r="C255" s="49">
        <v>0</v>
      </c>
      <c r="D255" s="49">
        <v>0</v>
      </c>
      <c r="E255" s="49">
        <v>0</v>
      </c>
      <c r="F255" s="49">
        <v>20</v>
      </c>
      <c r="G255" s="49">
        <v>0</v>
      </c>
      <c r="H255" s="49">
        <v>5</v>
      </c>
      <c r="I255" s="49">
        <v>0</v>
      </c>
      <c r="J255" s="49">
        <v>1</v>
      </c>
      <c r="K255" s="49">
        <v>0</v>
      </c>
      <c r="L255" s="49">
        <v>2</v>
      </c>
      <c r="M255" s="49">
        <v>2</v>
      </c>
      <c r="N255" s="49">
        <v>7</v>
      </c>
      <c r="O255" s="49">
        <v>0</v>
      </c>
      <c r="P255" s="49">
        <v>0</v>
      </c>
      <c r="Q255" s="49">
        <v>0</v>
      </c>
      <c r="R255" s="49">
        <v>0</v>
      </c>
      <c r="S255" s="49">
        <v>37</v>
      </c>
    </row>
    <row r="256" spans="1:19" x14ac:dyDescent="0.25">
      <c r="B256" s="49" t="s">
        <v>7</v>
      </c>
      <c r="C256" s="49">
        <v>0</v>
      </c>
      <c r="D256" s="49">
        <v>19</v>
      </c>
      <c r="E256" s="49">
        <v>0</v>
      </c>
      <c r="F256" s="49">
        <v>4</v>
      </c>
      <c r="G256" s="49">
        <v>3</v>
      </c>
      <c r="H256" s="49">
        <v>0</v>
      </c>
      <c r="I256" s="49">
        <v>3</v>
      </c>
      <c r="J256" s="49">
        <v>3</v>
      </c>
      <c r="K256" s="49">
        <v>0</v>
      </c>
      <c r="L256" s="49">
        <v>2</v>
      </c>
      <c r="M256" s="49">
        <v>3</v>
      </c>
      <c r="N256" s="49">
        <v>0</v>
      </c>
      <c r="O256" s="49">
        <v>0</v>
      </c>
      <c r="P256" s="49">
        <v>0</v>
      </c>
      <c r="Q256" s="49">
        <v>0</v>
      </c>
      <c r="R256" s="49">
        <v>0</v>
      </c>
      <c r="S256" s="49">
        <v>37</v>
      </c>
    </row>
    <row r="257" spans="2:19" x14ac:dyDescent="0.25">
      <c r="B257" s="49" t="s">
        <v>8</v>
      </c>
      <c r="C257" s="49">
        <v>0</v>
      </c>
      <c r="D257" s="49">
        <v>0</v>
      </c>
      <c r="E257" s="49">
        <v>0</v>
      </c>
      <c r="F257" s="49">
        <v>24</v>
      </c>
      <c r="G257" s="49">
        <v>0</v>
      </c>
      <c r="H257" s="49">
        <v>5</v>
      </c>
      <c r="I257" s="49">
        <v>3</v>
      </c>
      <c r="J257" s="49">
        <v>3</v>
      </c>
      <c r="K257" s="49">
        <v>1</v>
      </c>
      <c r="L257" s="49">
        <v>0</v>
      </c>
      <c r="M257" s="49">
        <v>0</v>
      </c>
      <c r="N257" s="49">
        <v>1</v>
      </c>
      <c r="O257" s="49">
        <v>0</v>
      </c>
      <c r="P257" s="49">
        <v>0</v>
      </c>
      <c r="Q257" s="49">
        <v>0</v>
      </c>
      <c r="R257" s="49">
        <v>0</v>
      </c>
      <c r="S257" s="49">
        <v>37</v>
      </c>
    </row>
    <row r="258" spans="2:19" x14ac:dyDescent="0.25">
      <c r="B258" s="49" t="s">
        <v>9</v>
      </c>
      <c r="C258" s="49">
        <v>0</v>
      </c>
      <c r="D258" s="49">
        <v>0</v>
      </c>
      <c r="E258" s="49">
        <v>0</v>
      </c>
      <c r="F258" s="49">
        <v>0</v>
      </c>
      <c r="G258" s="49">
        <v>0</v>
      </c>
      <c r="H258" s="49">
        <v>1</v>
      </c>
      <c r="I258" s="49">
        <v>9</v>
      </c>
      <c r="J258" s="49">
        <v>7</v>
      </c>
      <c r="K258" s="49">
        <v>4</v>
      </c>
      <c r="L258" s="49">
        <v>3</v>
      </c>
      <c r="M258" s="49">
        <v>1</v>
      </c>
      <c r="N258" s="49">
        <v>3</v>
      </c>
      <c r="O258" s="49">
        <v>9</v>
      </c>
      <c r="P258" s="49">
        <v>0</v>
      </c>
      <c r="Q258" s="49">
        <v>0</v>
      </c>
      <c r="R258" s="49">
        <v>0</v>
      </c>
      <c r="S258" s="49">
        <v>37</v>
      </c>
    </row>
    <row r="259" spans="2:19" x14ac:dyDescent="0.25">
      <c r="B259" s="49" t="s">
        <v>10</v>
      </c>
      <c r="C259" s="49">
        <v>0</v>
      </c>
      <c r="D259" s="49">
        <v>0</v>
      </c>
      <c r="E259" s="49">
        <v>17</v>
      </c>
      <c r="F259" s="49">
        <v>0</v>
      </c>
      <c r="G259" s="49">
        <v>14</v>
      </c>
      <c r="H259" s="49">
        <v>5</v>
      </c>
      <c r="I259" s="49">
        <v>1</v>
      </c>
      <c r="J259" s="49">
        <v>0</v>
      </c>
      <c r="K259" s="49">
        <v>0</v>
      </c>
      <c r="L259" s="49">
        <v>0</v>
      </c>
      <c r="M259" s="49">
        <v>0</v>
      </c>
      <c r="N259" s="49">
        <v>0</v>
      </c>
      <c r="O259" s="49">
        <v>0</v>
      </c>
      <c r="P259" s="49">
        <v>0</v>
      </c>
      <c r="Q259" s="49">
        <v>0</v>
      </c>
      <c r="R259" s="49">
        <v>0</v>
      </c>
      <c r="S259" s="49">
        <v>37</v>
      </c>
    </row>
    <row r="260" spans="2:19" x14ac:dyDescent="0.25">
      <c r="B260" s="49" t="s">
        <v>11</v>
      </c>
      <c r="C260" s="49">
        <v>0</v>
      </c>
      <c r="D260" s="49">
        <v>0</v>
      </c>
      <c r="E260" s="49">
        <v>37</v>
      </c>
      <c r="F260" s="49">
        <v>0</v>
      </c>
      <c r="G260" s="49">
        <v>0</v>
      </c>
      <c r="H260" s="49">
        <v>0</v>
      </c>
      <c r="I260" s="49">
        <v>0</v>
      </c>
      <c r="J260" s="49">
        <v>0</v>
      </c>
      <c r="K260" s="49">
        <v>0</v>
      </c>
      <c r="L260" s="49">
        <v>0</v>
      </c>
      <c r="M260" s="49">
        <v>0</v>
      </c>
      <c r="N260" s="49">
        <v>0</v>
      </c>
      <c r="O260" s="49">
        <v>0</v>
      </c>
      <c r="P260" s="49">
        <v>0</v>
      </c>
      <c r="Q260" s="49">
        <v>0</v>
      </c>
      <c r="R260" s="49">
        <v>0</v>
      </c>
      <c r="S260" s="49">
        <v>37</v>
      </c>
    </row>
    <row r="261" spans="2:19" x14ac:dyDescent="0.25">
      <c r="B261" s="49" t="s">
        <v>12</v>
      </c>
      <c r="C261" s="49">
        <v>0</v>
      </c>
      <c r="D261" s="49">
        <v>0</v>
      </c>
      <c r="E261" s="49">
        <v>0</v>
      </c>
      <c r="F261" s="49">
        <v>1</v>
      </c>
      <c r="G261" s="49">
        <v>22</v>
      </c>
      <c r="H261" s="49">
        <v>8</v>
      </c>
      <c r="I261" s="49">
        <v>3</v>
      </c>
      <c r="J261" s="49">
        <v>2</v>
      </c>
      <c r="K261" s="49">
        <v>1</v>
      </c>
      <c r="L261" s="49">
        <v>0</v>
      </c>
      <c r="M261" s="49">
        <v>0</v>
      </c>
      <c r="N261" s="49">
        <v>0</v>
      </c>
      <c r="O261" s="49">
        <v>0</v>
      </c>
      <c r="P261" s="49">
        <v>0</v>
      </c>
      <c r="Q261" s="49">
        <v>0</v>
      </c>
      <c r="R261" s="49">
        <v>0</v>
      </c>
      <c r="S261" s="49">
        <v>37</v>
      </c>
    </row>
    <row r="262" spans="2:19" x14ac:dyDescent="0.25">
      <c r="B262" s="49" t="s">
        <v>13</v>
      </c>
      <c r="C262" s="49">
        <v>0</v>
      </c>
      <c r="D262" s="49">
        <v>0</v>
      </c>
      <c r="E262" s="49">
        <v>0</v>
      </c>
      <c r="F262" s="49">
        <v>0</v>
      </c>
      <c r="G262" s="49">
        <v>32</v>
      </c>
      <c r="H262" s="49">
        <v>0</v>
      </c>
      <c r="I262" s="49">
        <v>5</v>
      </c>
      <c r="J262" s="49">
        <v>0</v>
      </c>
      <c r="K262" s="49">
        <v>0</v>
      </c>
      <c r="L262" s="49">
        <v>0</v>
      </c>
      <c r="M262" s="49">
        <v>0</v>
      </c>
      <c r="N262" s="49">
        <v>0</v>
      </c>
      <c r="O262" s="49">
        <v>0</v>
      </c>
      <c r="P262" s="49">
        <v>0</v>
      </c>
      <c r="Q262" s="49">
        <v>0</v>
      </c>
      <c r="R262" s="49">
        <v>0</v>
      </c>
      <c r="S262" s="49">
        <v>37</v>
      </c>
    </row>
    <row r="263" spans="2:19" x14ac:dyDescent="0.25">
      <c r="B263" s="49" t="s">
        <v>14</v>
      </c>
      <c r="C263" s="49">
        <v>0</v>
      </c>
      <c r="D263" s="49">
        <v>0</v>
      </c>
      <c r="E263" s="49">
        <v>11</v>
      </c>
      <c r="F263" s="49">
        <v>0</v>
      </c>
      <c r="G263" s="49">
        <v>23</v>
      </c>
      <c r="H263" s="49">
        <v>3</v>
      </c>
      <c r="I263" s="49">
        <v>0</v>
      </c>
      <c r="J263" s="49">
        <v>0</v>
      </c>
      <c r="K263" s="49">
        <v>0</v>
      </c>
      <c r="L263" s="49">
        <v>0</v>
      </c>
      <c r="M263" s="49">
        <v>0</v>
      </c>
      <c r="N263" s="49">
        <v>0</v>
      </c>
      <c r="O263" s="49">
        <v>0</v>
      </c>
      <c r="P263" s="49">
        <v>0</v>
      </c>
      <c r="Q263" s="49">
        <v>0</v>
      </c>
      <c r="R263" s="49">
        <v>0</v>
      </c>
      <c r="S263" s="49">
        <v>37</v>
      </c>
    </row>
    <row r="264" spans="2:19" x14ac:dyDescent="0.25">
      <c r="B264" s="49" t="s">
        <v>15</v>
      </c>
      <c r="C264" s="49">
        <v>0</v>
      </c>
      <c r="D264" s="49">
        <v>0</v>
      </c>
      <c r="E264" s="49">
        <v>9</v>
      </c>
      <c r="F264" s="49">
        <v>0</v>
      </c>
      <c r="G264" s="49">
        <v>1</v>
      </c>
      <c r="H264" s="49">
        <v>2</v>
      </c>
      <c r="I264" s="49">
        <v>0</v>
      </c>
      <c r="J264" s="49">
        <v>0</v>
      </c>
      <c r="K264" s="49">
        <v>0</v>
      </c>
      <c r="L264" s="49">
        <v>0</v>
      </c>
      <c r="M264" s="49">
        <v>0</v>
      </c>
      <c r="N264" s="49">
        <v>0</v>
      </c>
      <c r="O264" s="49">
        <v>0</v>
      </c>
      <c r="P264" s="49">
        <v>0</v>
      </c>
      <c r="Q264" s="49">
        <v>0</v>
      </c>
      <c r="R264" s="49">
        <v>0</v>
      </c>
      <c r="S264" s="49">
        <v>12</v>
      </c>
    </row>
    <row r="265" spans="2:19" x14ac:dyDescent="0.25">
      <c r="B265" s="49" t="s">
        <v>16</v>
      </c>
      <c r="C265" s="49">
        <v>0</v>
      </c>
      <c r="D265" s="49">
        <v>0</v>
      </c>
      <c r="E265" s="49">
        <v>0</v>
      </c>
      <c r="F265" s="49">
        <v>0</v>
      </c>
      <c r="G265" s="49">
        <v>0</v>
      </c>
      <c r="H265" s="49">
        <v>2</v>
      </c>
      <c r="I265" s="49">
        <v>0</v>
      </c>
      <c r="J265" s="49">
        <v>1</v>
      </c>
      <c r="K265" s="49">
        <v>7</v>
      </c>
      <c r="L265" s="49">
        <v>9</v>
      </c>
      <c r="M265" s="49">
        <v>6</v>
      </c>
      <c r="N265" s="49">
        <v>6</v>
      </c>
      <c r="O265" s="49">
        <v>3</v>
      </c>
      <c r="P265" s="49">
        <v>0</v>
      </c>
      <c r="Q265" s="49">
        <v>3</v>
      </c>
      <c r="R265" s="49">
        <v>0</v>
      </c>
      <c r="S265" s="49">
        <v>37</v>
      </c>
    </row>
    <row r="266" spans="2:19" x14ac:dyDescent="0.25">
      <c r="B266" s="49" t="s">
        <v>17</v>
      </c>
      <c r="C266" s="49">
        <v>0</v>
      </c>
      <c r="D266" s="49">
        <v>0</v>
      </c>
      <c r="E266" s="49">
        <v>22</v>
      </c>
      <c r="F266" s="49">
        <v>0</v>
      </c>
      <c r="G266" s="49">
        <v>2</v>
      </c>
      <c r="H266" s="49">
        <v>1</v>
      </c>
      <c r="I266" s="49">
        <v>0</v>
      </c>
      <c r="J266" s="49">
        <v>0</v>
      </c>
      <c r="K266" s="49">
        <v>0</v>
      </c>
      <c r="L266" s="49">
        <v>1</v>
      </c>
      <c r="M266" s="49">
        <v>2</v>
      </c>
      <c r="N266" s="49">
        <v>9</v>
      </c>
      <c r="O266" s="49">
        <v>0</v>
      </c>
      <c r="P266" s="49">
        <v>0</v>
      </c>
      <c r="Q266" s="49">
        <v>0</v>
      </c>
      <c r="R266" s="49">
        <v>0</v>
      </c>
      <c r="S266" s="49">
        <v>37</v>
      </c>
    </row>
    <row r="267" spans="2:19" x14ac:dyDescent="0.25">
      <c r="B267" s="49" t="s">
        <v>18</v>
      </c>
      <c r="C267" s="49">
        <v>0</v>
      </c>
      <c r="D267" s="49">
        <v>30</v>
      </c>
      <c r="E267" s="49">
        <v>4</v>
      </c>
      <c r="F267" s="49">
        <v>1</v>
      </c>
      <c r="G267" s="49">
        <v>0</v>
      </c>
      <c r="H267" s="49">
        <v>0</v>
      </c>
      <c r="I267" s="49">
        <v>0</v>
      </c>
      <c r="J267" s="49">
        <v>0</v>
      </c>
      <c r="K267" s="49">
        <v>1</v>
      </c>
      <c r="L267" s="49">
        <v>1</v>
      </c>
      <c r="M267" s="49">
        <v>0</v>
      </c>
      <c r="N267" s="49">
        <v>0</v>
      </c>
      <c r="O267" s="49">
        <v>0</v>
      </c>
      <c r="P267" s="49">
        <v>0</v>
      </c>
      <c r="Q267" s="49">
        <v>0</v>
      </c>
      <c r="R267" s="49">
        <v>0</v>
      </c>
      <c r="S267" s="49">
        <v>37</v>
      </c>
    </row>
    <row r="268" spans="2:19" x14ac:dyDescent="0.25">
      <c r="B268" s="49" t="s">
        <v>19</v>
      </c>
      <c r="C268" s="49">
        <v>0</v>
      </c>
      <c r="D268" s="49">
        <v>31</v>
      </c>
      <c r="E268" s="49">
        <v>0</v>
      </c>
      <c r="F268" s="49">
        <v>3</v>
      </c>
      <c r="G268" s="49">
        <v>1</v>
      </c>
      <c r="H268" s="49">
        <v>0</v>
      </c>
      <c r="I268" s="49">
        <v>0</v>
      </c>
      <c r="J268" s="49">
        <v>1</v>
      </c>
      <c r="K268" s="49">
        <v>1</v>
      </c>
      <c r="L268" s="49">
        <v>0</v>
      </c>
      <c r="M268" s="49">
        <v>0</v>
      </c>
      <c r="N268" s="49">
        <v>0</v>
      </c>
      <c r="O268" s="49">
        <v>0</v>
      </c>
      <c r="P268" s="49">
        <v>0</v>
      </c>
      <c r="Q268" s="49">
        <v>0</v>
      </c>
      <c r="R268" s="49">
        <v>0</v>
      </c>
      <c r="S268" s="49">
        <v>37</v>
      </c>
    </row>
    <row r="269" spans="2:19" x14ac:dyDescent="0.25">
      <c r="B269" s="49" t="s">
        <v>20</v>
      </c>
      <c r="C269" s="49">
        <v>0</v>
      </c>
      <c r="D269" s="49">
        <v>0</v>
      </c>
      <c r="E269" s="49">
        <v>10</v>
      </c>
      <c r="F269" s="49">
        <v>21</v>
      </c>
      <c r="G269" s="49">
        <v>4</v>
      </c>
      <c r="H269" s="49">
        <v>0</v>
      </c>
      <c r="I269" s="49">
        <v>0</v>
      </c>
      <c r="J269" s="49">
        <v>0</v>
      </c>
      <c r="K269" s="49">
        <v>0</v>
      </c>
      <c r="L269" s="49">
        <v>2</v>
      </c>
      <c r="M269" s="49">
        <v>0</v>
      </c>
      <c r="N269" s="49">
        <v>0</v>
      </c>
      <c r="O269" s="49">
        <v>0</v>
      </c>
      <c r="P269" s="49">
        <v>0</v>
      </c>
      <c r="Q269" s="49">
        <v>0</v>
      </c>
      <c r="R269" s="49">
        <v>0</v>
      </c>
      <c r="S269" s="49">
        <v>37</v>
      </c>
    </row>
    <row r="270" spans="2:19" x14ac:dyDescent="0.25">
      <c r="B270" s="49" t="s">
        <v>21</v>
      </c>
      <c r="C270" s="49">
        <v>0</v>
      </c>
      <c r="D270" s="49">
        <v>0</v>
      </c>
      <c r="E270" s="49">
        <v>0</v>
      </c>
      <c r="F270" s="49">
        <v>0</v>
      </c>
      <c r="G270" s="49">
        <v>3</v>
      </c>
      <c r="H270" s="49">
        <v>16</v>
      </c>
      <c r="I270" s="49">
        <v>11</v>
      </c>
      <c r="J270" s="49">
        <v>2</v>
      </c>
      <c r="K270" s="49">
        <v>3</v>
      </c>
      <c r="L270" s="49">
        <v>2</v>
      </c>
      <c r="M270" s="49">
        <v>0</v>
      </c>
      <c r="N270" s="49">
        <v>0</v>
      </c>
      <c r="O270" s="49">
        <v>0</v>
      </c>
      <c r="P270" s="49">
        <v>0</v>
      </c>
      <c r="Q270" s="49">
        <v>0</v>
      </c>
      <c r="R270" s="49">
        <v>0</v>
      </c>
      <c r="S270" s="49">
        <v>37</v>
      </c>
    </row>
    <row r="271" spans="2:19" x14ac:dyDescent="0.25">
      <c r="B271" s="49" t="s">
        <v>22</v>
      </c>
      <c r="C271" s="49">
        <v>0</v>
      </c>
      <c r="D271" s="49">
        <v>6</v>
      </c>
      <c r="E271" s="49">
        <v>0</v>
      </c>
      <c r="F271" s="49">
        <v>15</v>
      </c>
      <c r="G271" s="49">
        <v>8</v>
      </c>
      <c r="H271" s="49">
        <v>7</v>
      </c>
      <c r="I271" s="49">
        <v>1</v>
      </c>
      <c r="J271" s="49">
        <v>0</v>
      </c>
      <c r="K271" s="49">
        <v>0</v>
      </c>
      <c r="L271" s="49">
        <v>0</v>
      </c>
      <c r="M271" s="49">
        <v>0</v>
      </c>
      <c r="N271" s="49">
        <v>0</v>
      </c>
      <c r="O271" s="49">
        <v>0</v>
      </c>
      <c r="P271" s="49">
        <v>0</v>
      </c>
      <c r="Q271" s="49">
        <v>0</v>
      </c>
      <c r="R271" s="49">
        <v>0</v>
      </c>
      <c r="S271" s="49">
        <v>37</v>
      </c>
    </row>
    <row r="272" spans="2:19" x14ac:dyDescent="0.25">
      <c r="B272" s="49" t="s">
        <v>90</v>
      </c>
      <c r="C272" s="49">
        <v>0</v>
      </c>
      <c r="D272" s="49">
        <v>0</v>
      </c>
      <c r="E272" s="49">
        <v>0</v>
      </c>
      <c r="F272" s="49">
        <v>0</v>
      </c>
      <c r="G272" s="49">
        <v>0</v>
      </c>
      <c r="H272" s="49">
        <v>0</v>
      </c>
      <c r="I272" s="49">
        <v>0</v>
      </c>
      <c r="J272" s="49">
        <v>2</v>
      </c>
      <c r="K272" s="49">
        <v>20</v>
      </c>
      <c r="L272" s="49">
        <v>15</v>
      </c>
      <c r="M272" s="49">
        <v>0</v>
      </c>
      <c r="N272" s="49">
        <v>0</v>
      </c>
      <c r="O272" s="49">
        <v>0</v>
      </c>
      <c r="P272" s="49">
        <v>0</v>
      </c>
      <c r="Q272" s="49">
        <v>0</v>
      </c>
      <c r="R272" s="49">
        <v>0</v>
      </c>
      <c r="S272" s="49">
        <v>37</v>
      </c>
    </row>
    <row r="273" spans="1:54" x14ac:dyDescent="0.25">
      <c r="B273" s="49" t="s">
        <v>121</v>
      </c>
      <c r="C273" s="49">
        <v>0</v>
      </c>
      <c r="D273" s="49">
        <v>2</v>
      </c>
      <c r="E273" s="49">
        <v>0</v>
      </c>
      <c r="F273" s="49">
        <v>4</v>
      </c>
      <c r="G273" s="49">
        <v>7</v>
      </c>
      <c r="H273" s="49">
        <v>3</v>
      </c>
      <c r="I273" s="49">
        <v>3</v>
      </c>
      <c r="J273" s="49">
        <v>2</v>
      </c>
      <c r="K273" s="49">
        <v>3</v>
      </c>
      <c r="L273" s="49">
        <v>8</v>
      </c>
      <c r="M273" s="49">
        <v>5</v>
      </c>
      <c r="N273" s="49">
        <v>0</v>
      </c>
      <c r="O273" s="49">
        <v>0</v>
      </c>
      <c r="P273" s="49">
        <v>0</v>
      </c>
      <c r="Q273" s="49">
        <v>0</v>
      </c>
      <c r="R273" s="49">
        <v>0</v>
      </c>
      <c r="S273" s="49">
        <v>37</v>
      </c>
    </row>
    <row r="274" spans="1:54" x14ac:dyDescent="0.25">
      <c r="B274" t="s">
        <v>96</v>
      </c>
      <c r="C274">
        <v>0</v>
      </c>
      <c r="D274">
        <v>0</v>
      </c>
      <c r="E274">
        <v>0</v>
      </c>
      <c r="F274">
        <v>31</v>
      </c>
      <c r="G274">
        <v>0</v>
      </c>
      <c r="H274">
        <v>2</v>
      </c>
      <c r="I274">
        <v>1</v>
      </c>
      <c r="J274">
        <v>0</v>
      </c>
      <c r="K274">
        <v>0</v>
      </c>
      <c r="L274">
        <v>0</v>
      </c>
      <c r="M274">
        <v>0</v>
      </c>
      <c r="N274">
        <v>0</v>
      </c>
      <c r="O274">
        <v>0</v>
      </c>
      <c r="P274">
        <v>0</v>
      </c>
      <c r="Q274">
        <v>0</v>
      </c>
      <c r="R274">
        <v>0</v>
      </c>
      <c r="S274">
        <v>34</v>
      </c>
    </row>
    <row r="275" spans="1:54" s="49" customFormat="1" x14ac:dyDescent="0.25">
      <c r="AC275" s="10"/>
      <c r="AD275" s="10"/>
      <c r="AE275" s="10"/>
      <c r="AF275" s="10"/>
      <c r="AG275" s="10"/>
      <c r="AH275" s="10"/>
      <c r="AI275" s="10"/>
      <c r="AJ275" s="10"/>
      <c r="AK275" s="10"/>
      <c r="AL275" s="10"/>
      <c r="AM275" s="10"/>
      <c r="AN275" s="10"/>
      <c r="AO275" s="10"/>
      <c r="AP275" s="10"/>
      <c r="AQ275" s="10"/>
      <c r="AR275" s="10"/>
      <c r="AS275" s="10"/>
      <c r="AT275" s="10"/>
      <c r="AU275" s="10"/>
      <c r="AV275" s="10"/>
      <c r="AW275" s="10"/>
      <c r="AX275" s="10"/>
      <c r="AY275" s="10"/>
      <c r="AZ275" s="10"/>
      <c r="BA275" s="10"/>
      <c r="BB275" s="10"/>
    </row>
    <row r="276" spans="1:54" x14ac:dyDescent="0.25">
      <c r="A276" t="s">
        <v>112</v>
      </c>
    </row>
    <row r="277" spans="1:54" x14ac:dyDescent="0.25">
      <c r="B277" s="49" t="s">
        <v>0</v>
      </c>
      <c r="C277" s="49">
        <v>1.5625E-2</v>
      </c>
      <c r="D277" s="49">
        <v>3.125E-2</v>
      </c>
      <c r="E277" s="49">
        <v>6.25E-2</v>
      </c>
      <c r="F277" s="49">
        <v>0.125</v>
      </c>
      <c r="G277" s="49">
        <v>0.25</v>
      </c>
      <c r="H277" s="49">
        <v>0.5</v>
      </c>
      <c r="I277" s="49">
        <v>1</v>
      </c>
      <c r="J277" s="49">
        <v>2</v>
      </c>
      <c r="K277" s="49">
        <v>4</v>
      </c>
      <c r="L277" s="49">
        <v>8</v>
      </c>
      <c r="M277" s="49">
        <v>16</v>
      </c>
      <c r="N277" s="49">
        <v>32</v>
      </c>
      <c r="O277" s="49">
        <v>64</v>
      </c>
      <c r="P277" s="49">
        <v>128</v>
      </c>
      <c r="Q277" s="49">
        <v>256</v>
      </c>
      <c r="R277" s="49">
        <v>512</v>
      </c>
      <c r="S277" s="49" t="s">
        <v>1</v>
      </c>
    </row>
    <row r="278" spans="1:54" x14ac:dyDescent="0.25">
      <c r="B278" s="49" t="s">
        <v>2</v>
      </c>
      <c r="C278" s="49">
        <v>0</v>
      </c>
      <c r="D278" s="49">
        <v>0</v>
      </c>
      <c r="E278" s="49">
        <v>0</v>
      </c>
      <c r="F278" s="49">
        <v>0</v>
      </c>
      <c r="G278" s="49">
        <v>0</v>
      </c>
      <c r="H278" s="49">
        <v>0</v>
      </c>
      <c r="I278" s="49">
        <v>0</v>
      </c>
      <c r="J278" s="49">
        <v>1</v>
      </c>
      <c r="K278" s="49">
        <v>1</v>
      </c>
      <c r="L278" s="49">
        <v>5</v>
      </c>
      <c r="M278" s="49">
        <v>21</v>
      </c>
      <c r="N278" s="49">
        <v>22</v>
      </c>
      <c r="O278" s="49">
        <v>53</v>
      </c>
      <c r="P278" s="49">
        <v>0</v>
      </c>
      <c r="Q278" s="49">
        <v>0</v>
      </c>
      <c r="R278" s="49">
        <v>0</v>
      </c>
      <c r="S278" s="49">
        <v>103</v>
      </c>
    </row>
    <row r="279" spans="1:54" x14ac:dyDescent="0.25">
      <c r="B279" s="49" t="s">
        <v>3</v>
      </c>
      <c r="C279" s="49">
        <v>0</v>
      </c>
      <c r="D279" s="49">
        <v>0</v>
      </c>
      <c r="E279" s="49">
        <v>0</v>
      </c>
      <c r="F279" s="49">
        <v>0</v>
      </c>
      <c r="G279" s="49">
        <v>0</v>
      </c>
      <c r="H279" s="49">
        <v>3</v>
      </c>
      <c r="I279" s="49">
        <v>33</v>
      </c>
      <c r="J279" s="49">
        <v>11</v>
      </c>
      <c r="K279" s="49">
        <v>8</v>
      </c>
      <c r="L279" s="49">
        <v>7</v>
      </c>
      <c r="M279" s="49">
        <v>3</v>
      </c>
      <c r="N279" s="49">
        <v>2</v>
      </c>
      <c r="O279" s="49">
        <v>36</v>
      </c>
      <c r="P279" s="49">
        <v>0</v>
      </c>
      <c r="Q279" s="49">
        <v>0</v>
      </c>
      <c r="R279" s="49">
        <v>0</v>
      </c>
      <c r="S279" s="49">
        <v>103</v>
      </c>
    </row>
    <row r="280" spans="1:54" x14ac:dyDescent="0.25">
      <c r="B280" s="49" t="s">
        <v>4</v>
      </c>
      <c r="C280" s="49">
        <v>0</v>
      </c>
      <c r="D280" s="49">
        <v>0</v>
      </c>
      <c r="E280" s="49">
        <v>0</v>
      </c>
      <c r="F280" s="49">
        <v>0</v>
      </c>
      <c r="G280" s="49">
        <v>0</v>
      </c>
      <c r="H280" s="49">
        <v>0</v>
      </c>
      <c r="I280" s="49">
        <v>2</v>
      </c>
      <c r="J280" s="49">
        <v>19</v>
      </c>
      <c r="K280" s="49">
        <v>18</v>
      </c>
      <c r="L280" s="49">
        <v>16</v>
      </c>
      <c r="M280" s="49">
        <v>3</v>
      </c>
      <c r="N280" s="49">
        <v>2</v>
      </c>
      <c r="O280" s="49">
        <v>8</v>
      </c>
      <c r="P280" s="49">
        <v>35</v>
      </c>
      <c r="Q280" s="49">
        <v>0</v>
      </c>
      <c r="R280" s="49">
        <v>0</v>
      </c>
      <c r="S280" s="49">
        <v>103</v>
      </c>
    </row>
    <row r="281" spans="1:54" x14ac:dyDescent="0.25">
      <c r="B281" s="49" t="s">
        <v>5</v>
      </c>
      <c r="C281" s="49">
        <v>0</v>
      </c>
      <c r="D281" s="49">
        <v>0</v>
      </c>
      <c r="E281" s="49">
        <v>0</v>
      </c>
      <c r="F281" s="49">
        <v>0</v>
      </c>
      <c r="G281" s="49">
        <v>4</v>
      </c>
      <c r="H281" s="49">
        <v>0</v>
      </c>
      <c r="I281" s="49">
        <v>26</v>
      </c>
      <c r="J281" s="49">
        <v>25</v>
      </c>
      <c r="K281" s="49">
        <v>16</v>
      </c>
      <c r="L281" s="49">
        <v>18</v>
      </c>
      <c r="M281" s="49">
        <v>7</v>
      </c>
      <c r="N281" s="49">
        <v>2</v>
      </c>
      <c r="O281" s="49">
        <v>1</v>
      </c>
      <c r="P281" s="49">
        <v>3</v>
      </c>
      <c r="Q281" s="49">
        <v>0</v>
      </c>
      <c r="R281" s="49">
        <v>0</v>
      </c>
      <c r="S281" s="49">
        <v>102</v>
      </c>
    </row>
    <row r="282" spans="1:54" x14ac:dyDescent="0.25">
      <c r="B282" s="49" t="s">
        <v>6</v>
      </c>
      <c r="C282" s="49">
        <v>0</v>
      </c>
      <c r="D282" s="49">
        <v>0</v>
      </c>
      <c r="E282" s="49">
        <v>0</v>
      </c>
      <c r="F282" s="49">
        <v>62</v>
      </c>
      <c r="G282" s="49">
        <v>0</v>
      </c>
      <c r="H282" s="49">
        <v>4</v>
      </c>
      <c r="I282" s="49">
        <v>2</v>
      </c>
      <c r="J282" s="49">
        <v>0</v>
      </c>
      <c r="K282" s="49">
        <v>1</v>
      </c>
      <c r="L282" s="49">
        <v>2</v>
      </c>
      <c r="M282" s="49">
        <v>5</v>
      </c>
      <c r="N282" s="49">
        <v>27</v>
      </c>
      <c r="O282" s="49">
        <v>0</v>
      </c>
      <c r="P282" s="49">
        <v>0</v>
      </c>
      <c r="Q282" s="49">
        <v>0</v>
      </c>
      <c r="R282" s="49">
        <v>0</v>
      </c>
      <c r="S282" s="49">
        <v>103</v>
      </c>
    </row>
    <row r="283" spans="1:54" x14ac:dyDescent="0.25">
      <c r="B283" s="49" t="s">
        <v>7</v>
      </c>
      <c r="C283" s="49">
        <v>0</v>
      </c>
      <c r="D283" s="49">
        <v>53</v>
      </c>
      <c r="E283" s="49">
        <v>0</v>
      </c>
      <c r="F283" s="49">
        <v>3</v>
      </c>
      <c r="G283" s="49">
        <v>11</v>
      </c>
      <c r="H283" s="49">
        <v>2</v>
      </c>
      <c r="I283" s="49">
        <v>0</v>
      </c>
      <c r="J283" s="49">
        <v>1</v>
      </c>
      <c r="K283" s="49">
        <v>1</v>
      </c>
      <c r="L283" s="49">
        <v>1</v>
      </c>
      <c r="M283" s="49">
        <v>31</v>
      </c>
      <c r="N283" s="49">
        <v>0</v>
      </c>
      <c r="O283" s="49">
        <v>0</v>
      </c>
      <c r="P283" s="49">
        <v>0</v>
      </c>
      <c r="Q283" s="49">
        <v>0</v>
      </c>
      <c r="R283" s="49">
        <v>0</v>
      </c>
      <c r="S283" s="49">
        <v>103</v>
      </c>
    </row>
    <row r="284" spans="1:54" x14ac:dyDescent="0.25">
      <c r="B284" s="49" t="s">
        <v>8</v>
      </c>
      <c r="C284" s="49">
        <v>0</v>
      </c>
      <c r="D284" s="49">
        <v>0</v>
      </c>
      <c r="E284" s="49">
        <v>0</v>
      </c>
      <c r="F284" s="49">
        <v>52</v>
      </c>
      <c r="G284" s="49">
        <v>0</v>
      </c>
      <c r="H284" s="49">
        <v>12</v>
      </c>
      <c r="I284" s="49">
        <v>4</v>
      </c>
      <c r="J284" s="49">
        <v>1</v>
      </c>
      <c r="K284" s="49">
        <v>3</v>
      </c>
      <c r="L284" s="49">
        <v>4</v>
      </c>
      <c r="M284" s="49">
        <v>14</v>
      </c>
      <c r="N284" s="49">
        <v>8</v>
      </c>
      <c r="O284" s="49">
        <v>5</v>
      </c>
      <c r="P284" s="49">
        <v>0</v>
      </c>
      <c r="Q284" s="49">
        <v>0</v>
      </c>
      <c r="R284" s="49">
        <v>0</v>
      </c>
      <c r="S284" s="49">
        <v>103</v>
      </c>
    </row>
    <row r="285" spans="1:54" x14ac:dyDescent="0.25">
      <c r="B285" s="49" t="s">
        <v>9</v>
      </c>
      <c r="C285" s="49">
        <v>0</v>
      </c>
      <c r="D285" s="49">
        <v>0</v>
      </c>
      <c r="E285" s="49">
        <v>0</v>
      </c>
      <c r="F285" s="49">
        <v>0</v>
      </c>
      <c r="G285" s="49">
        <v>0</v>
      </c>
      <c r="H285" s="49">
        <v>2</v>
      </c>
      <c r="I285" s="49">
        <v>23</v>
      </c>
      <c r="J285" s="49">
        <v>21</v>
      </c>
      <c r="K285" s="49">
        <v>12</v>
      </c>
      <c r="L285" s="49">
        <v>4</v>
      </c>
      <c r="M285" s="49">
        <v>7</v>
      </c>
      <c r="N285" s="49">
        <v>4</v>
      </c>
      <c r="O285" s="49">
        <v>30</v>
      </c>
      <c r="P285" s="49">
        <v>0</v>
      </c>
      <c r="Q285" s="49">
        <v>0</v>
      </c>
      <c r="R285" s="49">
        <v>0</v>
      </c>
      <c r="S285" s="49">
        <v>103</v>
      </c>
    </row>
    <row r="286" spans="1:54" x14ac:dyDescent="0.25">
      <c r="B286" s="49" t="s">
        <v>10</v>
      </c>
      <c r="C286" s="49">
        <v>0</v>
      </c>
      <c r="D286" s="49">
        <v>0</v>
      </c>
      <c r="E286" s="49">
        <v>57</v>
      </c>
      <c r="F286" s="49">
        <v>0</v>
      </c>
      <c r="G286" s="49">
        <v>33</v>
      </c>
      <c r="H286" s="49">
        <v>10</v>
      </c>
      <c r="I286" s="49">
        <v>3</v>
      </c>
      <c r="J286" s="49">
        <v>0</v>
      </c>
      <c r="K286" s="49">
        <v>0</v>
      </c>
      <c r="L286" s="49">
        <v>0</v>
      </c>
      <c r="M286" s="49">
        <v>0</v>
      </c>
      <c r="N286" s="49">
        <v>0</v>
      </c>
      <c r="O286" s="49">
        <v>0</v>
      </c>
      <c r="P286" s="49">
        <v>0</v>
      </c>
      <c r="Q286" s="49">
        <v>0</v>
      </c>
      <c r="R286" s="49">
        <v>0</v>
      </c>
      <c r="S286" s="49">
        <v>103</v>
      </c>
    </row>
    <row r="287" spans="1:54" x14ac:dyDescent="0.25">
      <c r="B287" s="49" t="s">
        <v>11</v>
      </c>
      <c r="C287" s="49">
        <v>0</v>
      </c>
      <c r="D287" s="49">
        <v>0</v>
      </c>
      <c r="E287" s="49">
        <v>100</v>
      </c>
      <c r="F287" s="49">
        <v>0</v>
      </c>
      <c r="G287" s="49">
        <v>1</v>
      </c>
      <c r="H287" s="49">
        <v>1</v>
      </c>
      <c r="I287" s="49">
        <v>0</v>
      </c>
      <c r="J287" s="49">
        <v>0</v>
      </c>
      <c r="K287" s="49">
        <v>0</v>
      </c>
      <c r="L287" s="49">
        <v>1</v>
      </c>
      <c r="M287" s="49">
        <v>0</v>
      </c>
      <c r="N287" s="49">
        <v>0</v>
      </c>
      <c r="O287" s="49">
        <v>0</v>
      </c>
      <c r="P287" s="49">
        <v>0</v>
      </c>
      <c r="Q287" s="49">
        <v>0</v>
      </c>
      <c r="R287" s="49">
        <v>0</v>
      </c>
      <c r="S287" s="49">
        <v>103</v>
      </c>
    </row>
    <row r="288" spans="1:54" x14ac:dyDescent="0.25">
      <c r="B288" s="49" t="s">
        <v>12</v>
      </c>
      <c r="C288" s="49">
        <v>0</v>
      </c>
      <c r="D288" s="49">
        <v>0</v>
      </c>
      <c r="E288" s="49">
        <v>0</v>
      </c>
      <c r="F288" s="49">
        <v>3</v>
      </c>
      <c r="G288" s="49">
        <v>53</v>
      </c>
      <c r="H288" s="49">
        <v>34</v>
      </c>
      <c r="I288" s="49">
        <v>10</v>
      </c>
      <c r="J288" s="49">
        <v>2</v>
      </c>
      <c r="K288" s="49">
        <v>0</v>
      </c>
      <c r="L288" s="49">
        <v>0</v>
      </c>
      <c r="M288" s="49">
        <v>1</v>
      </c>
      <c r="N288" s="49">
        <v>0</v>
      </c>
      <c r="O288" s="49">
        <v>0</v>
      </c>
      <c r="P288" s="49">
        <v>0</v>
      </c>
      <c r="Q288" s="49">
        <v>0</v>
      </c>
      <c r="R288" s="49">
        <v>0</v>
      </c>
      <c r="S288" s="49">
        <v>103</v>
      </c>
    </row>
    <row r="289" spans="1:54" x14ac:dyDescent="0.25">
      <c r="B289" s="49" t="s">
        <v>13</v>
      </c>
      <c r="C289" s="49">
        <v>0</v>
      </c>
      <c r="D289" s="49">
        <v>0</v>
      </c>
      <c r="E289" s="49">
        <v>0</v>
      </c>
      <c r="F289" s="49">
        <v>0</v>
      </c>
      <c r="G289" s="49">
        <v>71</v>
      </c>
      <c r="H289" s="49">
        <v>0</v>
      </c>
      <c r="I289" s="49">
        <v>22</v>
      </c>
      <c r="J289" s="49">
        <v>7</v>
      </c>
      <c r="K289" s="49">
        <v>2</v>
      </c>
      <c r="L289" s="49">
        <v>1</v>
      </c>
      <c r="M289" s="49">
        <v>0</v>
      </c>
      <c r="N289" s="49">
        <v>0</v>
      </c>
      <c r="O289" s="49">
        <v>0</v>
      </c>
      <c r="P289" s="49">
        <v>0</v>
      </c>
      <c r="Q289" s="49">
        <v>0</v>
      </c>
      <c r="R289" s="49">
        <v>0</v>
      </c>
      <c r="S289" s="49">
        <v>103</v>
      </c>
    </row>
    <row r="290" spans="1:54" x14ac:dyDescent="0.25">
      <c r="B290" s="49" t="s">
        <v>14</v>
      </c>
      <c r="C290" s="49">
        <v>0</v>
      </c>
      <c r="D290" s="49">
        <v>0</v>
      </c>
      <c r="E290" s="49">
        <v>28</v>
      </c>
      <c r="F290" s="49">
        <v>0</v>
      </c>
      <c r="G290" s="49">
        <v>48</v>
      </c>
      <c r="H290" s="49">
        <v>3</v>
      </c>
      <c r="I290" s="49">
        <v>0</v>
      </c>
      <c r="J290" s="49">
        <v>2</v>
      </c>
      <c r="K290" s="49">
        <v>0</v>
      </c>
      <c r="L290" s="49">
        <v>5</v>
      </c>
      <c r="M290" s="49">
        <v>17</v>
      </c>
      <c r="N290" s="49">
        <v>0</v>
      </c>
      <c r="O290" s="49">
        <v>0</v>
      </c>
      <c r="P290" s="49">
        <v>0</v>
      </c>
      <c r="Q290" s="49">
        <v>0</v>
      </c>
      <c r="R290" s="49">
        <v>0</v>
      </c>
      <c r="S290" s="49">
        <v>103</v>
      </c>
    </row>
    <row r="291" spans="1:54" x14ac:dyDescent="0.25">
      <c r="B291" s="49" t="s">
        <v>15</v>
      </c>
      <c r="C291" s="49">
        <v>0</v>
      </c>
      <c r="D291" s="49">
        <v>0</v>
      </c>
      <c r="E291" s="49">
        <v>15</v>
      </c>
      <c r="F291" s="49">
        <v>0</v>
      </c>
      <c r="G291" s="49">
        <v>3</v>
      </c>
      <c r="H291" s="49">
        <v>3</v>
      </c>
      <c r="I291" s="49">
        <v>0</v>
      </c>
      <c r="J291" s="49">
        <v>2</v>
      </c>
      <c r="K291" s="49">
        <v>0</v>
      </c>
      <c r="L291" s="49">
        <v>0</v>
      </c>
      <c r="M291" s="49">
        <v>0</v>
      </c>
      <c r="N291" s="49">
        <v>0</v>
      </c>
      <c r="O291" s="49">
        <v>0</v>
      </c>
      <c r="P291" s="49">
        <v>0</v>
      </c>
      <c r="Q291" s="49">
        <v>0</v>
      </c>
      <c r="R291" s="49">
        <v>0</v>
      </c>
      <c r="S291" s="49">
        <v>23</v>
      </c>
    </row>
    <row r="292" spans="1:54" x14ac:dyDescent="0.25">
      <c r="B292" s="49" t="s">
        <v>16</v>
      </c>
      <c r="C292" s="49">
        <v>0</v>
      </c>
      <c r="D292" s="49">
        <v>0</v>
      </c>
      <c r="E292" s="49">
        <v>0</v>
      </c>
      <c r="F292" s="49">
        <v>0</v>
      </c>
      <c r="G292" s="49">
        <v>0</v>
      </c>
      <c r="H292" s="49">
        <v>4</v>
      </c>
      <c r="I292" s="49">
        <v>0</v>
      </c>
      <c r="J292" s="49">
        <v>3</v>
      </c>
      <c r="K292" s="49">
        <v>12</v>
      </c>
      <c r="L292" s="49">
        <v>25</v>
      </c>
      <c r="M292" s="49">
        <v>20</v>
      </c>
      <c r="N292" s="49">
        <v>12</v>
      </c>
      <c r="O292" s="49">
        <v>16</v>
      </c>
      <c r="P292" s="49">
        <v>2</v>
      </c>
      <c r="Q292" s="49">
        <v>9</v>
      </c>
      <c r="R292" s="49">
        <v>0</v>
      </c>
      <c r="S292" s="49">
        <v>103</v>
      </c>
    </row>
    <row r="293" spans="1:54" x14ac:dyDescent="0.25">
      <c r="B293" s="49" t="s">
        <v>17</v>
      </c>
      <c r="C293" s="49">
        <v>0</v>
      </c>
      <c r="D293" s="49">
        <v>0</v>
      </c>
      <c r="E293" s="49">
        <v>28</v>
      </c>
      <c r="F293" s="49">
        <v>0</v>
      </c>
      <c r="G293" s="49">
        <v>25</v>
      </c>
      <c r="H293" s="49">
        <v>11</v>
      </c>
      <c r="I293" s="49">
        <v>2</v>
      </c>
      <c r="J293" s="49">
        <v>0</v>
      </c>
      <c r="K293" s="49">
        <v>1</v>
      </c>
      <c r="L293" s="49">
        <v>2</v>
      </c>
      <c r="M293" s="49">
        <v>2</v>
      </c>
      <c r="N293" s="49">
        <v>32</v>
      </c>
      <c r="O293" s="49">
        <v>0</v>
      </c>
      <c r="P293" s="49">
        <v>0</v>
      </c>
      <c r="Q293" s="49">
        <v>0</v>
      </c>
      <c r="R293" s="49">
        <v>0</v>
      </c>
      <c r="S293" s="49">
        <v>103</v>
      </c>
    </row>
    <row r="294" spans="1:54" x14ac:dyDescent="0.25">
      <c r="B294" s="49" t="s">
        <v>18</v>
      </c>
      <c r="C294" s="49">
        <v>0</v>
      </c>
      <c r="D294" s="49">
        <v>25</v>
      </c>
      <c r="E294" s="49">
        <v>22</v>
      </c>
      <c r="F294" s="49">
        <v>9</v>
      </c>
      <c r="G294" s="49">
        <v>5</v>
      </c>
      <c r="H294" s="49">
        <v>6</v>
      </c>
      <c r="I294" s="49">
        <v>6</v>
      </c>
      <c r="J294" s="49">
        <v>6</v>
      </c>
      <c r="K294" s="49">
        <v>5</v>
      </c>
      <c r="L294" s="49">
        <v>19</v>
      </c>
      <c r="M294" s="49">
        <v>0</v>
      </c>
      <c r="N294" s="49">
        <v>0</v>
      </c>
      <c r="O294" s="49">
        <v>0</v>
      </c>
      <c r="P294" s="49">
        <v>0</v>
      </c>
      <c r="Q294" s="49">
        <v>0</v>
      </c>
      <c r="R294" s="49">
        <v>0</v>
      </c>
      <c r="S294" s="49">
        <v>103</v>
      </c>
    </row>
    <row r="295" spans="1:54" x14ac:dyDescent="0.25">
      <c r="B295" s="49" t="s">
        <v>19</v>
      </c>
      <c r="C295" s="49">
        <v>0</v>
      </c>
      <c r="D295" s="49">
        <v>50</v>
      </c>
      <c r="E295" s="49">
        <v>0</v>
      </c>
      <c r="F295" s="49">
        <v>0</v>
      </c>
      <c r="G295" s="49">
        <v>12</v>
      </c>
      <c r="H295" s="49">
        <v>12</v>
      </c>
      <c r="I295" s="49">
        <v>3</v>
      </c>
      <c r="J295" s="49">
        <v>13</v>
      </c>
      <c r="K295" s="49">
        <v>9</v>
      </c>
      <c r="L295" s="49">
        <v>3</v>
      </c>
      <c r="M295" s="49">
        <v>1</v>
      </c>
      <c r="N295" s="49">
        <v>0</v>
      </c>
      <c r="O295" s="49">
        <v>0</v>
      </c>
      <c r="P295" s="49">
        <v>0</v>
      </c>
      <c r="Q295" s="49">
        <v>0</v>
      </c>
      <c r="R295" s="49">
        <v>0</v>
      </c>
      <c r="S295" s="49">
        <v>103</v>
      </c>
    </row>
    <row r="296" spans="1:54" x14ac:dyDescent="0.25">
      <c r="B296" s="49" t="s">
        <v>20</v>
      </c>
      <c r="C296" s="49">
        <v>0</v>
      </c>
      <c r="D296" s="49">
        <v>0</v>
      </c>
      <c r="E296" s="49">
        <v>9</v>
      </c>
      <c r="F296" s="49">
        <v>38</v>
      </c>
      <c r="G296" s="49">
        <v>4</v>
      </c>
      <c r="H296" s="49">
        <v>11</v>
      </c>
      <c r="I296" s="49">
        <v>13</v>
      </c>
      <c r="J296" s="49">
        <v>5</v>
      </c>
      <c r="K296" s="49">
        <v>18</v>
      </c>
      <c r="L296" s="49">
        <v>5</v>
      </c>
      <c r="M296" s="49">
        <v>0</v>
      </c>
      <c r="N296" s="49">
        <v>0</v>
      </c>
      <c r="O296" s="49">
        <v>0</v>
      </c>
      <c r="P296" s="49">
        <v>0</v>
      </c>
      <c r="Q296" s="49">
        <v>0</v>
      </c>
      <c r="R296" s="49">
        <v>0</v>
      </c>
      <c r="S296" s="49">
        <v>103</v>
      </c>
    </row>
    <row r="297" spans="1:54" x14ac:dyDescent="0.25">
      <c r="B297" s="49" t="s">
        <v>21</v>
      </c>
      <c r="C297" s="49">
        <v>0</v>
      </c>
      <c r="D297" s="49">
        <v>0</v>
      </c>
      <c r="E297" s="49">
        <v>0</v>
      </c>
      <c r="F297" s="49">
        <v>0</v>
      </c>
      <c r="G297" s="49">
        <v>2</v>
      </c>
      <c r="H297" s="49">
        <v>9</v>
      </c>
      <c r="I297" s="49">
        <v>40</v>
      </c>
      <c r="J297" s="49">
        <v>20</v>
      </c>
      <c r="K297" s="49">
        <v>2</v>
      </c>
      <c r="L297" s="49">
        <v>17</v>
      </c>
      <c r="M297" s="49">
        <v>13</v>
      </c>
      <c r="N297" s="49">
        <v>0</v>
      </c>
      <c r="O297" s="49">
        <v>0</v>
      </c>
      <c r="P297" s="49">
        <v>0</v>
      </c>
      <c r="Q297" s="49">
        <v>0</v>
      </c>
      <c r="R297" s="49">
        <v>0</v>
      </c>
      <c r="S297" s="49">
        <v>103</v>
      </c>
    </row>
    <row r="298" spans="1:54" x14ac:dyDescent="0.25">
      <c r="B298" s="49" t="s">
        <v>22</v>
      </c>
      <c r="C298" s="49">
        <v>0</v>
      </c>
      <c r="D298" s="49">
        <v>4</v>
      </c>
      <c r="E298" s="49">
        <v>0</v>
      </c>
      <c r="F298" s="49">
        <v>22</v>
      </c>
      <c r="G298" s="49">
        <v>46</v>
      </c>
      <c r="H298" s="49">
        <v>18</v>
      </c>
      <c r="I298" s="49">
        <v>11</v>
      </c>
      <c r="J298" s="49">
        <v>2</v>
      </c>
      <c r="K298" s="49">
        <v>0</v>
      </c>
      <c r="L298" s="49">
        <v>0</v>
      </c>
      <c r="M298" s="49">
        <v>0</v>
      </c>
      <c r="N298" s="49">
        <v>0</v>
      </c>
      <c r="O298" s="49">
        <v>0</v>
      </c>
      <c r="P298" s="49">
        <v>0</v>
      </c>
      <c r="Q298" s="49">
        <v>0</v>
      </c>
      <c r="R298" s="49">
        <v>0</v>
      </c>
      <c r="S298" s="49">
        <v>103</v>
      </c>
    </row>
    <row r="299" spans="1:54" x14ac:dyDescent="0.25">
      <c r="B299" s="49" t="s">
        <v>90</v>
      </c>
      <c r="C299" s="49">
        <v>0</v>
      </c>
      <c r="D299" s="49">
        <v>0</v>
      </c>
      <c r="E299" s="49">
        <v>0</v>
      </c>
      <c r="F299" s="49">
        <v>0</v>
      </c>
      <c r="G299" s="49">
        <v>0</v>
      </c>
      <c r="H299" s="49">
        <v>1</v>
      </c>
      <c r="I299" s="49">
        <v>0</v>
      </c>
      <c r="J299" s="49">
        <v>17</v>
      </c>
      <c r="K299" s="49">
        <v>37</v>
      </c>
      <c r="L299" s="49">
        <v>38</v>
      </c>
      <c r="M299" s="49">
        <v>10</v>
      </c>
      <c r="N299" s="49">
        <v>0</v>
      </c>
      <c r="O299" s="49">
        <v>0</v>
      </c>
      <c r="P299" s="49">
        <v>0</v>
      </c>
      <c r="Q299" s="49">
        <v>0</v>
      </c>
      <c r="R299" s="49">
        <v>0</v>
      </c>
      <c r="S299" s="49">
        <v>103</v>
      </c>
    </row>
    <row r="300" spans="1:54" x14ac:dyDescent="0.25">
      <c r="B300" s="49" t="s">
        <v>121</v>
      </c>
      <c r="C300" s="49">
        <v>0</v>
      </c>
      <c r="D300" s="49">
        <v>0</v>
      </c>
      <c r="E300" s="49">
        <v>0</v>
      </c>
      <c r="F300" s="49">
        <v>15</v>
      </c>
      <c r="G300" s="49">
        <v>12</v>
      </c>
      <c r="H300" s="49">
        <v>10</v>
      </c>
      <c r="I300" s="49">
        <v>9</v>
      </c>
      <c r="J300" s="49">
        <v>11</v>
      </c>
      <c r="K300" s="49">
        <v>7</v>
      </c>
      <c r="L300" s="49">
        <v>15</v>
      </c>
      <c r="M300" s="49">
        <v>24</v>
      </c>
      <c r="N300" s="49">
        <v>0</v>
      </c>
      <c r="O300" s="49">
        <v>0</v>
      </c>
      <c r="P300" s="49">
        <v>0</v>
      </c>
      <c r="Q300" s="49">
        <v>0</v>
      </c>
      <c r="R300" s="49">
        <v>0</v>
      </c>
      <c r="S300" s="49">
        <v>103</v>
      </c>
    </row>
    <row r="301" spans="1:54" x14ac:dyDescent="0.25">
      <c r="B301" t="s">
        <v>96</v>
      </c>
      <c r="C301">
        <v>0</v>
      </c>
      <c r="D301">
        <v>0</v>
      </c>
      <c r="E301">
        <v>0</v>
      </c>
      <c r="F301">
        <v>87</v>
      </c>
      <c r="G301">
        <v>0</v>
      </c>
      <c r="H301">
        <v>6</v>
      </c>
      <c r="I301">
        <v>4</v>
      </c>
      <c r="J301">
        <v>0</v>
      </c>
      <c r="K301">
        <v>1</v>
      </c>
      <c r="L301">
        <v>1</v>
      </c>
      <c r="M301">
        <v>0</v>
      </c>
      <c r="N301">
        <v>0</v>
      </c>
      <c r="O301">
        <v>0</v>
      </c>
      <c r="P301">
        <v>0</v>
      </c>
      <c r="Q301">
        <v>0</v>
      </c>
      <c r="R301">
        <v>0</v>
      </c>
      <c r="S301">
        <v>99</v>
      </c>
    </row>
    <row r="302" spans="1:54" s="49" customFormat="1" x14ac:dyDescent="0.25">
      <c r="AC302" s="10"/>
      <c r="AD302" s="10"/>
      <c r="AE302" s="10"/>
      <c r="AF302" s="10"/>
      <c r="AG302" s="10"/>
      <c r="AH302" s="10"/>
      <c r="AI302" s="10"/>
      <c r="AJ302" s="10"/>
      <c r="AK302" s="10"/>
      <c r="AL302" s="10"/>
      <c r="AM302" s="10"/>
      <c r="AN302" s="10"/>
      <c r="AO302" s="10"/>
      <c r="AP302" s="10"/>
      <c r="AQ302" s="10"/>
      <c r="AR302" s="10"/>
      <c r="AS302" s="10"/>
      <c r="AT302" s="10"/>
      <c r="AU302" s="10"/>
      <c r="AV302" s="10"/>
      <c r="AW302" s="10"/>
      <c r="AX302" s="10"/>
      <c r="AY302" s="10"/>
      <c r="AZ302" s="10"/>
      <c r="BA302" s="10"/>
      <c r="BB302" s="10"/>
    </row>
    <row r="303" spans="1:54" x14ac:dyDescent="0.25">
      <c r="A303" t="s">
        <v>101</v>
      </c>
    </row>
    <row r="304" spans="1:54" x14ac:dyDescent="0.25">
      <c r="B304" s="49" t="s">
        <v>0</v>
      </c>
      <c r="C304" s="49">
        <v>1.5625E-2</v>
      </c>
      <c r="D304" s="49">
        <v>3.125E-2</v>
      </c>
      <c r="E304" s="49">
        <v>6.25E-2</v>
      </c>
      <c r="F304" s="49">
        <v>0.125</v>
      </c>
      <c r="G304" s="49">
        <v>0.25</v>
      </c>
      <c r="H304" s="49">
        <v>0.5</v>
      </c>
      <c r="I304" s="49">
        <v>1</v>
      </c>
      <c r="J304" s="49">
        <v>2</v>
      </c>
      <c r="K304" s="49">
        <v>4</v>
      </c>
      <c r="L304" s="49">
        <v>8</v>
      </c>
      <c r="M304" s="49">
        <v>16</v>
      </c>
      <c r="N304" s="49">
        <v>32</v>
      </c>
      <c r="O304" s="49">
        <v>64</v>
      </c>
      <c r="P304" s="49">
        <v>128</v>
      </c>
      <c r="Q304" s="49">
        <v>256</v>
      </c>
      <c r="R304" s="49">
        <v>512</v>
      </c>
      <c r="S304" s="49" t="s">
        <v>1</v>
      </c>
      <c r="U304" s="48"/>
      <c r="V304" s="48"/>
      <c r="W304" s="48"/>
      <c r="X304" s="48"/>
      <c r="Y304" s="48"/>
      <c r="Z304" s="48"/>
      <c r="AA304" s="48"/>
      <c r="AB304" s="48"/>
      <c r="AC304" s="48"/>
      <c r="AD304" s="48"/>
      <c r="AE304" s="48"/>
      <c r="AF304" s="48"/>
      <c r="AG304" s="48"/>
      <c r="AH304" s="48"/>
      <c r="AI304" s="48"/>
      <c r="AJ304" s="48"/>
      <c r="AK304" s="48"/>
      <c r="AL304" s="48"/>
      <c r="AM304" s="48"/>
    </row>
    <row r="305" spans="2:39" x14ac:dyDescent="0.25">
      <c r="B305" s="49" t="s">
        <v>2</v>
      </c>
      <c r="C305" s="49">
        <v>0</v>
      </c>
      <c r="D305" s="49">
        <v>0</v>
      </c>
      <c r="E305" s="49">
        <v>0</v>
      </c>
      <c r="F305" s="49">
        <v>0</v>
      </c>
      <c r="G305" s="49">
        <v>0</v>
      </c>
      <c r="H305" s="49">
        <v>0</v>
      </c>
      <c r="I305" s="49">
        <v>1</v>
      </c>
      <c r="J305" s="49">
        <v>0</v>
      </c>
      <c r="K305" s="49">
        <v>0</v>
      </c>
      <c r="L305" s="49">
        <v>0</v>
      </c>
      <c r="M305" s="49">
        <v>0</v>
      </c>
      <c r="N305" s="49">
        <v>4</v>
      </c>
      <c r="O305" s="49">
        <v>21</v>
      </c>
      <c r="P305" s="49">
        <v>0</v>
      </c>
      <c r="Q305" s="49">
        <v>0</v>
      </c>
      <c r="R305" s="49">
        <v>0</v>
      </c>
      <c r="S305" s="49">
        <v>26</v>
      </c>
      <c r="U305" s="48"/>
      <c r="V305" s="48"/>
      <c r="W305" s="48"/>
      <c r="X305" s="48"/>
      <c r="Y305" s="48"/>
      <c r="Z305" s="48"/>
      <c r="AA305" s="48"/>
      <c r="AB305" s="48"/>
      <c r="AC305" s="48"/>
      <c r="AD305" s="48"/>
      <c r="AE305" s="48"/>
      <c r="AF305" s="48"/>
      <c r="AG305" s="48"/>
      <c r="AH305" s="48"/>
      <c r="AI305" s="48"/>
      <c r="AJ305" s="48"/>
      <c r="AK305" s="48"/>
      <c r="AL305" s="48"/>
      <c r="AM305" s="48"/>
    </row>
    <row r="306" spans="2:39" x14ac:dyDescent="0.25">
      <c r="B306" s="49" t="s">
        <v>3</v>
      </c>
      <c r="C306" s="49">
        <v>0</v>
      </c>
      <c r="D306" s="49">
        <v>0</v>
      </c>
      <c r="E306" s="49">
        <v>0</v>
      </c>
      <c r="F306" s="49">
        <v>1</v>
      </c>
      <c r="G306" s="49">
        <v>0</v>
      </c>
      <c r="H306" s="49">
        <v>0</v>
      </c>
      <c r="I306" s="49">
        <v>0</v>
      </c>
      <c r="J306" s="49">
        <v>2</v>
      </c>
      <c r="K306" s="49">
        <v>2</v>
      </c>
      <c r="L306" s="49">
        <v>3</v>
      </c>
      <c r="M306" s="49">
        <v>10</v>
      </c>
      <c r="N306" s="49">
        <v>4</v>
      </c>
      <c r="O306" s="49">
        <v>4</v>
      </c>
      <c r="P306" s="49">
        <v>0</v>
      </c>
      <c r="Q306" s="49">
        <v>0</v>
      </c>
      <c r="R306" s="49">
        <v>0</v>
      </c>
      <c r="S306" s="49">
        <v>26</v>
      </c>
      <c r="U306" s="48"/>
      <c r="V306" s="48"/>
      <c r="W306" s="48"/>
      <c r="X306" s="48"/>
      <c r="Y306" s="48"/>
      <c r="Z306" s="48"/>
      <c r="AA306" s="48"/>
      <c r="AB306" s="48"/>
      <c r="AC306" s="48"/>
      <c r="AD306" s="48"/>
      <c r="AE306" s="48"/>
      <c r="AF306" s="48"/>
      <c r="AG306" s="48"/>
      <c r="AH306" s="48"/>
      <c r="AI306" s="48"/>
      <c r="AJ306" s="48"/>
      <c r="AK306" s="48"/>
      <c r="AL306" s="48"/>
      <c r="AM306" s="48"/>
    </row>
    <row r="307" spans="2:39" x14ac:dyDescent="0.25">
      <c r="B307" s="49" t="s">
        <v>4</v>
      </c>
      <c r="C307" s="49">
        <v>0</v>
      </c>
      <c r="D307" s="49">
        <v>0</v>
      </c>
      <c r="E307" s="49">
        <v>0</v>
      </c>
      <c r="F307" s="49">
        <v>0</v>
      </c>
      <c r="G307" s="49">
        <v>12</v>
      </c>
      <c r="H307" s="49">
        <v>0</v>
      </c>
      <c r="I307" s="49">
        <v>3</v>
      </c>
      <c r="J307" s="49">
        <v>3</v>
      </c>
      <c r="K307" s="49">
        <v>2</v>
      </c>
      <c r="L307" s="49">
        <v>1</v>
      </c>
      <c r="M307" s="49">
        <v>2</v>
      </c>
      <c r="N307" s="49">
        <v>0</v>
      </c>
      <c r="O307" s="49">
        <v>0</v>
      </c>
      <c r="P307" s="49">
        <v>3</v>
      </c>
      <c r="Q307" s="49">
        <v>0</v>
      </c>
      <c r="R307" s="49">
        <v>0</v>
      </c>
      <c r="S307" s="49">
        <v>26</v>
      </c>
      <c r="U307" s="48"/>
      <c r="V307" s="48"/>
      <c r="W307" s="48"/>
      <c r="X307" s="48"/>
      <c r="Y307" s="48"/>
      <c r="Z307" s="48"/>
      <c r="AA307" s="48"/>
      <c r="AB307" s="48"/>
      <c r="AC307" s="48"/>
      <c r="AD307" s="48"/>
      <c r="AE307" s="48"/>
      <c r="AF307" s="48"/>
      <c r="AG307" s="48"/>
      <c r="AH307" s="48"/>
      <c r="AI307" s="48"/>
      <c r="AJ307" s="48"/>
      <c r="AK307" s="48"/>
      <c r="AL307" s="48"/>
      <c r="AM307" s="48"/>
    </row>
    <row r="308" spans="2:39" x14ac:dyDescent="0.25">
      <c r="B308" s="49" t="s">
        <v>5</v>
      </c>
      <c r="C308" s="49">
        <v>0</v>
      </c>
      <c r="D308" s="49">
        <v>0</v>
      </c>
      <c r="E308" s="49">
        <v>0</v>
      </c>
      <c r="F308" s="49">
        <v>0</v>
      </c>
      <c r="G308" s="49">
        <v>23</v>
      </c>
      <c r="H308" s="49">
        <v>0</v>
      </c>
      <c r="I308" s="49">
        <v>1</v>
      </c>
      <c r="J308" s="49">
        <v>1</v>
      </c>
      <c r="K308" s="49">
        <v>0</v>
      </c>
      <c r="L308" s="49">
        <v>0</v>
      </c>
      <c r="M308" s="49">
        <v>0</v>
      </c>
      <c r="N308" s="49">
        <v>0</v>
      </c>
      <c r="O308" s="49">
        <v>1</v>
      </c>
      <c r="P308" s="49">
        <v>0</v>
      </c>
      <c r="Q308" s="49">
        <v>0</v>
      </c>
      <c r="R308" s="49">
        <v>0</v>
      </c>
      <c r="S308" s="49">
        <v>26</v>
      </c>
      <c r="U308" s="48"/>
      <c r="V308" s="48"/>
      <c r="W308" s="48"/>
      <c r="X308" s="48"/>
      <c r="Y308" s="48"/>
      <c r="Z308" s="48"/>
      <c r="AA308" s="48"/>
      <c r="AB308" s="48"/>
      <c r="AC308" s="48"/>
      <c r="AD308" s="48"/>
      <c r="AE308" s="48"/>
      <c r="AF308" s="48"/>
      <c r="AG308" s="48"/>
      <c r="AH308" s="48"/>
      <c r="AI308" s="48"/>
      <c r="AJ308" s="48"/>
      <c r="AK308" s="48"/>
      <c r="AL308" s="48"/>
      <c r="AM308" s="48"/>
    </row>
    <row r="309" spans="2:39" x14ac:dyDescent="0.25">
      <c r="B309" s="49" t="s">
        <v>6</v>
      </c>
      <c r="C309" s="49">
        <v>0</v>
      </c>
      <c r="D309" s="49">
        <v>0</v>
      </c>
      <c r="E309" s="49">
        <v>0</v>
      </c>
      <c r="F309" s="49">
        <v>21</v>
      </c>
      <c r="G309" s="49">
        <v>0</v>
      </c>
      <c r="H309" s="49">
        <v>2</v>
      </c>
      <c r="I309" s="49">
        <v>0</v>
      </c>
      <c r="J309" s="49">
        <v>1</v>
      </c>
      <c r="K309" s="49">
        <v>0</v>
      </c>
      <c r="L309" s="49">
        <v>0</v>
      </c>
      <c r="M309" s="49">
        <v>1</v>
      </c>
      <c r="N309" s="49">
        <v>1</v>
      </c>
      <c r="O309" s="49">
        <v>0</v>
      </c>
      <c r="P309" s="49">
        <v>0</v>
      </c>
      <c r="Q309" s="49">
        <v>0</v>
      </c>
      <c r="R309" s="49">
        <v>0</v>
      </c>
      <c r="S309" s="49">
        <v>26</v>
      </c>
      <c r="U309" s="48"/>
      <c r="V309" s="48"/>
      <c r="W309" s="48"/>
      <c r="X309" s="48"/>
      <c r="Y309" s="48"/>
      <c r="Z309" s="48"/>
      <c r="AA309" s="48"/>
      <c r="AB309" s="48"/>
      <c r="AC309" s="48"/>
      <c r="AD309" s="48"/>
      <c r="AE309" s="48"/>
      <c r="AF309" s="48"/>
      <c r="AG309" s="48"/>
      <c r="AH309" s="48"/>
      <c r="AI309" s="48"/>
      <c r="AJ309" s="48"/>
      <c r="AK309" s="48"/>
      <c r="AL309" s="48"/>
      <c r="AM309" s="48"/>
    </row>
    <row r="310" spans="2:39" x14ac:dyDescent="0.25">
      <c r="B310" s="49" t="s">
        <v>7</v>
      </c>
      <c r="C310" s="49">
        <v>0</v>
      </c>
      <c r="D310" s="49">
        <v>12</v>
      </c>
      <c r="E310" s="49">
        <v>0</v>
      </c>
      <c r="F310" s="49">
        <v>3</v>
      </c>
      <c r="G310" s="49">
        <v>1</v>
      </c>
      <c r="H310" s="49">
        <v>3</v>
      </c>
      <c r="I310" s="49">
        <v>1</v>
      </c>
      <c r="J310" s="49">
        <v>1</v>
      </c>
      <c r="K310" s="49">
        <v>2</v>
      </c>
      <c r="L310" s="49">
        <v>1</v>
      </c>
      <c r="M310" s="49">
        <v>2</v>
      </c>
      <c r="N310" s="49">
        <v>0</v>
      </c>
      <c r="O310" s="49">
        <v>0</v>
      </c>
      <c r="P310" s="49">
        <v>0</v>
      </c>
      <c r="Q310" s="49">
        <v>0</v>
      </c>
      <c r="R310" s="49">
        <v>0</v>
      </c>
      <c r="S310" s="49">
        <v>26</v>
      </c>
      <c r="U310" s="48"/>
      <c r="V310" s="48"/>
      <c r="W310" s="48"/>
      <c r="X310" s="48"/>
      <c r="Y310" s="48"/>
      <c r="Z310" s="48"/>
      <c r="AA310" s="48"/>
      <c r="AB310" s="48"/>
      <c r="AC310" s="48"/>
      <c r="AD310" s="48"/>
      <c r="AE310" s="48"/>
      <c r="AF310" s="48"/>
      <c r="AG310" s="48"/>
      <c r="AH310" s="48"/>
      <c r="AI310" s="48"/>
      <c r="AJ310" s="48"/>
      <c r="AK310" s="48"/>
      <c r="AL310" s="48"/>
      <c r="AM310" s="48"/>
    </row>
    <row r="311" spans="2:39" x14ac:dyDescent="0.25">
      <c r="B311" s="49" t="s">
        <v>8</v>
      </c>
      <c r="C311" s="49">
        <v>0</v>
      </c>
      <c r="D311" s="49">
        <v>0</v>
      </c>
      <c r="E311" s="49">
        <v>0</v>
      </c>
      <c r="F311" s="49">
        <v>16</v>
      </c>
      <c r="G311" s="49">
        <v>0</v>
      </c>
      <c r="H311" s="49">
        <v>5</v>
      </c>
      <c r="I311" s="49">
        <v>1</v>
      </c>
      <c r="J311" s="49">
        <v>0</v>
      </c>
      <c r="K311" s="49">
        <v>1</v>
      </c>
      <c r="L311" s="49">
        <v>1</v>
      </c>
      <c r="M311" s="49">
        <v>0</v>
      </c>
      <c r="N311" s="49">
        <v>0</v>
      </c>
      <c r="O311" s="49">
        <v>2</v>
      </c>
      <c r="P311" s="49">
        <v>0</v>
      </c>
      <c r="Q311" s="49">
        <v>0</v>
      </c>
      <c r="R311" s="49">
        <v>0</v>
      </c>
      <c r="S311" s="49">
        <v>26</v>
      </c>
      <c r="U311" s="48"/>
      <c r="V311" s="48"/>
      <c r="W311" s="48"/>
      <c r="X311" s="48"/>
      <c r="Y311" s="48"/>
      <c r="Z311" s="48"/>
      <c r="AA311" s="48"/>
      <c r="AB311" s="48"/>
      <c r="AC311" s="48"/>
      <c r="AD311" s="48"/>
      <c r="AE311" s="48"/>
      <c r="AF311" s="48"/>
      <c r="AG311" s="48"/>
      <c r="AH311" s="48"/>
      <c r="AI311" s="48"/>
      <c r="AJ311" s="48"/>
      <c r="AK311" s="48"/>
      <c r="AL311" s="48"/>
      <c r="AM311" s="48"/>
    </row>
    <row r="312" spans="2:39" x14ac:dyDescent="0.25">
      <c r="B312" s="49" t="s">
        <v>9</v>
      </c>
      <c r="C312" s="49">
        <v>0</v>
      </c>
      <c r="D312" s="49">
        <v>0</v>
      </c>
      <c r="E312" s="49">
        <v>0</v>
      </c>
      <c r="F312" s="49">
        <v>0</v>
      </c>
      <c r="G312" s="49">
        <v>0</v>
      </c>
      <c r="H312" s="49">
        <v>0</v>
      </c>
      <c r="I312" s="49">
        <v>1</v>
      </c>
      <c r="J312" s="49">
        <v>0</v>
      </c>
      <c r="K312" s="49">
        <v>0</v>
      </c>
      <c r="L312" s="49">
        <v>3</v>
      </c>
      <c r="M312" s="49">
        <v>4</v>
      </c>
      <c r="N312" s="49">
        <v>9</v>
      </c>
      <c r="O312" s="49">
        <v>9</v>
      </c>
      <c r="P312" s="49">
        <v>0</v>
      </c>
      <c r="Q312" s="49">
        <v>0</v>
      </c>
      <c r="R312" s="49">
        <v>0</v>
      </c>
      <c r="S312" s="49">
        <v>26</v>
      </c>
      <c r="U312" s="48"/>
      <c r="V312" s="48"/>
      <c r="W312" s="48"/>
      <c r="X312" s="48"/>
      <c r="Y312" s="48"/>
      <c r="Z312" s="48"/>
      <c r="AA312" s="48"/>
      <c r="AB312" s="48"/>
      <c r="AC312" s="48"/>
      <c r="AD312" s="48"/>
      <c r="AE312" s="48"/>
      <c r="AF312" s="48"/>
      <c r="AG312" s="48"/>
      <c r="AH312" s="48"/>
      <c r="AI312" s="48"/>
      <c r="AJ312" s="48"/>
      <c r="AK312" s="48"/>
      <c r="AL312" s="48"/>
      <c r="AM312" s="48"/>
    </row>
    <row r="313" spans="2:39" x14ac:dyDescent="0.25">
      <c r="B313" s="49" t="s">
        <v>10</v>
      </c>
      <c r="C313" s="49">
        <v>0</v>
      </c>
      <c r="D313" s="49">
        <v>0</v>
      </c>
      <c r="E313" s="49">
        <v>0</v>
      </c>
      <c r="F313" s="49">
        <v>0</v>
      </c>
      <c r="G313" s="49">
        <v>0</v>
      </c>
      <c r="H313" s="49">
        <v>2</v>
      </c>
      <c r="I313" s="49">
        <v>7</v>
      </c>
      <c r="J313" s="49">
        <v>9</v>
      </c>
      <c r="K313" s="49">
        <v>8</v>
      </c>
      <c r="L313" s="49">
        <v>0</v>
      </c>
      <c r="M313" s="49">
        <v>0</v>
      </c>
      <c r="N313" s="49">
        <v>0</v>
      </c>
      <c r="O313" s="49">
        <v>0</v>
      </c>
      <c r="P313" s="49">
        <v>0</v>
      </c>
      <c r="Q313" s="49">
        <v>0</v>
      </c>
      <c r="R313" s="49">
        <v>0</v>
      </c>
      <c r="S313" s="49">
        <v>26</v>
      </c>
      <c r="U313" s="48"/>
      <c r="V313" s="48"/>
      <c r="W313" s="48"/>
      <c r="X313" s="48"/>
      <c r="Y313" s="48"/>
      <c r="Z313" s="48"/>
      <c r="AA313" s="48"/>
      <c r="AB313" s="48"/>
      <c r="AC313" s="48"/>
      <c r="AD313" s="48"/>
      <c r="AE313" s="48"/>
      <c r="AF313" s="48"/>
      <c r="AG313" s="48"/>
      <c r="AH313" s="48"/>
      <c r="AI313" s="48"/>
      <c r="AJ313" s="48"/>
      <c r="AK313" s="48"/>
      <c r="AL313" s="48"/>
      <c r="AM313" s="48"/>
    </row>
    <row r="314" spans="2:39" x14ac:dyDescent="0.25">
      <c r="B314" s="49" t="s">
        <v>11</v>
      </c>
      <c r="C314" s="49">
        <v>0</v>
      </c>
      <c r="D314" s="49">
        <v>0</v>
      </c>
      <c r="E314" s="49">
        <v>21</v>
      </c>
      <c r="F314" s="49">
        <v>0</v>
      </c>
      <c r="G314" s="49">
        <v>4</v>
      </c>
      <c r="H314" s="49">
        <v>1</v>
      </c>
      <c r="I314" s="49">
        <v>0</v>
      </c>
      <c r="J314" s="49">
        <v>0</v>
      </c>
      <c r="K314" s="49">
        <v>0</v>
      </c>
      <c r="L314" s="49">
        <v>0</v>
      </c>
      <c r="M314" s="49">
        <v>0</v>
      </c>
      <c r="N314" s="49">
        <v>0</v>
      </c>
      <c r="O314" s="49">
        <v>0</v>
      </c>
      <c r="P314" s="49">
        <v>0</v>
      </c>
      <c r="Q314" s="49">
        <v>0</v>
      </c>
      <c r="R314" s="49">
        <v>0</v>
      </c>
      <c r="S314" s="49">
        <v>26</v>
      </c>
      <c r="U314" s="48"/>
      <c r="V314" s="48"/>
      <c r="W314" s="48"/>
      <c r="X314" s="48"/>
      <c r="Y314" s="48"/>
      <c r="Z314" s="48"/>
      <c r="AA314" s="48"/>
      <c r="AB314" s="48"/>
      <c r="AC314" s="48"/>
      <c r="AD314" s="48"/>
      <c r="AE314" s="48"/>
      <c r="AF314" s="48"/>
      <c r="AG314" s="48"/>
      <c r="AH314" s="48"/>
      <c r="AI314" s="48"/>
      <c r="AJ314" s="48"/>
      <c r="AK314" s="48"/>
      <c r="AL314" s="48"/>
      <c r="AM314" s="48"/>
    </row>
    <row r="315" spans="2:39" x14ac:dyDescent="0.25">
      <c r="B315" s="49" t="s">
        <v>12</v>
      </c>
      <c r="C315" s="49">
        <v>0</v>
      </c>
      <c r="D315" s="49">
        <v>0</v>
      </c>
      <c r="E315" s="49">
        <v>0</v>
      </c>
      <c r="F315" s="49">
        <v>0</v>
      </c>
      <c r="G315" s="49">
        <v>0</v>
      </c>
      <c r="H315" s="49">
        <v>1</v>
      </c>
      <c r="I315" s="49">
        <v>0</v>
      </c>
      <c r="J315" s="49">
        <v>0</v>
      </c>
      <c r="K315" s="49">
        <v>0</v>
      </c>
      <c r="L315" s="49">
        <v>0</v>
      </c>
      <c r="M315" s="49">
        <v>25</v>
      </c>
      <c r="N315" s="49">
        <v>0</v>
      </c>
      <c r="O315" s="49">
        <v>0</v>
      </c>
      <c r="P315" s="49">
        <v>0</v>
      </c>
      <c r="Q315" s="49">
        <v>0</v>
      </c>
      <c r="R315" s="49">
        <v>0</v>
      </c>
      <c r="S315" s="49">
        <v>26</v>
      </c>
      <c r="U315" s="48"/>
      <c r="V315" s="48"/>
      <c r="W315" s="48"/>
      <c r="X315" s="48"/>
      <c r="Y315" s="48"/>
      <c r="Z315" s="48"/>
      <c r="AA315" s="48"/>
      <c r="AB315" s="48"/>
      <c r="AC315" s="48"/>
      <c r="AD315" s="48"/>
      <c r="AE315" s="48"/>
      <c r="AF315" s="48"/>
      <c r="AG315" s="48"/>
      <c r="AH315" s="48"/>
      <c r="AI315" s="48"/>
      <c r="AJ315" s="48"/>
      <c r="AK315" s="48"/>
      <c r="AL315" s="48"/>
      <c r="AM315" s="48"/>
    </row>
    <row r="316" spans="2:39" x14ac:dyDescent="0.25">
      <c r="B316" s="49" t="s">
        <v>13</v>
      </c>
      <c r="C316" s="49">
        <v>0</v>
      </c>
      <c r="D316" s="49">
        <v>0</v>
      </c>
      <c r="E316" s="49">
        <v>0</v>
      </c>
      <c r="F316" s="49">
        <v>0</v>
      </c>
      <c r="G316" s="49">
        <v>20</v>
      </c>
      <c r="H316" s="49">
        <v>0</v>
      </c>
      <c r="I316" s="49">
        <v>4</v>
      </c>
      <c r="J316" s="49">
        <v>2</v>
      </c>
      <c r="K316" s="49">
        <v>0</v>
      </c>
      <c r="L316" s="49">
        <v>0</v>
      </c>
      <c r="M316" s="49">
        <v>0</v>
      </c>
      <c r="N316" s="49">
        <v>0</v>
      </c>
      <c r="O316" s="49">
        <v>0</v>
      </c>
      <c r="P316" s="49">
        <v>0</v>
      </c>
      <c r="Q316" s="49">
        <v>0</v>
      </c>
      <c r="R316" s="49">
        <v>0</v>
      </c>
      <c r="S316" s="49">
        <v>26</v>
      </c>
      <c r="U316" s="48"/>
      <c r="V316" s="48"/>
      <c r="W316" s="48"/>
      <c r="X316" s="48"/>
      <c r="Y316" s="48"/>
      <c r="Z316" s="48"/>
      <c r="AA316" s="48"/>
      <c r="AB316" s="48"/>
      <c r="AC316" s="48"/>
      <c r="AD316" s="48"/>
      <c r="AE316" s="48"/>
      <c r="AF316" s="48"/>
      <c r="AG316" s="48"/>
      <c r="AH316" s="48"/>
      <c r="AI316" s="48"/>
      <c r="AJ316" s="48"/>
      <c r="AK316" s="48"/>
      <c r="AL316" s="48"/>
      <c r="AM316" s="48"/>
    </row>
    <row r="317" spans="2:39" x14ac:dyDescent="0.25">
      <c r="B317" s="49" t="s">
        <v>14</v>
      </c>
      <c r="C317" s="49">
        <v>0</v>
      </c>
      <c r="D317" s="49">
        <v>0</v>
      </c>
      <c r="E317" s="49">
        <v>7</v>
      </c>
      <c r="F317" s="49">
        <v>0</v>
      </c>
      <c r="G317" s="49">
        <v>14</v>
      </c>
      <c r="H317" s="49">
        <v>4</v>
      </c>
      <c r="I317" s="49">
        <v>1</v>
      </c>
      <c r="J317" s="49">
        <v>0</v>
      </c>
      <c r="K317" s="49">
        <v>0</v>
      </c>
      <c r="L317" s="49">
        <v>0</v>
      </c>
      <c r="M317" s="49">
        <v>0</v>
      </c>
      <c r="N317" s="49">
        <v>0</v>
      </c>
      <c r="O317" s="49">
        <v>0</v>
      </c>
      <c r="P317" s="49">
        <v>0</v>
      </c>
      <c r="Q317" s="49">
        <v>0</v>
      </c>
      <c r="R317" s="49">
        <v>0</v>
      </c>
      <c r="S317" s="49">
        <v>26</v>
      </c>
      <c r="U317" s="48"/>
      <c r="V317" s="48"/>
      <c r="W317" s="48"/>
      <c r="X317" s="48"/>
      <c r="Y317" s="48"/>
      <c r="Z317" s="48"/>
      <c r="AA317" s="48"/>
      <c r="AB317" s="48"/>
      <c r="AC317" s="48"/>
      <c r="AD317" s="48"/>
      <c r="AE317" s="48"/>
      <c r="AF317" s="48"/>
      <c r="AG317" s="48"/>
      <c r="AH317" s="48"/>
      <c r="AI317" s="48"/>
      <c r="AJ317" s="48"/>
      <c r="AK317" s="48"/>
      <c r="AL317" s="48"/>
      <c r="AM317" s="48"/>
    </row>
    <row r="318" spans="2:39" x14ac:dyDescent="0.25">
      <c r="B318" s="49" t="s">
        <v>15</v>
      </c>
      <c r="C318" s="49">
        <v>0</v>
      </c>
      <c r="D318" s="49">
        <v>0</v>
      </c>
      <c r="E318" s="49">
        <v>5</v>
      </c>
      <c r="F318" s="49">
        <v>0</v>
      </c>
      <c r="G318" s="49">
        <v>0</v>
      </c>
      <c r="H318" s="49">
        <v>0</v>
      </c>
      <c r="I318" s="49">
        <v>0</v>
      </c>
      <c r="J318" s="49">
        <v>0</v>
      </c>
      <c r="K318" s="49">
        <v>0</v>
      </c>
      <c r="L318" s="49">
        <v>0</v>
      </c>
      <c r="M318" s="49">
        <v>0</v>
      </c>
      <c r="N318" s="49">
        <v>0</v>
      </c>
      <c r="O318" s="49">
        <v>0</v>
      </c>
      <c r="P318" s="49">
        <v>0</v>
      </c>
      <c r="Q318" s="49">
        <v>0</v>
      </c>
      <c r="R318" s="49">
        <v>0</v>
      </c>
      <c r="S318" s="49">
        <v>5</v>
      </c>
      <c r="U318" s="48"/>
      <c r="V318" s="48"/>
      <c r="W318" s="48"/>
      <c r="X318" s="48"/>
      <c r="Y318" s="48"/>
      <c r="Z318" s="48"/>
      <c r="AA318" s="48"/>
      <c r="AB318" s="48"/>
      <c r="AC318" s="48"/>
      <c r="AD318" s="48"/>
      <c r="AE318" s="48"/>
      <c r="AF318" s="48"/>
      <c r="AG318" s="48"/>
      <c r="AH318" s="48"/>
      <c r="AI318" s="48"/>
      <c r="AJ318" s="48"/>
      <c r="AK318" s="48"/>
      <c r="AL318" s="48"/>
      <c r="AM318" s="48"/>
    </row>
    <row r="319" spans="2:39" x14ac:dyDescent="0.25">
      <c r="B319" s="49" t="s">
        <v>16</v>
      </c>
      <c r="C319" s="49">
        <v>0</v>
      </c>
      <c r="D319" s="49">
        <v>0</v>
      </c>
      <c r="E319" s="49">
        <v>0</v>
      </c>
      <c r="F319" s="49">
        <v>0</v>
      </c>
      <c r="G319" s="49">
        <v>0</v>
      </c>
      <c r="H319" s="49">
        <v>0</v>
      </c>
      <c r="I319" s="49">
        <v>0</v>
      </c>
      <c r="J319" s="49">
        <v>0</v>
      </c>
      <c r="K319" s="49">
        <v>0</v>
      </c>
      <c r="L319" s="49">
        <v>1</v>
      </c>
      <c r="M319" s="49">
        <v>1</v>
      </c>
      <c r="N319" s="49">
        <v>3</v>
      </c>
      <c r="O319" s="49">
        <v>2</v>
      </c>
      <c r="P319" s="49">
        <v>8</v>
      </c>
      <c r="Q319" s="49">
        <v>11</v>
      </c>
      <c r="R319" s="49">
        <v>0</v>
      </c>
      <c r="S319" s="49">
        <v>26</v>
      </c>
      <c r="U319" s="48"/>
      <c r="V319" s="48"/>
      <c r="W319" s="48"/>
      <c r="X319" s="48"/>
      <c r="Y319" s="48"/>
      <c r="Z319" s="48"/>
      <c r="AA319" s="48"/>
      <c r="AB319" s="48"/>
      <c r="AC319" s="48"/>
      <c r="AD319" s="48"/>
      <c r="AE319" s="48"/>
      <c r="AF319" s="48"/>
      <c r="AG319" s="48"/>
      <c r="AH319" s="48"/>
      <c r="AI319" s="48"/>
      <c r="AJ319" s="48"/>
      <c r="AK319" s="48"/>
      <c r="AL319" s="48"/>
      <c r="AM319" s="48"/>
    </row>
    <row r="320" spans="2:39" x14ac:dyDescent="0.25">
      <c r="B320" s="49" t="s">
        <v>17</v>
      </c>
      <c r="C320" s="49">
        <v>0</v>
      </c>
      <c r="D320" s="49">
        <v>0</v>
      </c>
      <c r="E320" s="49">
        <v>14</v>
      </c>
      <c r="F320" s="49">
        <v>0</v>
      </c>
      <c r="G320" s="49">
        <v>2</v>
      </c>
      <c r="H320" s="49">
        <v>2</v>
      </c>
      <c r="I320" s="49">
        <v>0</v>
      </c>
      <c r="J320" s="49">
        <v>2</v>
      </c>
      <c r="K320" s="49">
        <v>0</v>
      </c>
      <c r="L320" s="49">
        <v>2</v>
      </c>
      <c r="M320" s="49">
        <v>0</v>
      </c>
      <c r="N320" s="49">
        <v>4</v>
      </c>
      <c r="O320" s="49">
        <v>0</v>
      </c>
      <c r="P320" s="49">
        <v>0</v>
      </c>
      <c r="Q320" s="49">
        <v>0</v>
      </c>
      <c r="R320" s="49">
        <v>0</v>
      </c>
      <c r="S320" s="49">
        <v>26</v>
      </c>
      <c r="U320" s="48"/>
      <c r="V320" s="48"/>
      <c r="W320" s="48"/>
      <c r="X320" s="48"/>
      <c r="Y320" s="48"/>
      <c r="Z320" s="48"/>
      <c r="AA320" s="48"/>
      <c r="AB320" s="48"/>
      <c r="AC320" s="48"/>
      <c r="AD320" s="48"/>
      <c r="AE320" s="48"/>
      <c r="AF320" s="48"/>
      <c r="AG320" s="48"/>
      <c r="AH320" s="48"/>
      <c r="AI320" s="48"/>
      <c r="AJ320" s="48"/>
      <c r="AK320" s="48"/>
      <c r="AL320" s="48"/>
      <c r="AM320" s="48"/>
    </row>
    <row r="321" spans="1:54" x14ac:dyDescent="0.25">
      <c r="B321" s="49" t="s">
        <v>18</v>
      </c>
      <c r="C321" s="49">
        <v>0</v>
      </c>
      <c r="D321" s="49">
        <v>21</v>
      </c>
      <c r="E321" s="49">
        <v>1</v>
      </c>
      <c r="F321" s="49">
        <v>2</v>
      </c>
      <c r="G321" s="49">
        <v>0</v>
      </c>
      <c r="H321" s="49">
        <v>0</v>
      </c>
      <c r="I321" s="49">
        <v>1</v>
      </c>
      <c r="J321" s="49">
        <v>0</v>
      </c>
      <c r="K321" s="49">
        <v>1</v>
      </c>
      <c r="L321" s="49">
        <v>0</v>
      </c>
      <c r="M321" s="49">
        <v>0</v>
      </c>
      <c r="N321" s="49">
        <v>0</v>
      </c>
      <c r="O321" s="49">
        <v>0</v>
      </c>
      <c r="P321" s="49">
        <v>0</v>
      </c>
      <c r="Q321" s="49">
        <v>0</v>
      </c>
      <c r="R321" s="49">
        <v>0</v>
      </c>
      <c r="S321" s="49">
        <v>26</v>
      </c>
      <c r="U321" s="48"/>
      <c r="V321" s="48"/>
      <c r="W321" s="48"/>
      <c r="X321" s="48"/>
      <c r="Y321" s="48"/>
      <c r="Z321" s="48"/>
      <c r="AA321" s="48"/>
      <c r="AB321" s="48"/>
      <c r="AC321" s="48"/>
      <c r="AD321" s="48"/>
      <c r="AE321" s="48"/>
      <c r="AF321" s="48"/>
      <c r="AG321" s="48"/>
      <c r="AH321" s="48"/>
      <c r="AI321" s="48"/>
      <c r="AJ321" s="48"/>
      <c r="AK321" s="48"/>
      <c r="AL321" s="48"/>
      <c r="AM321" s="48"/>
    </row>
    <row r="322" spans="1:54" x14ac:dyDescent="0.25">
      <c r="B322" s="49" t="s">
        <v>19</v>
      </c>
      <c r="C322" s="49">
        <v>0</v>
      </c>
      <c r="D322" s="49">
        <v>20</v>
      </c>
      <c r="E322" s="49">
        <v>0</v>
      </c>
      <c r="F322" s="49">
        <v>2</v>
      </c>
      <c r="G322" s="49">
        <v>2</v>
      </c>
      <c r="H322" s="49">
        <v>0</v>
      </c>
      <c r="I322" s="49">
        <v>0</v>
      </c>
      <c r="J322" s="49">
        <v>1</v>
      </c>
      <c r="K322" s="49">
        <v>1</v>
      </c>
      <c r="L322" s="49">
        <v>0</v>
      </c>
      <c r="M322" s="49">
        <v>0</v>
      </c>
      <c r="N322" s="49">
        <v>0</v>
      </c>
      <c r="O322" s="49">
        <v>0</v>
      </c>
      <c r="P322" s="49">
        <v>0</v>
      </c>
      <c r="Q322" s="49">
        <v>0</v>
      </c>
      <c r="R322" s="49">
        <v>0</v>
      </c>
      <c r="S322" s="49">
        <v>26</v>
      </c>
      <c r="U322" s="48"/>
      <c r="V322" s="48"/>
      <c r="W322" s="48"/>
      <c r="X322" s="48"/>
      <c r="Y322" s="48"/>
      <c r="Z322" s="48"/>
      <c r="AA322" s="48"/>
      <c r="AB322" s="48"/>
      <c r="AC322" s="48"/>
      <c r="AD322" s="48"/>
      <c r="AE322" s="48"/>
      <c r="AF322" s="48"/>
      <c r="AG322" s="48"/>
      <c r="AH322" s="48"/>
      <c r="AI322" s="48"/>
      <c r="AJ322" s="48"/>
      <c r="AK322" s="48"/>
      <c r="AL322" s="48"/>
      <c r="AM322" s="48"/>
    </row>
    <row r="323" spans="1:54" x14ac:dyDescent="0.25">
      <c r="B323" s="49" t="s">
        <v>20</v>
      </c>
      <c r="C323" s="49">
        <v>0</v>
      </c>
      <c r="D323" s="49">
        <v>0</v>
      </c>
      <c r="E323" s="49">
        <v>1</v>
      </c>
      <c r="F323" s="49">
        <v>16</v>
      </c>
      <c r="G323" s="49">
        <v>3</v>
      </c>
      <c r="H323" s="49">
        <v>4</v>
      </c>
      <c r="I323" s="49">
        <v>0</v>
      </c>
      <c r="J323" s="49">
        <v>0</v>
      </c>
      <c r="K323" s="49">
        <v>0</v>
      </c>
      <c r="L323" s="49">
        <v>2</v>
      </c>
      <c r="M323" s="49">
        <v>0</v>
      </c>
      <c r="N323" s="49">
        <v>0</v>
      </c>
      <c r="O323" s="49">
        <v>0</v>
      </c>
      <c r="P323" s="49">
        <v>0</v>
      </c>
      <c r="Q323" s="49">
        <v>0</v>
      </c>
      <c r="R323" s="49">
        <v>0</v>
      </c>
      <c r="S323" s="49">
        <v>26</v>
      </c>
      <c r="U323" s="48"/>
      <c r="V323" s="48"/>
      <c r="W323" s="48"/>
      <c r="X323" s="48"/>
      <c r="Y323" s="48"/>
      <c r="Z323" s="48"/>
      <c r="AA323" s="48"/>
      <c r="AB323" s="48"/>
      <c r="AC323" s="48"/>
      <c r="AD323" s="48"/>
      <c r="AE323" s="48"/>
      <c r="AF323" s="48"/>
      <c r="AG323" s="48"/>
      <c r="AH323" s="48"/>
      <c r="AI323" s="48"/>
      <c r="AJ323" s="48"/>
      <c r="AK323" s="48"/>
      <c r="AL323" s="48"/>
      <c r="AM323" s="48"/>
    </row>
    <row r="324" spans="1:54" x14ac:dyDescent="0.25">
      <c r="B324" s="49" t="s">
        <v>21</v>
      </c>
      <c r="C324" s="49">
        <v>0</v>
      </c>
      <c r="D324" s="49">
        <v>0</v>
      </c>
      <c r="E324" s="49">
        <v>0</v>
      </c>
      <c r="F324" s="49">
        <v>0</v>
      </c>
      <c r="G324" s="49">
        <v>0</v>
      </c>
      <c r="H324" s="49">
        <v>1</v>
      </c>
      <c r="I324" s="49">
        <v>8</v>
      </c>
      <c r="J324" s="49">
        <v>7</v>
      </c>
      <c r="K324" s="49">
        <v>2</v>
      </c>
      <c r="L324" s="49">
        <v>3</v>
      </c>
      <c r="M324" s="49">
        <v>5</v>
      </c>
      <c r="N324" s="49">
        <v>0</v>
      </c>
      <c r="O324" s="49">
        <v>0</v>
      </c>
      <c r="P324" s="49">
        <v>0</v>
      </c>
      <c r="Q324" s="49">
        <v>0</v>
      </c>
      <c r="R324" s="49">
        <v>0</v>
      </c>
      <c r="S324" s="49">
        <v>26</v>
      </c>
      <c r="U324" s="48"/>
      <c r="V324" s="48"/>
      <c r="W324" s="48"/>
      <c r="X324" s="48"/>
      <c r="Y324" s="48"/>
      <c r="Z324" s="48"/>
      <c r="AA324" s="48"/>
      <c r="AB324" s="48"/>
      <c r="AC324" s="48"/>
      <c r="AD324" s="48"/>
      <c r="AE324" s="48"/>
      <c r="AF324" s="48"/>
      <c r="AG324" s="48"/>
      <c r="AH324" s="48"/>
      <c r="AI324" s="48"/>
      <c r="AJ324" s="48"/>
      <c r="AK324" s="48"/>
      <c r="AL324" s="48"/>
      <c r="AM324" s="48"/>
    </row>
    <row r="325" spans="1:54" x14ac:dyDescent="0.25">
      <c r="B325" s="49" t="s">
        <v>22</v>
      </c>
      <c r="C325" s="49">
        <v>0</v>
      </c>
      <c r="D325" s="49">
        <v>0</v>
      </c>
      <c r="E325" s="49">
        <v>0</v>
      </c>
      <c r="F325" s="49">
        <v>2</v>
      </c>
      <c r="G325" s="49">
        <v>7</v>
      </c>
      <c r="H325" s="49">
        <v>9</v>
      </c>
      <c r="I325" s="49">
        <v>6</v>
      </c>
      <c r="J325" s="49">
        <v>1</v>
      </c>
      <c r="K325" s="49">
        <v>1</v>
      </c>
      <c r="L325" s="49">
        <v>0</v>
      </c>
      <c r="M325" s="49">
        <v>0</v>
      </c>
      <c r="N325" s="49">
        <v>0</v>
      </c>
      <c r="O325" s="49">
        <v>0</v>
      </c>
      <c r="P325" s="49">
        <v>0</v>
      </c>
      <c r="Q325" s="49">
        <v>0</v>
      </c>
      <c r="R325" s="49">
        <v>0</v>
      </c>
      <c r="S325" s="49">
        <v>26</v>
      </c>
      <c r="U325" s="48"/>
      <c r="V325" s="48"/>
      <c r="W325" s="48"/>
      <c r="X325" s="48"/>
      <c r="Y325" s="48"/>
      <c r="Z325" s="48"/>
      <c r="AA325" s="48"/>
      <c r="AB325" s="48"/>
      <c r="AC325" s="48"/>
      <c r="AD325" s="48"/>
      <c r="AE325" s="48"/>
      <c r="AF325" s="48"/>
      <c r="AG325" s="48"/>
      <c r="AH325" s="48"/>
      <c r="AI325" s="48"/>
      <c r="AJ325" s="48"/>
      <c r="AK325" s="48"/>
      <c r="AL325" s="48"/>
      <c r="AM325" s="48"/>
    </row>
    <row r="326" spans="1:54" x14ac:dyDescent="0.25">
      <c r="B326" s="49" t="s">
        <v>90</v>
      </c>
      <c r="C326" s="49">
        <v>0</v>
      </c>
      <c r="D326" s="49">
        <v>0</v>
      </c>
      <c r="E326" s="49">
        <v>0</v>
      </c>
      <c r="F326" s="49">
        <v>0</v>
      </c>
      <c r="G326" s="49">
        <v>0</v>
      </c>
      <c r="H326" s="49">
        <v>0</v>
      </c>
      <c r="I326" s="49">
        <v>0</v>
      </c>
      <c r="J326" s="49">
        <v>1</v>
      </c>
      <c r="K326" s="49">
        <v>8</v>
      </c>
      <c r="L326" s="49">
        <v>16</v>
      </c>
      <c r="M326" s="49">
        <v>0</v>
      </c>
      <c r="N326" s="49">
        <v>1</v>
      </c>
      <c r="O326" s="49">
        <v>0</v>
      </c>
      <c r="P326" s="49">
        <v>0</v>
      </c>
      <c r="Q326" s="49">
        <v>0</v>
      </c>
      <c r="R326" s="49">
        <v>0</v>
      </c>
      <c r="S326" s="49">
        <v>26</v>
      </c>
      <c r="U326" s="48"/>
      <c r="V326" s="48"/>
      <c r="W326" s="48"/>
      <c r="X326" s="48"/>
      <c r="Y326" s="48"/>
      <c r="Z326" s="48"/>
      <c r="AA326" s="48"/>
      <c r="AB326" s="48"/>
      <c r="AC326" s="48"/>
      <c r="AD326" s="48"/>
      <c r="AE326" s="48"/>
      <c r="AF326" s="48"/>
      <c r="AG326" s="48"/>
      <c r="AH326" s="48"/>
      <c r="AI326" s="48"/>
      <c r="AJ326" s="48"/>
      <c r="AK326" s="48"/>
      <c r="AL326" s="48"/>
      <c r="AM326" s="48"/>
    </row>
    <row r="327" spans="1:54" x14ac:dyDescent="0.25">
      <c r="B327" s="49" t="s">
        <v>121</v>
      </c>
      <c r="C327" s="49">
        <v>0</v>
      </c>
      <c r="D327" s="49">
        <v>0</v>
      </c>
      <c r="E327" s="49">
        <v>0</v>
      </c>
      <c r="F327" s="49">
        <v>0</v>
      </c>
      <c r="G327" s="49">
        <v>0</v>
      </c>
      <c r="H327" s="49">
        <v>1</v>
      </c>
      <c r="I327" s="49">
        <v>2</v>
      </c>
      <c r="J327" s="49">
        <v>0</v>
      </c>
      <c r="K327" s="49">
        <v>0</v>
      </c>
      <c r="L327" s="49">
        <v>7</v>
      </c>
      <c r="M327" s="49">
        <v>15</v>
      </c>
      <c r="N327" s="49">
        <v>0</v>
      </c>
      <c r="O327" s="49">
        <v>0</v>
      </c>
      <c r="P327" s="49">
        <v>0</v>
      </c>
      <c r="Q327" s="49">
        <v>0</v>
      </c>
      <c r="R327" s="49">
        <v>0</v>
      </c>
      <c r="S327" s="49">
        <v>25</v>
      </c>
      <c r="U327" s="48"/>
      <c r="V327" s="48"/>
      <c r="W327" s="48"/>
      <c r="X327" s="48"/>
      <c r="Y327" s="48"/>
      <c r="Z327" s="48"/>
      <c r="AA327" s="48"/>
      <c r="AB327" s="48"/>
      <c r="AC327" s="48"/>
      <c r="AD327" s="48"/>
      <c r="AE327" s="48"/>
      <c r="AF327" s="48"/>
      <c r="AG327" s="48"/>
      <c r="AH327" s="48"/>
      <c r="AI327" s="48"/>
      <c r="AJ327" s="48"/>
      <c r="AK327" s="48"/>
      <c r="AL327" s="48"/>
      <c r="AM327" s="48"/>
    </row>
    <row r="328" spans="1:54" x14ac:dyDescent="0.25">
      <c r="B328" t="s">
        <v>96</v>
      </c>
      <c r="C328">
        <v>0</v>
      </c>
      <c r="D328">
        <v>0</v>
      </c>
      <c r="E328">
        <v>0</v>
      </c>
      <c r="F328">
        <v>23</v>
      </c>
      <c r="G328">
        <v>0</v>
      </c>
      <c r="H328">
        <v>2</v>
      </c>
      <c r="I328">
        <v>1</v>
      </c>
      <c r="J328">
        <v>0</v>
      </c>
      <c r="K328">
        <v>0</v>
      </c>
      <c r="L328">
        <v>0</v>
      </c>
      <c r="M328">
        <v>0</v>
      </c>
      <c r="N328">
        <v>0</v>
      </c>
      <c r="O328">
        <v>0</v>
      </c>
      <c r="P328">
        <v>0</v>
      </c>
      <c r="Q328">
        <v>0</v>
      </c>
      <c r="R328">
        <v>0</v>
      </c>
      <c r="S328">
        <v>26</v>
      </c>
    </row>
    <row r="329" spans="1:54" s="49" customFormat="1" x14ac:dyDescent="0.25">
      <c r="AC329" s="10"/>
      <c r="AD329" s="10"/>
      <c r="AE329" s="10"/>
      <c r="AF329" s="10"/>
      <c r="AG329" s="10"/>
      <c r="AH329" s="10"/>
      <c r="AI329" s="10"/>
      <c r="AJ329" s="10"/>
      <c r="AK329" s="10"/>
      <c r="AL329" s="10"/>
      <c r="AM329" s="10"/>
      <c r="AN329" s="10"/>
      <c r="AO329" s="10"/>
      <c r="AP329" s="10"/>
      <c r="AQ329" s="10"/>
      <c r="AR329" s="10"/>
      <c r="AS329" s="10"/>
      <c r="AT329" s="10"/>
      <c r="AU329" s="10"/>
      <c r="AV329" s="10"/>
      <c r="AW329" s="10"/>
      <c r="AX329" s="10"/>
      <c r="AY329" s="10"/>
      <c r="AZ329" s="10"/>
      <c r="BA329" s="10"/>
      <c r="BB329" s="10"/>
    </row>
    <row r="330" spans="1:54" x14ac:dyDescent="0.25">
      <c r="A330" t="s">
        <v>89</v>
      </c>
    </row>
    <row r="331" spans="1:54" x14ac:dyDescent="0.25">
      <c r="B331" s="49" t="s">
        <v>0</v>
      </c>
      <c r="C331" s="49">
        <v>1.5625E-2</v>
      </c>
      <c r="D331" s="49">
        <v>3.125E-2</v>
      </c>
      <c r="E331" s="49">
        <v>6.25E-2</v>
      </c>
      <c r="F331" s="49">
        <v>0.125</v>
      </c>
      <c r="G331" s="49">
        <v>0.25</v>
      </c>
      <c r="H331" s="49">
        <v>0.5</v>
      </c>
      <c r="I331" s="49">
        <v>1</v>
      </c>
      <c r="J331" s="49">
        <v>2</v>
      </c>
      <c r="K331" s="49">
        <v>4</v>
      </c>
      <c r="L331" s="49">
        <v>8</v>
      </c>
      <c r="M331" s="49">
        <v>16</v>
      </c>
      <c r="N331" s="49">
        <v>32</v>
      </c>
      <c r="O331" s="49">
        <v>64</v>
      </c>
      <c r="P331" s="49">
        <v>128</v>
      </c>
      <c r="Q331" s="49">
        <v>256</v>
      </c>
      <c r="R331" s="49">
        <v>512</v>
      </c>
      <c r="S331" s="49" t="s">
        <v>1</v>
      </c>
    </row>
    <row r="332" spans="1:54" x14ac:dyDescent="0.25">
      <c r="B332" s="49" t="s">
        <v>2</v>
      </c>
      <c r="C332" s="49">
        <v>0</v>
      </c>
      <c r="D332" s="49">
        <v>0</v>
      </c>
      <c r="E332" s="49">
        <v>0</v>
      </c>
      <c r="F332" s="49">
        <v>2</v>
      </c>
      <c r="G332" s="49">
        <v>0</v>
      </c>
      <c r="H332" s="49">
        <v>20</v>
      </c>
      <c r="I332" s="49">
        <v>25</v>
      </c>
      <c r="J332" s="49">
        <v>7</v>
      </c>
      <c r="K332" s="49">
        <v>1</v>
      </c>
      <c r="L332" s="49">
        <v>0</v>
      </c>
      <c r="M332" s="49">
        <v>2</v>
      </c>
      <c r="N332" s="49">
        <v>2</v>
      </c>
      <c r="O332" s="49">
        <v>23</v>
      </c>
      <c r="P332" s="49">
        <v>0</v>
      </c>
      <c r="Q332" s="49">
        <v>0</v>
      </c>
      <c r="R332" s="49">
        <v>0</v>
      </c>
      <c r="S332" s="49">
        <v>82</v>
      </c>
    </row>
    <row r="333" spans="1:54" x14ac:dyDescent="0.25">
      <c r="B333" s="49" t="s">
        <v>3</v>
      </c>
      <c r="C333" s="49">
        <v>0</v>
      </c>
      <c r="D333" s="49">
        <v>0</v>
      </c>
      <c r="E333" s="49">
        <v>0</v>
      </c>
      <c r="F333" s="49">
        <v>3</v>
      </c>
      <c r="G333" s="49">
        <v>0</v>
      </c>
      <c r="H333" s="49">
        <v>29</v>
      </c>
      <c r="I333" s="49">
        <v>30</v>
      </c>
      <c r="J333" s="49">
        <v>5</v>
      </c>
      <c r="K333" s="49">
        <v>6</v>
      </c>
      <c r="L333" s="49">
        <v>2</v>
      </c>
      <c r="M333" s="49">
        <v>4</v>
      </c>
      <c r="N333" s="49">
        <v>1</v>
      </c>
      <c r="O333" s="49">
        <v>2</v>
      </c>
      <c r="P333" s="49">
        <v>0</v>
      </c>
      <c r="Q333" s="49">
        <v>0</v>
      </c>
      <c r="R333" s="49">
        <v>0</v>
      </c>
      <c r="S333" s="49">
        <v>82</v>
      </c>
    </row>
    <row r="334" spans="1:54" x14ac:dyDescent="0.25">
      <c r="B334" s="49" t="s">
        <v>4</v>
      </c>
      <c r="C334" s="49">
        <v>0</v>
      </c>
      <c r="D334" s="49">
        <v>0</v>
      </c>
      <c r="E334" s="49">
        <v>0</v>
      </c>
      <c r="F334" s="49">
        <v>0</v>
      </c>
      <c r="G334" s="49">
        <v>56</v>
      </c>
      <c r="H334" s="49">
        <v>0</v>
      </c>
      <c r="I334" s="49">
        <v>5</v>
      </c>
      <c r="J334" s="49">
        <v>1</v>
      </c>
      <c r="K334" s="49">
        <v>6</v>
      </c>
      <c r="L334" s="49">
        <v>2</v>
      </c>
      <c r="M334" s="49">
        <v>4</v>
      </c>
      <c r="N334" s="49">
        <v>3</v>
      </c>
      <c r="O334" s="49">
        <v>0</v>
      </c>
      <c r="P334" s="49">
        <v>5</v>
      </c>
      <c r="Q334" s="49">
        <v>0</v>
      </c>
      <c r="R334" s="49">
        <v>0</v>
      </c>
      <c r="S334" s="49">
        <v>82</v>
      </c>
    </row>
    <row r="335" spans="1:54" x14ac:dyDescent="0.25">
      <c r="B335" s="49" t="s">
        <v>5</v>
      </c>
      <c r="C335" s="49">
        <v>0</v>
      </c>
      <c r="D335" s="49">
        <v>0</v>
      </c>
      <c r="E335" s="49">
        <v>0</v>
      </c>
      <c r="F335" s="49">
        <v>0</v>
      </c>
      <c r="G335" s="49">
        <v>80</v>
      </c>
      <c r="H335" s="49">
        <v>0</v>
      </c>
      <c r="I335" s="49">
        <v>1</v>
      </c>
      <c r="J335" s="49">
        <v>0</v>
      </c>
      <c r="K335" s="49">
        <v>0</v>
      </c>
      <c r="L335" s="49">
        <v>0</v>
      </c>
      <c r="M335" s="49">
        <v>1</v>
      </c>
      <c r="N335" s="49">
        <v>0</v>
      </c>
      <c r="O335" s="49">
        <v>0</v>
      </c>
      <c r="P335" s="49">
        <v>0</v>
      </c>
      <c r="Q335" s="49">
        <v>0</v>
      </c>
      <c r="R335" s="49">
        <v>0</v>
      </c>
      <c r="S335" s="49">
        <v>82</v>
      </c>
    </row>
    <row r="336" spans="1:54" x14ac:dyDescent="0.25">
      <c r="B336" s="49" t="s">
        <v>6</v>
      </c>
      <c r="C336" s="49">
        <v>0</v>
      </c>
      <c r="D336" s="49">
        <v>0</v>
      </c>
      <c r="E336" s="49">
        <v>0</v>
      </c>
      <c r="F336" s="49">
        <v>74</v>
      </c>
      <c r="G336" s="49">
        <v>0</v>
      </c>
      <c r="H336" s="49">
        <v>5</v>
      </c>
      <c r="I336" s="49">
        <v>0</v>
      </c>
      <c r="J336" s="49">
        <v>0</v>
      </c>
      <c r="K336" s="49">
        <v>0</v>
      </c>
      <c r="L336" s="49">
        <v>0</v>
      </c>
      <c r="M336" s="49">
        <v>0</v>
      </c>
      <c r="N336" s="49">
        <v>3</v>
      </c>
      <c r="O336" s="49">
        <v>0</v>
      </c>
      <c r="P336" s="49">
        <v>0</v>
      </c>
      <c r="Q336" s="49">
        <v>0</v>
      </c>
      <c r="R336" s="49">
        <v>0</v>
      </c>
      <c r="S336" s="49">
        <v>82</v>
      </c>
    </row>
    <row r="337" spans="2:19" x14ac:dyDescent="0.25">
      <c r="B337" s="49" t="s">
        <v>7</v>
      </c>
      <c r="C337" s="49">
        <v>0</v>
      </c>
      <c r="D337" s="49">
        <v>78</v>
      </c>
      <c r="E337" s="49">
        <v>0</v>
      </c>
      <c r="F337" s="49">
        <v>1</v>
      </c>
      <c r="G337" s="49">
        <v>1</v>
      </c>
      <c r="H337" s="49">
        <v>0</v>
      </c>
      <c r="I337" s="49">
        <v>1</v>
      </c>
      <c r="J337" s="49">
        <v>0</v>
      </c>
      <c r="K337" s="49">
        <v>0</v>
      </c>
      <c r="L337" s="49">
        <v>0</v>
      </c>
      <c r="M337" s="49">
        <v>1</v>
      </c>
      <c r="N337" s="49">
        <v>0</v>
      </c>
      <c r="O337" s="49">
        <v>0</v>
      </c>
      <c r="P337" s="49">
        <v>0</v>
      </c>
      <c r="Q337" s="49">
        <v>0</v>
      </c>
      <c r="R337" s="49">
        <v>0</v>
      </c>
      <c r="S337" s="49">
        <v>82</v>
      </c>
    </row>
    <row r="338" spans="2:19" x14ac:dyDescent="0.25">
      <c r="B338" s="49" t="s">
        <v>8</v>
      </c>
      <c r="C338" s="49">
        <v>0</v>
      </c>
      <c r="D338" s="49">
        <v>0</v>
      </c>
      <c r="E338" s="49">
        <v>0</v>
      </c>
      <c r="F338" s="49">
        <v>76</v>
      </c>
      <c r="G338" s="49">
        <v>0</v>
      </c>
      <c r="H338" s="49">
        <v>4</v>
      </c>
      <c r="I338" s="49">
        <v>0</v>
      </c>
      <c r="J338" s="49">
        <v>0</v>
      </c>
      <c r="K338" s="49">
        <v>0</v>
      </c>
      <c r="L338" s="49">
        <v>0</v>
      </c>
      <c r="M338" s="49">
        <v>1</v>
      </c>
      <c r="N338" s="49">
        <v>1</v>
      </c>
      <c r="O338" s="49">
        <v>0</v>
      </c>
      <c r="P338" s="49">
        <v>0</v>
      </c>
      <c r="Q338" s="49">
        <v>0</v>
      </c>
      <c r="R338" s="49">
        <v>0</v>
      </c>
      <c r="S338" s="49">
        <v>82</v>
      </c>
    </row>
    <row r="339" spans="2:19" x14ac:dyDescent="0.25">
      <c r="B339" s="49" t="s">
        <v>9</v>
      </c>
      <c r="C339" s="49">
        <v>0</v>
      </c>
      <c r="D339" s="49">
        <v>0</v>
      </c>
      <c r="E339" s="49">
        <v>0</v>
      </c>
      <c r="F339" s="49">
        <v>2</v>
      </c>
      <c r="G339" s="49">
        <v>0</v>
      </c>
      <c r="H339" s="49">
        <v>19</v>
      </c>
      <c r="I339" s="49">
        <v>44</v>
      </c>
      <c r="J339" s="49">
        <v>12</v>
      </c>
      <c r="K339" s="49">
        <v>2</v>
      </c>
      <c r="L339" s="49">
        <v>2</v>
      </c>
      <c r="M339" s="49">
        <v>0</v>
      </c>
      <c r="N339" s="49">
        <v>1</v>
      </c>
      <c r="O339" s="49">
        <v>0</v>
      </c>
      <c r="P339" s="49">
        <v>0</v>
      </c>
      <c r="Q339" s="49">
        <v>0</v>
      </c>
      <c r="R339" s="49">
        <v>0</v>
      </c>
      <c r="S339" s="49">
        <v>82</v>
      </c>
    </row>
    <row r="340" spans="2:19" x14ac:dyDescent="0.25">
      <c r="B340" s="49" t="s">
        <v>10</v>
      </c>
      <c r="C340" s="49">
        <v>0</v>
      </c>
      <c r="D340" s="49">
        <v>0</v>
      </c>
      <c r="E340" s="49">
        <v>16</v>
      </c>
      <c r="F340" s="49">
        <v>0</v>
      </c>
      <c r="G340" s="49">
        <v>19</v>
      </c>
      <c r="H340" s="49">
        <v>6</v>
      </c>
      <c r="I340" s="49">
        <v>8</v>
      </c>
      <c r="J340" s="49">
        <v>25</v>
      </c>
      <c r="K340" s="49">
        <v>8</v>
      </c>
      <c r="L340" s="49">
        <v>0</v>
      </c>
      <c r="M340" s="49">
        <v>0</v>
      </c>
      <c r="N340" s="49">
        <v>0</v>
      </c>
      <c r="O340" s="49">
        <v>0</v>
      </c>
      <c r="P340" s="49">
        <v>0</v>
      </c>
      <c r="Q340" s="49">
        <v>0</v>
      </c>
      <c r="R340" s="49">
        <v>0</v>
      </c>
      <c r="S340" s="49">
        <v>82</v>
      </c>
    </row>
    <row r="341" spans="2:19" x14ac:dyDescent="0.25">
      <c r="B341" s="49" t="s">
        <v>11</v>
      </c>
      <c r="C341" s="49">
        <v>0</v>
      </c>
      <c r="D341" s="49">
        <v>0</v>
      </c>
      <c r="E341" s="49">
        <v>79</v>
      </c>
      <c r="F341" s="49">
        <v>0</v>
      </c>
      <c r="G341" s="49">
        <v>3</v>
      </c>
      <c r="H341" s="49">
        <v>0</v>
      </c>
      <c r="I341" s="49">
        <v>0</v>
      </c>
      <c r="J341" s="49">
        <v>0</v>
      </c>
      <c r="K341" s="49">
        <v>0</v>
      </c>
      <c r="L341" s="49">
        <v>0</v>
      </c>
      <c r="M341" s="49">
        <v>0</v>
      </c>
      <c r="N341" s="49">
        <v>0</v>
      </c>
      <c r="O341" s="49">
        <v>0</v>
      </c>
      <c r="P341" s="49">
        <v>0</v>
      </c>
      <c r="Q341" s="49">
        <v>0</v>
      </c>
      <c r="R341" s="49">
        <v>0</v>
      </c>
      <c r="S341" s="49">
        <v>82</v>
      </c>
    </row>
    <row r="342" spans="2:19" x14ac:dyDescent="0.25">
      <c r="B342" s="49" t="s">
        <v>12</v>
      </c>
      <c r="C342" s="49">
        <v>0</v>
      </c>
      <c r="D342" s="49">
        <v>0</v>
      </c>
      <c r="E342" s="49">
        <v>0</v>
      </c>
      <c r="F342" s="49">
        <v>0</v>
      </c>
      <c r="G342" s="49">
        <v>0</v>
      </c>
      <c r="H342" s="49">
        <v>0</v>
      </c>
      <c r="I342" s="49">
        <v>0</v>
      </c>
      <c r="J342" s="49">
        <v>0</v>
      </c>
      <c r="K342" s="49">
        <v>0</v>
      </c>
      <c r="L342" s="49">
        <v>0</v>
      </c>
      <c r="M342" s="49">
        <v>82</v>
      </c>
      <c r="N342" s="49">
        <v>0</v>
      </c>
      <c r="O342" s="49">
        <v>0</v>
      </c>
      <c r="P342" s="49">
        <v>0</v>
      </c>
      <c r="Q342" s="49">
        <v>0</v>
      </c>
      <c r="R342" s="49">
        <v>0</v>
      </c>
      <c r="S342" s="49">
        <v>82</v>
      </c>
    </row>
    <row r="343" spans="2:19" x14ac:dyDescent="0.25">
      <c r="B343" s="49" t="s">
        <v>13</v>
      </c>
      <c r="C343" s="49">
        <v>0</v>
      </c>
      <c r="D343" s="49">
        <v>0</v>
      </c>
      <c r="E343" s="49">
        <v>0</v>
      </c>
      <c r="F343" s="49">
        <v>0</v>
      </c>
      <c r="G343" s="49">
        <v>18</v>
      </c>
      <c r="H343" s="49">
        <v>0</v>
      </c>
      <c r="I343" s="49">
        <v>44</v>
      </c>
      <c r="J343" s="49">
        <v>13</v>
      </c>
      <c r="K343" s="49">
        <v>6</v>
      </c>
      <c r="L343" s="49">
        <v>1</v>
      </c>
      <c r="M343" s="49">
        <v>0</v>
      </c>
      <c r="N343" s="49">
        <v>0</v>
      </c>
      <c r="O343" s="49">
        <v>0</v>
      </c>
      <c r="P343" s="49">
        <v>0</v>
      </c>
      <c r="Q343" s="49">
        <v>0</v>
      </c>
      <c r="R343" s="49">
        <v>0</v>
      </c>
      <c r="S343" s="49">
        <v>82</v>
      </c>
    </row>
    <row r="344" spans="2:19" x14ac:dyDescent="0.25">
      <c r="B344" s="49" t="s">
        <v>14</v>
      </c>
      <c r="C344" s="49">
        <v>0</v>
      </c>
      <c r="D344" s="49">
        <v>0</v>
      </c>
      <c r="E344" s="49">
        <v>3</v>
      </c>
      <c r="F344" s="49">
        <v>0</v>
      </c>
      <c r="G344" s="49">
        <v>29</v>
      </c>
      <c r="H344" s="49">
        <v>35</v>
      </c>
      <c r="I344" s="49">
        <v>4</v>
      </c>
      <c r="J344" s="49">
        <v>4</v>
      </c>
      <c r="K344" s="49">
        <v>1</v>
      </c>
      <c r="L344" s="49">
        <v>3</v>
      </c>
      <c r="M344" s="49">
        <v>3</v>
      </c>
      <c r="N344" s="49">
        <v>0</v>
      </c>
      <c r="O344" s="49">
        <v>0</v>
      </c>
      <c r="P344" s="49">
        <v>0</v>
      </c>
      <c r="Q344" s="49">
        <v>0</v>
      </c>
      <c r="R344" s="49">
        <v>0</v>
      </c>
      <c r="S344" s="49">
        <v>82</v>
      </c>
    </row>
    <row r="345" spans="2:19" x14ac:dyDescent="0.25">
      <c r="B345" s="49" t="s">
        <v>15</v>
      </c>
      <c r="C345" s="49">
        <v>0</v>
      </c>
      <c r="D345" s="49">
        <v>0</v>
      </c>
      <c r="E345" s="49">
        <v>13</v>
      </c>
      <c r="F345" s="49">
        <v>0</v>
      </c>
      <c r="G345" s="49">
        <v>10</v>
      </c>
      <c r="H345" s="49">
        <v>1</v>
      </c>
      <c r="I345" s="49">
        <v>0</v>
      </c>
      <c r="J345" s="49">
        <v>0</v>
      </c>
      <c r="K345" s="49">
        <v>1</v>
      </c>
      <c r="L345" s="49">
        <v>0</v>
      </c>
      <c r="M345" s="49">
        <v>0</v>
      </c>
      <c r="N345" s="49">
        <v>0</v>
      </c>
      <c r="O345" s="49">
        <v>0</v>
      </c>
      <c r="P345" s="49">
        <v>0</v>
      </c>
      <c r="Q345" s="49">
        <v>0</v>
      </c>
      <c r="R345" s="49">
        <v>0</v>
      </c>
      <c r="S345" s="49">
        <v>25</v>
      </c>
    </row>
    <row r="346" spans="2:19" x14ac:dyDescent="0.25">
      <c r="B346" s="49" t="s">
        <v>16</v>
      </c>
      <c r="C346" s="49">
        <v>0</v>
      </c>
      <c r="D346" s="49">
        <v>0</v>
      </c>
      <c r="E346" s="49">
        <v>0</v>
      </c>
      <c r="F346" s="49">
        <v>0</v>
      </c>
      <c r="G346" s="49">
        <v>0</v>
      </c>
      <c r="H346" s="49">
        <v>20</v>
      </c>
      <c r="I346" s="49">
        <v>0</v>
      </c>
      <c r="J346" s="49">
        <v>10</v>
      </c>
      <c r="K346" s="49">
        <v>19</v>
      </c>
      <c r="L346" s="49">
        <v>7</v>
      </c>
      <c r="M346" s="49">
        <v>6</v>
      </c>
      <c r="N346" s="49">
        <v>6</v>
      </c>
      <c r="O346" s="49">
        <v>1</v>
      </c>
      <c r="P346" s="49">
        <v>7</v>
      </c>
      <c r="Q346" s="49">
        <v>6</v>
      </c>
      <c r="R346" s="49">
        <v>0</v>
      </c>
      <c r="S346" s="49">
        <v>82</v>
      </c>
    </row>
    <row r="347" spans="2:19" x14ac:dyDescent="0.25">
      <c r="B347" s="49" t="s">
        <v>17</v>
      </c>
      <c r="C347" s="49">
        <v>0</v>
      </c>
      <c r="D347" s="49">
        <v>0</v>
      </c>
      <c r="E347" s="49">
        <v>34</v>
      </c>
      <c r="F347" s="49">
        <v>0</v>
      </c>
      <c r="G347" s="49">
        <v>9</v>
      </c>
      <c r="H347" s="49">
        <v>3</v>
      </c>
      <c r="I347" s="49">
        <v>3</v>
      </c>
      <c r="J347" s="49">
        <v>3</v>
      </c>
      <c r="K347" s="49">
        <v>3</v>
      </c>
      <c r="L347" s="49">
        <v>2</v>
      </c>
      <c r="M347" s="49">
        <v>0</v>
      </c>
      <c r="N347" s="49">
        <v>25</v>
      </c>
      <c r="O347" s="49">
        <v>0</v>
      </c>
      <c r="P347" s="49">
        <v>0</v>
      </c>
      <c r="Q347" s="49">
        <v>0</v>
      </c>
      <c r="R347" s="49">
        <v>0</v>
      </c>
      <c r="S347" s="49">
        <v>82</v>
      </c>
    </row>
    <row r="348" spans="2:19" x14ac:dyDescent="0.25">
      <c r="B348" s="49" t="s">
        <v>18</v>
      </c>
      <c r="C348" s="49">
        <v>0</v>
      </c>
      <c r="D348" s="49">
        <v>29</v>
      </c>
      <c r="E348" s="49">
        <v>31</v>
      </c>
      <c r="F348" s="49">
        <v>7</v>
      </c>
      <c r="G348" s="49">
        <v>2</v>
      </c>
      <c r="H348" s="49">
        <v>1</v>
      </c>
      <c r="I348" s="49">
        <v>7</v>
      </c>
      <c r="J348" s="49">
        <v>0</v>
      </c>
      <c r="K348" s="49">
        <v>4</v>
      </c>
      <c r="L348" s="49">
        <v>1</v>
      </c>
      <c r="M348" s="49">
        <v>0</v>
      </c>
      <c r="N348" s="49">
        <v>0</v>
      </c>
      <c r="O348" s="49">
        <v>0</v>
      </c>
      <c r="P348" s="49">
        <v>0</v>
      </c>
      <c r="Q348" s="49">
        <v>0</v>
      </c>
      <c r="R348" s="49">
        <v>0</v>
      </c>
      <c r="S348" s="49">
        <v>82</v>
      </c>
    </row>
    <row r="349" spans="2:19" x14ac:dyDescent="0.25">
      <c r="B349" s="49" t="s">
        <v>19</v>
      </c>
      <c r="C349" s="49">
        <v>0</v>
      </c>
      <c r="D349" s="49">
        <v>49</v>
      </c>
      <c r="E349" s="49">
        <v>0</v>
      </c>
      <c r="F349" s="49">
        <v>14</v>
      </c>
      <c r="G349" s="49">
        <v>5</v>
      </c>
      <c r="H349" s="49">
        <v>1</v>
      </c>
      <c r="I349" s="49">
        <v>9</v>
      </c>
      <c r="J349" s="49">
        <v>3</v>
      </c>
      <c r="K349" s="49">
        <v>0</v>
      </c>
      <c r="L349" s="49">
        <v>1</v>
      </c>
      <c r="M349" s="49">
        <v>0</v>
      </c>
      <c r="N349" s="49">
        <v>0</v>
      </c>
      <c r="O349" s="49">
        <v>0</v>
      </c>
      <c r="P349" s="49">
        <v>0</v>
      </c>
      <c r="Q349" s="49">
        <v>0</v>
      </c>
      <c r="R349" s="49">
        <v>0</v>
      </c>
      <c r="S349" s="49">
        <v>82</v>
      </c>
    </row>
    <row r="350" spans="2:19" x14ac:dyDescent="0.25">
      <c r="B350" s="49" t="s">
        <v>20</v>
      </c>
      <c r="C350" s="49">
        <v>0</v>
      </c>
      <c r="D350" s="49">
        <v>0</v>
      </c>
      <c r="E350" s="49">
        <v>0</v>
      </c>
      <c r="F350" s="49">
        <v>4</v>
      </c>
      <c r="G350" s="49">
        <v>34</v>
      </c>
      <c r="H350" s="49">
        <v>26</v>
      </c>
      <c r="I350" s="49">
        <v>4</v>
      </c>
      <c r="J350" s="49">
        <v>3</v>
      </c>
      <c r="K350" s="49">
        <v>5</v>
      </c>
      <c r="L350" s="49">
        <v>6</v>
      </c>
      <c r="M350" s="49">
        <v>0</v>
      </c>
      <c r="N350" s="49">
        <v>0</v>
      </c>
      <c r="O350" s="49">
        <v>0</v>
      </c>
      <c r="P350" s="49">
        <v>0</v>
      </c>
      <c r="Q350" s="49">
        <v>0</v>
      </c>
      <c r="R350" s="49">
        <v>0</v>
      </c>
      <c r="S350" s="49">
        <v>82</v>
      </c>
    </row>
    <row r="351" spans="2:19" x14ac:dyDescent="0.25">
      <c r="B351" s="49" t="s">
        <v>21</v>
      </c>
      <c r="C351" s="49">
        <v>0</v>
      </c>
      <c r="D351" s="49">
        <v>0</v>
      </c>
      <c r="E351" s="49">
        <v>0</v>
      </c>
      <c r="F351" s="49">
        <v>0</v>
      </c>
      <c r="G351" s="49">
        <v>0</v>
      </c>
      <c r="H351" s="49">
        <v>0</v>
      </c>
      <c r="I351" s="49">
        <v>0</v>
      </c>
      <c r="J351" s="49">
        <v>0</v>
      </c>
      <c r="K351" s="49">
        <v>1</v>
      </c>
      <c r="L351" s="49">
        <v>3</v>
      </c>
      <c r="M351" s="49">
        <v>78</v>
      </c>
      <c r="N351" s="49">
        <v>0</v>
      </c>
      <c r="O351" s="49">
        <v>0</v>
      </c>
      <c r="P351" s="49">
        <v>0</v>
      </c>
      <c r="Q351" s="49">
        <v>0</v>
      </c>
      <c r="R351" s="49">
        <v>0</v>
      </c>
      <c r="S351" s="49">
        <v>82</v>
      </c>
    </row>
    <row r="352" spans="2:19" x14ac:dyDescent="0.25">
      <c r="B352" s="49" t="s">
        <v>22</v>
      </c>
      <c r="C352" s="49">
        <v>0</v>
      </c>
      <c r="D352" s="49">
        <v>0</v>
      </c>
      <c r="E352" s="49">
        <v>0</v>
      </c>
      <c r="F352" s="49">
        <v>1</v>
      </c>
      <c r="G352" s="49">
        <v>5</v>
      </c>
      <c r="H352" s="49">
        <v>7</v>
      </c>
      <c r="I352" s="49">
        <v>34</v>
      </c>
      <c r="J352" s="49">
        <v>34</v>
      </c>
      <c r="K352" s="49">
        <v>1</v>
      </c>
      <c r="L352" s="49">
        <v>0</v>
      </c>
      <c r="M352" s="49">
        <v>0</v>
      </c>
      <c r="N352" s="49">
        <v>0</v>
      </c>
      <c r="O352" s="49">
        <v>0</v>
      </c>
      <c r="P352" s="49">
        <v>0</v>
      </c>
      <c r="Q352" s="49">
        <v>0</v>
      </c>
      <c r="R352" s="49">
        <v>0</v>
      </c>
      <c r="S352" s="49">
        <v>82</v>
      </c>
    </row>
    <row r="353" spans="1:54" x14ac:dyDescent="0.25">
      <c r="B353" s="49" t="s">
        <v>90</v>
      </c>
      <c r="C353" s="49">
        <v>0</v>
      </c>
      <c r="D353" s="49">
        <v>0</v>
      </c>
      <c r="E353" s="49">
        <v>0</v>
      </c>
      <c r="F353" s="49">
        <v>0</v>
      </c>
      <c r="G353" s="49">
        <v>0</v>
      </c>
      <c r="H353" s="49">
        <v>1</v>
      </c>
      <c r="I353" s="49">
        <v>0</v>
      </c>
      <c r="J353" s="49">
        <v>4</v>
      </c>
      <c r="K353" s="49">
        <v>24</v>
      </c>
      <c r="L353" s="49">
        <v>41</v>
      </c>
      <c r="M353" s="49">
        <v>11</v>
      </c>
      <c r="N353" s="49">
        <v>1</v>
      </c>
      <c r="O353" s="49">
        <v>0</v>
      </c>
      <c r="P353" s="49">
        <v>0</v>
      </c>
      <c r="Q353" s="49">
        <v>0</v>
      </c>
      <c r="R353" s="49">
        <v>0</v>
      </c>
      <c r="S353" s="49">
        <v>82</v>
      </c>
    </row>
    <row r="354" spans="1:54" x14ac:dyDescent="0.25">
      <c r="B354" s="49" t="s">
        <v>121</v>
      </c>
      <c r="C354" s="49">
        <v>0</v>
      </c>
      <c r="D354" s="49">
        <v>0</v>
      </c>
      <c r="E354" s="49">
        <v>0</v>
      </c>
      <c r="F354" s="49">
        <v>2</v>
      </c>
      <c r="G354" s="49">
        <v>6</v>
      </c>
      <c r="H354" s="49">
        <v>3</v>
      </c>
      <c r="I354" s="49">
        <v>2</v>
      </c>
      <c r="J354" s="49">
        <v>2</v>
      </c>
      <c r="K354" s="49">
        <v>2</v>
      </c>
      <c r="L354" s="49">
        <v>24</v>
      </c>
      <c r="M354" s="49">
        <v>40</v>
      </c>
      <c r="N354" s="49">
        <v>0</v>
      </c>
      <c r="O354" s="49">
        <v>0</v>
      </c>
      <c r="P354" s="49">
        <v>0</v>
      </c>
      <c r="Q354" s="49">
        <v>0</v>
      </c>
      <c r="R354" s="49">
        <v>0</v>
      </c>
      <c r="S354" s="49">
        <v>81</v>
      </c>
    </row>
    <row r="355" spans="1:54" x14ac:dyDescent="0.25">
      <c r="B355" t="s">
        <v>96</v>
      </c>
      <c r="C355">
        <v>0</v>
      </c>
      <c r="D355">
        <v>0</v>
      </c>
      <c r="E355">
        <v>0</v>
      </c>
      <c r="F355">
        <v>76</v>
      </c>
      <c r="G355">
        <v>0</v>
      </c>
      <c r="H355">
        <v>1</v>
      </c>
      <c r="I355">
        <v>0</v>
      </c>
      <c r="J355">
        <v>0</v>
      </c>
      <c r="K355">
        <v>2</v>
      </c>
      <c r="L355">
        <v>2</v>
      </c>
      <c r="M355">
        <v>0</v>
      </c>
      <c r="N355">
        <v>0</v>
      </c>
      <c r="O355">
        <v>0</v>
      </c>
      <c r="P355">
        <v>0</v>
      </c>
      <c r="Q355">
        <v>0</v>
      </c>
      <c r="R355">
        <v>0</v>
      </c>
      <c r="S355">
        <v>81</v>
      </c>
    </row>
    <row r="356" spans="1:54" s="49" customFormat="1" x14ac:dyDescent="0.25">
      <c r="AC356" s="10"/>
      <c r="AD356" s="10"/>
      <c r="AE356" s="10"/>
      <c r="AF356" s="10"/>
      <c r="AG356" s="10"/>
      <c r="AH356" s="10"/>
      <c r="AI356" s="10"/>
      <c r="AJ356" s="10"/>
      <c r="AK356" s="10"/>
      <c r="AL356" s="10"/>
      <c r="AM356" s="10"/>
      <c r="AN356" s="10"/>
      <c r="AO356" s="10"/>
      <c r="AP356" s="10"/>
      <c r="AQ356" s="10"/>
      <c r="AR356" s="10"/>
      <c r="AS356" s="10"/>
      <c r="AT356" s="10"/>
      <c r="AU356" s="10"/>
      <c r="AV356" s="10"/>
      <c r="AW356" s="10"/>
      <c r="AX356" s="10"/>
      <c r="AY356" s="10"/>
      <c r="AZ356" s="10"/>
      <c r="BA356" s="10"/>
      <c r="BB356" s="10"/>
    </row>
    <row r="357" spans="1:54" x14ac:dyDescent="0.25">
      <c r="A357" t="s">
        <v>102</v>
      </c>
    </row>
    <row r="358" spans="1:54" x14ac:dyDescent="0.25">
      <c r="B358" s="49" t="s">
        <v>0</v>
      </c>
      <c r="C358" s="49">
        <v>1.5625E-2</v>
      </c>
      <c r="D358" s="49">
        <v>3.125E-2</v>
      </c>
      <c r="E358" s="49">
        <v>6.25E-2</v>
      </c>
      <c r="F358" s="49">
        <v>0.125</v>
      </c>
      <c r="G358" s="49">
        <v>0.25</v>
      </c>
      <c r="H358" s="49">
        <v>0.5</v>
      </c>
      <c r="I358" s="49">
        <v>1</v>
      </c>
      <c r="J358" s="49">
        <v>2</v>
      </c>
      <c r="K358" s="49">
        <v>4</v>
      </c>
      <c r="L358" s="49">
        <v>8</v>
      </c>
      <c r="M358" s="49">
        <v>16</v>
      </c>
      <c r="N358" s="49">
        <v>32</v>
      </c>
      <c r="O358" s="49">
        <v>64</v>
      </c>
      <c r="P358" s="49">
        <v>128</v>
      </c>
      <c r="Q358" s="49">
        <v>256</v>
      </c>
      <c r="R358" s="49">
        <v>512</v>
      </c>
      <c r="S358" s="49" t="s">
        <v>1</v>
      </c>
    </row>
    <row r="359" spans="1:54" x14ac:dyDescent="0.25">
      <c r="B359" s="49" t="s">
        <v>2</v>
      </c>
      <c r="C359" s="49">
        <v>0</v>
      </c>
      <c r="D359" s="49">
        <v>0</v>
      </c>
      <c r="E359" s="49">
        <v>0</v>
      </c>
      <c r="F359" s="49">
        <v>0</v>
      </c>
      <c r="G359" s="49">
        <v>0</v>
      </c>
      <c r="H359" s="49">
        <v>0</v>
      </c>
      <c r="I359" s="49">
        <v>0</v>
      </c>
      <c r="J359" s="49">
        <v>1</v>
      </c>
      <c r="K359" s="49">
        <v>0</v>
      </c>
      <c r="L359" s="49">
        <v>0</v>
      </c>
      <c r="M359" s="49">
        <v>0</v>
      </c>
      <c r="N359" s="49">
        <v>1</v>
      </c>
      <c r="O359" s="49">
        <v>12</v>
      </c>
      <c r="P359" s="49">
        <v>0</v>
      </c>
      <c r="Q359" s="49">
        <v>0</v>
      </c>
      <c r="R359" s="49">
        <v>0</v>
      </c>
      <c r="S359" s="49">
        <v>14</v>
      </c>
    </row>
    <row r="360" spans="1:54" x14ac:dyDescent="0.25">
      <c r="B360" s="49" t="s">
        <v>3</v>
      </c>
      <c r="C360" s="49">
        <v>0</v>
      </c>
      <c r="D360" s="49">
        <v>0</v>
      </c>
      <c r="E360" s="49">
        <v>0</v>
      </c>
      <c r="F360" s="49">
        <v>0</v>
      </c>
      <c r="G360" s="49">
        <v>0</v>
      </c>
      <c r="H360" s="49">
        <v>1</v>
      </c>
      <c r="I360" s="49">
        <v>2</v>
      </c>
      <c r="J360" s="49">
        <v>7</v>
      </c>
      <c r="K360" s="49">
        <v>3</v>
      </c>
      <c r="L360" s="49">
        <v>1</v>
      </c>
      <c r="M360" s="49">
        <v>0</v>
      </c>
      <c r="N360" s="49">
        <v>0</v>
      </c>
      <c r="O360" s="49">
        <v>0</v>
      </c>
      <c r="P360" s="49">
        <v>0</v>
      </c>
      <c r="Q360" s="49">
        <v>0</v>
      </c>
      <c r="R360" s="49">
        <v>0</v>
      </c>
      <c r="S360" s="49">
        <v>14</v>
      </c>
    </row>
    <row r="361" spans="1:54" x14ac:dyDescent="0.25">
      <c r="B361" s="49" t="s">
        <v>4</v>
      </c>
      <c r="C361" s="49">
        <v>0</v>
      </c>
      <c r="D361" s="49">
        <v>0</v>
      </c>
      <c r="E361" s="49">
        <v>0</v>
      </c>
      <c r="F361" s="49">
        <v>0</v>
      </c>
      <c r="G361" s="49">
        <v>10</v>
      </c>
      <c r="H361" s="49">
        <v>0</v>
      </c>
      <c r="I361" s="49">
        <v>3</v>
      </c>
      <c r="J361" s="49">
        <v>0</v>
      </c>
      <c r="K361" s="49">
        <v>0</v>
      </c>
      <c r="L361" s="49">
        <v>0</v>
      </c>
      <c r="M361" s="49">
        <v>0</v>
      </c>
      <c r="N361" s="49">
        <v>0</v>
      </c>
      <c r="O361" s="49">
        <v>0</v>
      </c>
      <c r="P361" s="49">
        <v>1</v>
      </c>
      <c r="Q361" s="49">
        <v>0</v>
      </c>
      <c r="R361" s="49">
        <v>0</v>
      </c>
      <c r="S361" s="49">
        <v>14</v>
      </c>
    </row>
    <row r="362" spans="1:54" x14ac:dyDescent="0.25">
      <c r="B362" s="49" t="s">
        <v>5</v>
      </c>
      <c r="C362" s="49">
        <v>0</v>
      </c>
      <c r="D362" s="49">
        <v>0</v>
      </c>
      <c r="E362" s="49">
        <v>0</v>
      </c>
      <c r="F362" s="49">
        <v>0</v>
      </c>
      <c r="G362" s="49">
        <v>13</v>
      </c>
      <c r="H362" s="49">
        <v>0</v>
      </c>
      <c r="I362" s="49">
        <v>1</v>
      </c>
      <c r="J362" s="49">
        <v>0</v>
      </c>
      <c r="K362" s="49">
        <v>0</v>
      </c>
      <c r="L362" s="49">
        <v>0</v>
      </c>
      <c r="M362" s="49">
        <v>0</v>
      </c>
      <c r="N362" s="49">
        <v>0</v>
      </c>
      <c r="O362" s="49">
        <v>0</v>
      </c>
      <c r="P362" s="49">
        <v>0</v>
      </c>
      <c r="Q362" s="49">
        <v>0</v>
      </c>
      <c r="R362" s="49">
        <v>0</v>
      </c>
      <c r="S362" s="49">
        <v>14</v>
      </c>
    </row>
    <row r="363" spans="1:54" x14ac:dyDescent="0.25">
      <c r="B363" s="49" t="s">
        <v>6</v>
      </c>
      <c r="C363" s="49">
        <v>0</v>
      </c>
      <c r="D363" s="49">
        <v>0</v>
      </c>
      <c r="E363" s="49">
        <v>0</v>
      </c>
      <c r="F363" s="49">
        <v>14</v>
      </c>
      <c r="G363" s="49">
        <v>0</v>
      </c>
      <c r="H363" s="49">
        <v>0</v>
      </c>
      <c r="I363" s="49">
        <v>0</v>
      </c>
      <c r="J363" s="49">
        <v>0</v>
      </c>
      <c r="K363" s="49">
        <v>0</v>
      </c>
      <c r="L363" s="49">
        <v>0</v>
      </c>
      <c r="M363" s="49">
        <v>0</v>
      </c>
      <c r="N363" s="49">
        <v>0</v>
      </c>
      <c r="O363" s="49">
        <v>0</v>
      </c>
      <c r="P363" s="49">
        <v>0</v>
      </c>
      <c r="Q363" s="49">
        <v>0</v>
      </c>
      <c r="R363" s="49">
        <v>0</v>
      </c>
      <c r="S363" s="49">
        <v>14</v>
      </c>
    </row>
    <row r="364" spans="1:54" x14ac:dyDescent="0.25">
      <c r="B364" s="49" t="s">
        <v>7</v>
      </c>
      <c r="C364" s="49">
        <v>0</v>
      </c>
      <c r="D364" s="49">
        <v>11</v>
      </c>
      <c r="E364" s="49">
        <v>0</v>
      </c>
      <c r="F364" s="49">
        <v>1</v>
      </c>
      <c r="G364" s="49">
        <v>2</v>
      </c>
      <c r="H364" s="49">
        <v>0</v>
      </c>
      <c r="I364" s="49">
        <v>0</v>
      </c>
      <c r="J364" s="49">
        <v>0</v>
      </c>
      <c r="K364" s="49">
        <v>0</v>
      </c>
      <c r="L364" s="49">
        <v>0</v>
      </c>
      <c r="M364" s="49">
        <v>0</v>
      </c>
      <c r="N364" s="49">
        <v>0</v>
      </c>
      <c r="O364" s="49">
        <v>0</v>
      </c>
      <c r="P364" s="49">
        <v>0</v>
      </c>
      <c r="Q364" s="49">
        <v>0</v>
      </c>
      <c r="R364" s="49">
        <v>0</v>
      </c>
      <c r="S364" s="49">
        <v>14</v>
      </c>
    </row>
    <row r="365" spans="1:54" x14ac:dyDescent="0.25">
      <c r="B365" s="49" t="s">
        <v>8</v>
      </c>
      <c r="C365" s="49">
        <v>0</v>
      </c>
      <c r="D365" s="49">
        <v>0</v>
      </c>
      <c r="E365" s="49">
        <v>0</v>
      </c>
      <c r="F365" s="49">
        <v>13</v>
      </c>
      <c r="G365" s="49">
        <v>0</v>
      </c>
      <c r="H365" s="49">
        <v>1</v>
      </c>
      <c r="I365" s="49">
        <v>0</v>
      </c>
      <c r="J365" s="49">
        <v>0</v>
      </c>
      <c r="K365" s="49">
        <v>0</v>
      </c>
      <c r="L365" s="49">
        <v>0</v>
      </c>
      <c r="M365" s="49">
        <v>0</v>
      </c>
      <c r="N365" s="49">
        <v>0</v>
      </c>
      <c r="O365" s="49">
        <v>0</v>
      </c>
      <c r="P365" s="49">
        <v>0</v>
      </c>
      <c r="Q365" s="49">
        <v>0</v>
      </c>
      <c r="R365" s="49">
        <v>0</v>
      </c>
      <c r="S365" s="49">
        <v>14</v>
      </c>
    </row>
    <row r="366" spans="1:54" x14ac:dyDescent="0.25">
      <c r="B366" s="49" t="s">
        <v>9</v>
      </c>
      <c r="C366" s="49">
        <v>0</v>
      </c>
      <c r="D366" s="49">
        <v>0</v>
      </c>
      <c r="E366" s="49">
        <v>0</v>
      </c>
      <c r="F366" s="49">
        <v>0</v>
      </c>
      <c r="G366" s="49">
        <v>0</v>
      </c>
      <c r="H366" s="49">
        <v>1</v>
      </c>
      <c r="I366" s="49">
        <v>0</v>
      </c>
      <c r="J366" s="49">
        <v>0</v>
      </c>
      <c r="K366" s="49">
        <v>2</v>
      </c>
      <c r="L366" s="49">
        <v>2</v>
      </c>
      <c r="M366" s="49">
        <v>1</v>
      </c>
      <c r="N366" s="49">
        <v>0</v>
      </c>
      <c r="O366" s="49">
        <v>8</v>
      </c>
      <c r="P366" s="49">
        <v>0</v>
      </c>
      <c r="Q366" s="49">
        <v>0</v>
      </c>
      <c r="R366" s="49">
        <v>0</v>
      </c>
      <c r="S366" s="49">
        <v>14</v>
      </c>
    </row>
    <row r="367" spans="1:54" x14ac:dyDescent="0.25">
      <c r="B367" s="49" t="s">
        <v>10</v>
      </c>
      <c r="C367" s="49">
        <v>0</v>
      </c>
      <c r="D367" s="49">
        <v>0</v>
      </c>
      <c r="E367" s="49">
        <v>1</v>
      </c>
      <c r="F367" s="49">
        <v>0</v>
      </c>
      <c r="G367" s="49">
        <v>2</v>
      </c>
      <c r="H367" s="49">
        <v>1</v>
      </c>
      <c r="I367" s="49">
        <v>4</v>
      </c>
      <c r="J367" s="49">
        <v>5</v>
      </c>
      <c r="K367" s="49">
        <v>1</v>
      </c>
      <c r="L367" s="49">
        <v>0</v>
      </c>
      <c r="M367" s="49">
        <v>0</v>
      </c>
      <c r="N367" s="49">
        <v>0</v>
      </c>
      <c r="O367" s="49">
        <v>0</v>
      </c>
      <c r="P367" s="49">
        <v>0</v>
      </c>
      <c r="Q367" s="49">
        <v>0</v>
      </c>
      <c r="R367" s="49">
        <v>0</v>
      </c>
      <c r="S367" s="49">
        <v>14</v>
      </c>
    </row>
    <row r="368" spans="1:54" x14ac:dyDescent="0.25">
      <c r="B368" s="49" t="s">
        <v>11</v>
      </c>
      <c r="C368" s="49">
        <v>0</v>
      </c>
      <c r="D368" s="49">
        <v>0</v>
      </c>
      <c r="E368" s="49">
        <v>14</v>
      </c>
      <c r="F368" s="49">
        <v>0</v>
      </c>
      <c r="G368" s="49">
        <v>0</v>
      </c>
      <c r="H368" s="49">
        <v>0</v>
      </c>
      <c r="I368" s="49">
        <v>0</v>
      </c>
      <c r="J368" s="49">
        <v>0</v>
      </c>
      <c r="K368" s="49">
        <v>0</v>
      </c>
      <c r="L368" s="49">
        <v>0</v>
      </c>
      <c r="M368" s="49">
        <v>0</v>
      </c>
      <c r="N368" s="49">
        <v>0</v>
      </c>
      <c r="O368" s="49">
        <v>0</v>
      </c>
      <c r="P368" s="49">
        <v>0</v>
      </c>
      <c r="Q368" s="49">
        <v>0</v>
      </c>
      <c r="R368" s="49">
        <v>0</v>
      </c>
      <c r="S368" s="49">
        <v>14</v>
      </c>
    </row>
    <row r="369" spans="1:54" x14ac:dyDescent="0.25">
      <c r="B369" s="49" t="s">
        <v>12</v>
      </c>
      <c r="C369" s="49">
        <v>0</v>
      </c>
      <c r="D369" s="49">
        <v>0</v>
      </c>
      <c r="E369" s="49">
        <v>0</v>
      </c>
      <c r="F369" s="49">
        <v>0</v>
      </c>
      <c r="G369" s="49">
        <v>0</v>
      </c>
      <c r="H369" s="49">
        <v>0</v>
      </c>
      <c r="I369" s="49">
        <v>0</v>
      </c>
      <c r="J369" s="49">
        <v>0</v>
      </c>
      <c r="K369" s="49">
        <v>0</v>
      </c>
      <c r="L369" s="49">
        <v>0</v>
      </c>
      <c r="M369" s="49">
        <v>14</v>
      </c>
      <c r="N369" s="49">
        <v>0</v>
      </c>
      <c r="O369" s="49">
        <v>0</v>
      </c>
      <c r="P369" s="49">
        <v>0</v>
      </c>
      <c r="Q369" s="49">
        <v>0</v>
      </c>
      <c r="R369" s="49">
        <v>0</v>
      </c>
      <c r="S369" s="49">
        <v>14</v>
      </c>
    </row>
    <row r="370" spans="1:54" x14ac:dyDescent="0.25">
      <c r="B370" s="49" t="s">
        <v>13</v>
      </c>
      <c r="C370" s="49">
        <v>0</v>
      </c>
      <c r="D370" s="49">
        <v>0</v>
      </c>
      <c r="E370" s="49">
        <v>0</v>
      </c>
      <c r="F370" s="49">
        <v>0</v>
      </c>
      <c r="G370" s="49">
        <v>8</v>
      </c>
      <c r="H370" s="49">
        <v>0</v>
      </c>
      <c r="I370" s="49">
        <v>5</v>
      </c>
      <c r="J370" s="49">
        <v>0</v>
      </c>
      <c r="K370" s="49">
        <v>1</v>
      </c>
      <c r="L370" s="49">
        <v>0</v>
      </c>
      <c r="M370" s="49">
        <v>0</v>
      </c>
      <c r="N370" s="49">
        <v>0</v>
      </c>
      <c r="O370" s="49">
        <v>0</v>
      </c>
      <c r="P370" s="49">
        <v>0</v>
      </c>
      <c r="Q370" s="49">
        <v>0</v>
      </c>
      <c r="R370" s="49">
        <v>0</v>
      </c>
      <c r="S370" s="49">
        <v>14</v>
      </c>
    </row>
    <row r="371" spans="1:54" x14ac:dyDescent="0.25">
      <c r="B371" s="49" t="s">
        <v>14</v>
      </c>
      <c r="C371" s="49">
        <v>0</v>
      </c>
      <c r="D371" s="49">
        <v>0</v>
      </c>
      <c r="E371" s="49">
        <v>2</v>
      </c>
      <c r="F371" s="49">
        <v>0</v>
      </c>
      <c r="G371" s="49">
        <v>9</v>
      </c>
      <c r="H371" s="49">
        <v>2</v>
      </c>
      <c r="I371" s="49">
        <v>1</v>
      </c>
      <c r="J371" s="49">
        <v>0</v>
      </c>
      <c r="K371" s="49">
        <v>0</v>
      </c>
      <c r="L371" s="49">
        <v>0</v>
      </c>
      <c r="M371" s="49">
        <v>0</v>
      </c>
      <c r="N371" s="49">
        <v>0</v>
      </c>
      <c r="O371" s="49">
        <v>0</v>
      </c>
      <c r="P371" s="49">
        <v>0</v>
      </c>
      <c r="Q371" s="49">
        <v>0</v>
      </c>
      <c r="R371" s="49">
        <v>0</v>
      </c>
      <c r="S371" s="49">
        <v>14</v>
      </c>
    </row>
    <row r="372" spans="1:54" x14ac:dyDescent="0.25">
      <c r="B372" s="49" t="s">
        <v>15</v>
      </c>
      <c r="C372" s="49">
        <v>0</v>
      </c>
      <c r="D372" s="49">
        <v>0</v>
      </c>
      <c r="E372" s="49">
        <v>3</v>
      </c>
      <c r="F372" s="49">
        <v>0</v>
      </c>
      <c r="G372" s="49">
        <v>2</v>
      </c>
      <c r="H372" s="49">
        <v>1</v>
      </c>
      <c r="I372" s="49">
        <v>0</v>
      </c>
      <c r="J372" s="49">
        <v>0</v>
      </c>
      <c r="K372" s="49">
        <v>0</v>
      </c>
      <c r="L372" s="49">
        <v>0</v>
      </c>
      <c r="M372" s="49">
        <v>0</v>
      </c>
      <c r="N372" s="49">
        <v>0</v>
      </c>
      <c r="O372" s="49">
        <v>0</v>
      </c>
      <c r="P372" s="49">
        <v>0</v>
      </c>
      <c r="Q372" s="49">
        <v>0</v>
      </c>
      <c r="R372" s="49">
        <v>0</v>
      </c>
      <c r="S372" s="49">
        <v>6</v>
      </c>
    </row>
    <row r="373" spans="1:54" x14ac:dyDescent="0.25">
      <c r="B373" s="49" t="s">
        <v>16</v>
      </c>
      <c r="C373" s="49">
        <v>0</v>
      </c>
      <c r="D373" s="49">
        <v>0</v>
      </c>
      <c r="E373" s="49">
        <v>0</v>
      </c>
      <c r="F373" s="49">
        <v>0</v>
      </c>
      <c r="G373" s="49">
        <v>0</v>
      </c>
      <c r="H373" s="49">
        <v>0</v>
      </c>
      <c r="I373" s="49">
        <v>0</v>
      </c>
      <c r="J373" s="49">
        <v>0</v>
      </c>
      <c r="K373" s="49">
        <v>1</v>
      </c>
      <c r="L373" s="49">
        <v>4</v>
      </c>
      <c r="M373" s="49">
        <v>6</v>
      </c>
      <c r="N373" s="49">
        <v>2</v>
      </c>
      <c r="O373" s="49">
        <v>1</v>
      </c>
      <c r="P373" s="49">
        <v>0</v>
      </c>
      <c r="Q373" s="49">
        <v>0</v>
      </c>
      <c r="R373" s="49">
        <v>0</v>
      </c>
      <c r="S373" s="49">
        <v>14</v>
      </c>
    </row>
    <row r="374" spans="1:54" x14ac:dyDescent="0.25">
      <c r="B374" s="49" t="s">
        <v>17</v>
      </c>
      <c r="C374" s="49">
        <v>0</v>
      </c>
      <c r="D374" s="49">
        <v>0</v>
      </c>
      <c r="E374" s="49">
        <v>8</v>
      </c>
      <c r="F374" s="49">
        <v>0</v>
      </c>
      <c r="G374" s="49">
        <v>3</v>
      </c>
      <c r="H374" s="49">
        <v>1</v>
      </c>
      <c r="I374" s="49">
        <v>1</v>
      </c>
      <c r="J374" s="49">
        <v>0</v>
      </c>
      <c r="K374" s="49">
        <v>0</v>
      </c>
      <c r="L374" s="49">
        <v>0</v>
      </c>
      <c r="M374" s="49">
        <v>0</v>
      </c>
      <c r="N374" s="49">
        <v>1</v>
      </c>
      <c r="O374" s="49">
        <v>0</v>
      </c>
      <c r="P374" s="49">
        <v>0</v>
      </c>
      <c r="Q374" s="49">
        <v>0</v>
      </c>
      <c r="R374" s="49">
        <v>0</v>
      </c>
      <c r="S374" s="49">
        <v>14</v>
      </c>
    </row>
    <row r="375" spans="1:54" x14ac:dyDescent="0.25">
      <c r="B375" s="49" t="s">
        <v>18</v>
      </c>
      <c r="C375" s="49">
        <v>0</v>
      </c>
      <c r="D375" s="49">
        <v>13</v>
      </c>
      <c r="E375" s="49">
        <v>1</v>
      </c>
      <c r="F375" s="49">
        <v>0</v>
      </c>
      <c r="G375" s="49">
        <v>0</v>
      </c>
      <c r="H375" s="49">
        <v>0</v>
      </c>
      <c r="I375" s="49">
        <v>0</v>
      </c>
      <c r="J375" s="49">
        <v>0</v>
      </c>
      <c r="K375" s="49">
        <v>0</v>
      </c>
      <c r="L375" s="49">
        <v>0</v>
      </c>
      <c r="M375" s="49">
        <v>0</v>
      </c>
      <c r="N375" s="49">
        <v>0</v>
      </c>
      <c r="O375" s="49">
        <v>0</v>
      </c>
      <c r="P375" s="49">
        <v>0</v>
      </c>
      <c r="Q375" s="49">
        <v>0</v>
      </c>
      <c r="R375" s="49">
        <v>0</v>
      </c>
      <c r="S375" s="49">
        <v>14</v>
      </c>
    </row>
    <row r="376" spans="1:54" x14ac:dyDescent="0.25">
      <c r="B376" s="49" t="s">
        <v>19</v>
      </c>
      <c r="C376" s="49">
        <v>0</v>
      </c>
      <c r="D376" s="49">
        <v>13</v>
      </c>
      <c r="E376" s="49">
        <v>0</v>
      </c>
      <c r="F376" s="49">
        <v>1</v>
      </c>
      <c r="G376" s="49">
        <v>0</v>
      </c>
      <c r="H376" s="49">
        <v>0</v>
      </c>
      <c r="I376" s="49">
        <v>0</v>
      </c>
      <c r="J376" s="49">
        <v>0</v>
      </c>
      <c r="K376" s="49">
        <v>0</v>
      </c>
      <c r="L376" s="49">
        <v>0</v>
      </c>
      <c r="M376" s="49">
        <v>0</v>
      </c>
      <c r="N376" s="49">
        <v>0</v>
      </c>
      <c r="O376" s="49">
        <v>0</v>
      </c>
      <c r="P376" s="49">
        <v>0</v>
      </c>
      <c r="Q376" s="49">
        <v>0</v>
      </c>
      <c r="R376" s="49">
        <v>0</v>
      </c>
      <c r="S376" s="49">
        <v>14</v>
      </c>
    </row>
    <row r="377" spans="1:54" x14ac:dyDescent="0.25">
      <c r="B377" s="49" t="s">
        <v>20</v>
      </c>
      <c r="C377" s="49">
        <v>0</v>
      </c>
      <c r="D377" s="49">
        <v>0</v>
      </c>
      <c r="E377" s="49">
        <v>1</v>
      </c>
      <c r="F377" s="49">
        <v>1</v>
      </c>
      <c r="G377" s="49">
        <v>8</v>
      </c>
      <c r="H377" s="49">
        <v>4</v>
      </c>
      <c r="I377" s="49">
        <v>0</v>
      </c>
      <c r="J377" s="49">
        <v>0</v>
      </c>
      <c r="K377" s="49">
        <v>0</v>
      </c>
      <c r="L377" s="49">
        <v>0</v>
      </c>
      <c r="M377" s="49">
        <v>0</v>
      </c>
      <c r="N377" s="49">
        <v>0</v>
      </c>
      <c r="O377" s="49">
        <v>0</v>
      </c>
      <c r="P377" s="49">
        <v>0</v>
      </c>
      <c r="Q377" s="49">
        <v>0</v>
      </c>
      <c r="R377" s="49">
        <v>0</v>
      </c>
      <c r="S377" s="49">
        <v>14</v>
      </c>
    </row>
    <row r="378" spans="1:54" x14ac:dyDescent="0.25">
      <c r="B378" s="49" t="s">
        <v>21</v>
      </c>
      <c r="C378" s="49">
        <v>0</v>
      </c>
      <c r="D378" s="49">
        <v>0</v>
      </c>
      <c r="E378" s="49">
        <v>0</v>
      </c>
      <c r="F378" s="49">
        <v>0</v>
      </c>
      <c r="G378" s="49">
        <v>1</v>
      </c>
      <c r="H378" s="49">
        <v>0</v>
      </c>
      <c r="I378" s="49">
        <v>1</v>
      </c>
      <c r="J378" s="49">
        <v>8</v>
      </c>
      <c r="K378" s="49">
        <v>2</v>
      </c>
      <c r="L378" s="49">
        <v>1</v>
      </c>
      <c r="M378" s="49">
        <v>1</v>
      </c>
      <c r="N378" s="49">
        <v>0</v>
      </c>
      <c r="O378" s="49">
        <v>0</v>
      </c>
      <c r="P378" s="49">
        <v>0</v>
      </c>
      <c r="Q378" s="49">
        <v>0</v>
      </c>
      <c r="R378" s="49">
        <v>0</v>
      </c>
      <c r="S378" s="49">
        <v>14</v>
      </c>
    </row>
    <row r="379" spans="1:54" x14ac:dyDescent="0.25">
      <c r="B379" s="49" t="s">
        <v>22</v>
      </c>
      <c r="C379" s="49">
        <v>0</v>
      </c>
      <c r="D379" s="49">
        <v>0</v>
      </c>
      <c r="E379" s="49">
        <v>0</v>
      </c>
      <c r="F379" s="49">
        <v>1</v>
      </c>
      <c r="G379" s="49">
        <v>3</v>
      </c>
      <c r="H379" s="49">
        <v>3</v>
      </c>
      <c r="I379" s="49">
        <v>4</v>
      </c>
      <c r="J379" s="49">
        <v>3</v>
      </c>
      <c r="K379" s="49">
        <v>0</v>
      </c>
      <c r="L379" s="49">
        <v>0</v>
      </c>
      <c r="M379" s="49">
        <v>0</v>
      </c>
      <c r="N379" s="49">
        <v>0</v>
      </c>
      <c r="O379" s="49">
        <v>0</v>
      </c>
      <c r="P379" s="49">
        <v>0</v>
      </c>
      <c r="Q379" s="49">
        <v>0</v>
      </c>
      <c r="R379" s="49">
        <v>0</v>
      </c>
      <c r="S379" s="49">
        <v>14</v>
      </c>
    </row>
    <row r="380" spans="1:54" x14ac:dyDescent="0.25">
      <c r="B380" s="49" t="s">
        <v>90</v>
      </c>
      <c r="C380" s="49">
        <v>0</v>
      </c>
      <c r="D380" s="49">
        <v>0</v>
      </c>
      <c r="E380" s="49">
        <v>0</v>
      </c>
      <c r="F380" s="49">
        <v>0</v>
      </c>
      <c r="G380" s="49">
        <v>0</v>
      </c>
      <c r="H380" s="49">
        <v>0</v>
      </c>
      <c r="I380" s="49">
        <v>0</v>
      </c>
      <c r="J380" s="49">
        <v>0</v>
      </c>
      <c r="K380" s="49">
        <v>8</v>
      </c>
      <c r="L380" s="49">
        <v>6</v>
      </c>
      <c r="M380" s="49">
        <v>0</v>
      </c>
      <c r="N380" s="49">
        <v>0</v>
      </c>
      <c r="O380" s="49">
        <v>0</v>
      </c>
      <c r="P380" s="49">
        <v>0</v>
      </c>
      <c r="Q380" s="49">
        <v>0</v>
      </c>
      <c r="R380" s="49">
        <v>0</v>
      </c>
      <c r="S380" s="49">
        <v>14</v>
      </c>
    </row>
    <row r="381" spans="1:54" x14ac:dyDescent="0.25">
      <c r="B381" s="49" t="s">
        <v>121</v>
      </c>
      <c r="C381" s="49">
        <v>0</v>
      </c>
      <c r="D381" s="49">
        <v>0</v>
      </c>
      <c r="E381" s="49">
        <v>0</v>
      </c>
      <c r="F381" s="49">
        <v>1</v>
      </c>
      <c r="G381" s="49">
        <v>0</v>
      </c>
      <c r="H381" s="49">
        <v>0</v>
      </c>
      <c r="I381" s="49">
        <v>1</v>
      </c>
      <c r="J381" s="49">
        <v>0</v>
      </c>
      <c r="K381" s="49">
        <v>1</v>
      </c>
      <c r="L381" s="49">
        <v>3</v>
      </c>
      <c r="M381" s="49">
        <v>8</v>
      </c>
      <c r="N381" s="49">
        <v>0</v>
      </c>
      <c r="O381" s="49">
        <v>0</v>
      </c>
      <c r="P381" s="49">
        <v>0</v>
      </c>
      <c r="Q381" s="49">
        <v>0</v>
      </c>
      <c r="R381" s="49">
        <v>0</v>
      </c>
      <c r="S381" s="49">
        <v>14</v>
      </c>
    </row>
    <row r="382" spans="1:54" x14ac:dyDescent="0.25">
      <c r="B382" t="s">
        <v>96</v>
      </c>
      <c r="C382">
        <v>0</v>
      </c>
      <c r="D382">
        <v>0</v>
      </c>
      <c r="E382">
        <v>0</v>
      </c>
      <c r="F382">
        <v>12</v>
      </c>
      <c r="G382">
        <v>0</v>
      </c>
      <c r="H382">
        <v>1</v>
      </c>
      <c r="I382">
        <v>0</v>
      </c>
      <c r="J382">
        <v>0</v>
      </c>
      <c r="K382">
        <v>0</v>
      </c>
      <c r="L382">
        <v>0</v>
      </c>
      <c r="M382">
        <v>0</v>
      </c>
      <c r="N382">
        <v>0</v>
      </c>
      <c r="O382">
        <v>0</v>
      </c>
      <c r="P382">
        <v>0</v>
      </c>
      <c r="Q382">
        <v>0</v>
      </c>
      <c r="R382">
        <v>0</v>
      </c>
      <c r="S382">
        <v>13</v>
      </c>
    </row>
    <row r="383" spans="1:54" s="49" customFormat="1" x14ac:dyDescent="0.25">
      <c r="AC383" s="10"/>
      <c r="AD383" s="10"/>
      <c r="AE383" s="10"/>
      <c r="AF383" s="10"/>
      <c r="AG383" s="10"/>
      <c r="AH383" s="10"/>
      <c r="AI383" s="10"/>
      <c r="AJ383" s="10"/>
      <c r="AK383" s="10"/>
      <c r="AL383" s="10"/>
      <c r="AM383" s="10"/>
      <c r="AN383" s="10"/>
      <c r="AO383" s="10"/>
      <c r="AP383" s="10"/>
      <c r="AQ383" s="10"/>
      <c r="AR383" s="10"/>
      <c r="AS383" s="10"/>
      <c r="AT383" s="10"/>
      <c r="AU383" s="10"/>
      <c r="AV383" s="10"/>
      <c r="AW383" s="10"/>
      <c r="AX383" s="10"/>
      <c r="AY383" s="10"/>
      <c r="AZ383" s="10"/>
      <c r="BA383" s="10"/>
      <c r="BB383" s="10"/>
    </row>
    <row r="384" spans="1:54" x14ac:dyDescent="0.25">
      <c r="A384" t="s">
        <v>43</v>
      </c>
    </row>
    <row r="385" spans="2:19" x14ac:dyDescent="0.25">
      <c r="B385" s="49" t="s">
        <v>0</v>
      </c>
      <c r="C385" s="49">
        <v>1.5625E-2</v>
      </c>
      <c r="D385" s="49">
        <v>3.125E-2</v>
      </c>
      <c r="E385" s="49">
        <v>6.25E-2</v>
      </c>
      <c r="F385" s="49">
        <v>0.125</v>
      </c>
      <c r="G385" s="49">
        <v>0.25</v>
      </c>
      <c r="H385" s="49">
        <v>0.5</v>
      </c>
      <c r="I385" s="49">
        <v>1</v>
      </c>
      <c r="J385" s="49">
        <v>2</v>
      </c>
      <c r="K385" s="49">
        <v>4</v>
      </c>
      <c r="L385" s="49">
        <v>8</v>
      </c>
      <c r="M385" s="49">
        <v>16</v>
      </c>
      <c r="N385" s="49">
        <v>32</v>
      </c>
      <c r="O385" s="49">
        <v>64</v>
      </c>
      <c r="P385" s="49">
        <v>128</v>
      </c>
      <c r="Q385" s="49">
        <v>256</v>
      </c>
      <c r="R385" s="49">
        <v>512</v>
      </c>
      <c r="S385" s="49" t="s">
        <v>1</v>
      </c>
    </row>
    <row r="386" spans="2:19" x14ac:dyDescent="0.25">
      <c r="B386" s="49" t="s">
        <v>2</v>
      </c>
      <c r="C386" s="49">
        <v>0</v>
      </c>
      <c r="D386" s="49">
        <v>0</v>
      </c>
      <c r="E386" s="49">
        <v>0</v>
      </c>
      <c r="F386" s="49">
        <v>0</v>
      </c>
      <c r="G386" s="49">
        <v>0</v>
      </c>
      <c r="H386" s="49">
        <v>0</v>
      </c>
      <c r="I386" s="49">
        <v>2</v>
      </c>
      <c r="J386" s="49">
        <v>1</v>
      </c>
      <c r="K386" s="49">
        <v>0</v>
      </c>
      <c r="L386" s="49">
        <v>1</v>
      </c>
      <c r="M386" s="49">
        <v>0</v>
      </c>
      <c r="N386" s="49">
        <v>4</v>
      </c>
      <c r="O386" s="49">
        <v>132</v>
      </c>
      <c r="P386" s="49">
        <v>0</v>
      </c>
      <c r="Q386" s="49">
        <v>0</v>
      </c>
      <c r="R386" s="49">
        <v>0</v>
      </c>
      <c r="S386" s="49">
        <v>140</v>
      </c>
    </row>
    <row r="387" spans="2:19" x14ac:dyDescent="0.25">
      <c r="B387" s="49" t="s">
        <v>3</v>
      </c>
      <c r="C387" s="49">
        <v>0</v>
      </c>
      <c r="D387" s="49">
        <v>0</v>
      </c>
      <c r="E387" s="49">
        <v>0</v>
      </c>
      <c r="F387" s="49">
        <v>1</v>
      </c>
      <c r="G387" s="49">
        <v>0</v>
      </c>
      <c r="H387" s="49">
        <v>1</v>
      </c>
      <c r="I387" s="49">
        <v>1</v>
      </c>
      <c r="J387" s="49">
        <v>0</v>
      </c>
      <c r="K387" s="49">
        <v>0</v>
      </c>
      <c r="L387" s="49">
        <v>0</v>
      </c>
      <c r="M387" s="49">
        <v>0</v>
      </c>
      <c r="N387" s="49">
        <v>5</v>
      </c>
      <c r="O387" s="49">
        <v>132</v>
      </c>
      <c r="P387" s="49">
        <v>0</v>
      </c>
      <c r="Q387" s="49">
        <v>0</v>
      </c>
      <c r="R387" s="49">
        <v>0</v>
      </c>
      <c r="S387" s="49">
        <v>140</v>
      </c>
    </row>
    <row r="388" spans="2:19" x14ac:dyDescent="0.25">
      <c r="B388" s="49" t="s">
        <v>4</v>
      </c>
      <c r="C388" s="49">
        <v>0</v>
      </c>
      <c r="D388" s="49">
        <v>0</v>
      </c>
      <c r="E388" s="49">
        <v>0</v>
      </c>
      <c r="F388" s="49">
        <v>0</v>
      </c>
      <c r="G388" s="49">
        <v>2</v>
      </c>
      <c r="H388" s="49">
        <v>0</v>
      </c>
      <c r="I388" s="49">
        <v>4</v>
      </c>
      <c r="J388" s="49">
        <v>37</v>
      </c>
      <c r="K388" s="49">
        <v>39</v>
      </c>
      <c r="L388" s="49">
        <v>26</v>
      </c>
      <c r="M388" s="49">
        <v>8</v>
      </c>
      <c r="N388" s="49">
        <v>7</v>
      </c>
      <c r="O388" s="49">
        <v>8</v>
      </c>
      <c r="P388" s="49">
        <v>9</v>
      </c>
      <c r="Q388" s="49">
        <v>0</v>
      </c>
      <c r="R388" s="49">
        <v>0</v>
      </c>
      <c r="S388" s="49">
        <v>140</v>
      </c>
    </row>
    <row r="389" spans="2:19" x14ac:dyDescent="0.25">
      <c r="B389" s="49" t="s">
        <v>5</v>
      </c>
      <c r="C389" s="49">
        <v>0</v>
      </c>
      <c r="D389" s="49">
        <v>0</v>
      </c>
      <c r="E389" s="49">
        <v>0</v>
      </c>
      <c r="F389" s="49">
        <v>0</v>
      </c>
      <c r="G389" s="49">
        <v>2</v>
      </c>
      <c r="H389" s="49">
        <v>0</v>
      </c>
      <c r="I389" s="49">
        <v>3</v>
      </c>
      <c r="J389" s="49">
        <v>43</v>
      </c>
      <c r="K389" s="49">
        <v>40</v>
      </c>
      <c r="L389" s="49">
        <v>21</v>
      </c>
      <c r="M389" s="49">
        <v>11</v>
      </c>
      <c r="N389" s="49">
        <v>5</v>
      </c>
      <c r="O389" s="49">
        <v>7</v>
      </c>
      <c r="P389" s="49">
        <v>8</v>
      </c>
      <c r="Q389" s="49">
        <v>0</v>
      </c>
      <c r="R389" s="49">
        <v>0</v>
      </c>
      <c r="S389" s="49">
        <v>140</v>
      </c>
    </row>
    <row r="390" spans="2:19" x14ac:dyDescent="0.25">
      <c r="B390" s="49" t="s">
        <v>6</v>
      </c>
      <c r="C390" s="49">
        <v>0</v>
      </c>
      <c r="D390" s="49">
        <v>0</v>
      </c>
      <c r="E390" s="49">
        <v>0</v>
      </c>
      <c r="F390" s="49">
        <v>3</v>
      </c>
      <c r="G390" s="49">
        <v>0</v>
      </c>
      <c r="H390" s="49">
        <v>1</v>
      </c>
      <c r="I390" s="49">
        <v>5</v>
      </c>
      <c r="J390" s="49">
        <v>14</v>
      </c>
      <c r="K390" s="49">
        <v>53</v>
      </c>
      <c r="L390" s="49">
        <v>30</v>
      </c>
      <c r="M390" s="49">
        <v>16</v>
      </c>
      <c r="N390" s="49">
        <v>18</v>
      </c>
      <c r="O390" s="49">
        <v>0</v>
      </c>
      <c r="P390" s="49">
        <v>0</v>
      </c>
      <c r="Q390" s="49">
        <v>0</v>
      </c>
      <c r="R390" s="49">
        <v>0</v>
      </c>
      <c r="S390" s="49">
        <v>140</v>
      </c>
    </row>
    <row r="391" spans="2:19" x14ac:dyDescent="0.25">
      <c r="B391" s="49" t="s">
        <v>7</v>
      </c>
      <c r="C391" s="49">
        <v>0</v>
      </c>
      <c r="D391" s="49">
        <v>2</v>
      </c>
      <c r="E391" s="49">
        <v>0</v>
      </c>
      <c r="F391" s="49">
        <v>0</v>
      </c>
      <c r="G391" s="49">
        <v>2</v>
      </c>
      <c r="H391" s="49">
        <v>0</v>
      </c>
      <c r="I391" s="49">
        <v>0</v>
      </c>
      <c r="J391" s="49">
        <v>0</v>
      </c>
      <c r="K391" s="49">
        <v>4</v>
      </c>
      <c r="L391" s="49">
        <v>36</v>
      </c>
      <c r="M391" s="49">
        <v>96</v>
      </c>
      <c r="N391" s="49">
        <v>0</v>
      </c>
      <c r="O391" s="49">
        <v>0</v>
      </c>
      <c r="P391" s="49">
        <v>0</v>
      </c>
      <c r="Q391" s="49">
        <v>0</v>
      </c>
      <c r="R391" s="49">
        <v>0</v>
      </c>
      <c r="S391" s="49">
        <v>140</v>
      </c>
    </row>
    <row r="392" spans="2:19" x14ac:dyDescent="0.25">
      <c r="B392" s="49" t="s">
        <v>8</v>
      </c>
      <c r="C392" s="49">
        <v>0</v>
      </c>
      <c r="D392" s="49">
        <v>0</v>
      </c>
      <c r="E392" s="49">
        <v>0</v>
      </c>
      <c r="F392" s="49">
        <v>3</v>
      </c>
      <c r="G392" s="49">
        <v>0</v>
      </c>
      <c r="H392" s="49">
        <v>6</v>
      </c>
      <c r="I392" s="49">
        <v>47</v>
      </c>
      <c r="J392" s="49">
        <v>41</v>
      </c>
      <c r="K392" s="49">
        <v>14</v>
      </c>
      <c r="L392" s="49">
        <v>9</v>
      </c>
      <c r="M392" s="49">
        <v>9</v>
      </c>
      <c r="N392" s="49">
        <v>5</v>
      </c>
      <c r="O392" s="49">
        <v>6</v>
      </c>
      <c r="P392" s="49">
        <v>0</v>
      </c>
      <c r="Q392" s="49">
        <v>0</v>
      </c>
      <c r="R392" s="49">
        <v>0</v>
      </c>
      <c r="S392" s="49">
        <v>140</v>
      </c>
    </row>
    <row r="393" spans="2:19" x14ac:dyDescent="0.25">
      <c r="B393" s="49" t="s">
        <v>9</v>
      </c>
      <c r="C393" s="49">
        <v>0</v>
      </c>
      <c r="D393" s="49">
        <v>0</v>
      </c>
      <c r="E393" s="49">
        <v>0</v>
      </c>
      <c r="F393" s="49">
        <v>0</v>
      </c>
      <c r="G393" s="49">
        <v>0</v>
      </c>
      <c r="H393" s="49">
        <v>1</v>
      </c>
      <c r="I393" s="49">
        <v>2</v>
      </c>
      <c r="J393" s="49">
        <v>0</v>
      </c>
      <c r="K393" s="49">
        <v>1</v>
      </c>
      <c r="L393" s="49">
        <v>0</v>
      </c>
      <c r="M393" s="49">
        <v>0</v>
      </c>
      <c r="N393" s="49">
        <v>1</v>
      </c>
      <c r="O393" s="49">
        <v>135</v>
      </c>
      <c r="P393" s="49">
        <v>0</v>
      </c>
      <c r="Q393" s="49">
        <v>0</v>
      </c>
      <c r="R393" s="49">
        <v>0</v>
      </c>
      <c r="S393" s="49">
        <v>140</v>
      </c>
    </row>
    <row r="394" spans="2:19" x14ac:dyDescent="0.25">
      <c r="B394" s="49" t="s">
        <v>10</v>
      </c>
      <c r="C394" s="49">
        <v>0</v>
      </c>
      <c r="D394" s="49">
        <v>0</v>
      </c>
      <c r="E394" s="49">
        <v>1</v>
      </c>
      <c r="F394" s="49">
        <v>0</v>
      </c>
      <c r="G394" s="49">
        <v>6</v>
      </c>
      <c r="H394" s="49">
        <v>26</v>
      </c>
      <c r="I394" s="49">
        <v>58</v>
      </c>
      <c r="J394" s="49">
        <v>21</v>
      </c>
      <c r="K394" s="49">
        <v>10</v>
      </c>
      <c r="L394" s="49">
        <v>7</v>
      </c>
      <c r="M394" s="49">
        <v>6</v>
      </c>
      <c r="N394" s="49">
        <v>5</v>
      </c>
      <c r="O394" s="49">
        <v>0</v>
      </c>
      <c r="P394" s="49">
        <v>0</v>
      </c>
      <c r="Q394" s="49">
        <v>0</v>
      </c>
      <c r="R394" s="49">
        <v>0</v>
      </c>
      <c r="S394" s="49">
        <v>140</v>
      </c>
    </row>
    <row r="395" spans="2:19" x14ac:dyDescent="0.25">
      <c r="B395" s="49" t="s">
        <v>11</v>
      </c>
      <c r="C395" s="49">
        <v>0</v>
      </c>
      <c r="D395" s="49">
        <v>0</v>
      </c>
      <c r="E395" s="49">
        <v>40</v>
      </c>
      <c r="F395" s="49">
        <v>0</v>
      </c>
      <c r="G395" s="49">
        <v>23</v>
      </c>
      <c r="H395" s="49">
        <v>23</v>
      </c>
      <c r="I395" s="49">
        <v>20</v>
      </c>
      <c r="J395" s="49">
        <v>9</v>
      </c>
      <c r="K395" s="49">
        <v>15</v>
      </c>
      <c r="L395" s="49">
        <v>5</v>
      </c>
      <c r="M395" s="49">
        <v>3</v>
      </c>
      <c r="N395" s="49">
        <v>2</v>
      </c>
      <c r="O395" s="49">
        <v>0</v>
      </c>
      <c r="P395" s="49">
        <v>0</v>
      </c>
      <c r="Q395" s="49">
        <v>0</v>
      </c>
      <c r="R395" s="49">
        <v>0</v>
      </c>
      <c r="S395" s="49">
        <v>140</v>
      </c>
    </row>
    <row r="396" spans="2:19" x14ac:dyDescent="0.25">
      <c r="B396" s="49" t="s">
        <v>12</v>
      </c>
      <c r="C396" s="49">
        <v>0</v>
      </c>
      <c r="D396" s="49">
        <v>0</v>
      </c>
      <c r="E396" s="49">
        <v>0</v>
      </c>
      <c r="F396" s="49">
        <v>1</v>
      </c>
      <c r="G396" s="49">
        <v>5</v>
      </c>
      <c r="H396" s="49">
        <v>15</v>
      </c>
      <c r="I396" s="49">
        <v>87</v>
      </c>
      <c r="J396" s="49">
        <v>28</v>
      </c>
      <c r="K396" s="49">
        <v>0</v>
      </c>
      <c r="L396" s="49">
        <v>0</v>
      </c>
      <c r="M396" s="49">
        <v>3</v>
      </c>
      <c r="N396" s="49">
        <v>0</v>
      </c>
      <c r="O396" s="49">
        <v>0</v>
      </c>
      <c r="P396" s="49">
        <v>0</v>
      </c>
      <c r="Q396" s="49">
        <v>0</v>
      </c>
      <c r="R396" s="49">
        <v>0</v>
      </c>
      <c r="S396" s="49">
        <v>139</v>
      </c>
    </row>
    <row r="397" spans="2:19" x14ac:dyDescent="0.25">
      <c r="B397" s="49" t="s">
        <v>13</v>
      </c>
      <c r="C397" s="49">
        <v>0</v>
      </c>
      <c r="D397" s="49">
        <v>0</v>
      </c>
      <c r="E397" s="49">
        <v>0</v>
      </c>
      <c r="F397" s="49">
        <v>0</v>
      </c>
      <c r="G397" s="49">
        <v>24</v>
      </c>
      <c r="H397" s="49">
        <v>0</v>
      </c>
      <c r="I397" s="49">
        <v>71</v>
      </c>
      <c r="J397" s="49">
        <v>35</v>
      </c>
      <c r="K397" s="49">
        <v>5</v>
      </c>
      <c r="L397" s="49">
        <v>4</v>
      </c>
      <c r="M397" s="49">
        <v>0</v>
      </c>
      <c r="N397" s="49">
        <v>1</v>
      </c>
      <c r="O397" s="49">
        <v>0</v>
      </c>
      <c r="P397" s="49">
        <v>0</v>
      </c>
      <c r="Q397" s="49">
        <v>0</v>
      </c>
      <c r="R397" s="49">
        <v>0</v>
      </c>
      <c r="S397" s="49">
        <v>140</v>
      </c>
    </row>
    <row r="398" spans="2:19" x14ac:dyDescent="0.25">
      <c r="B398" s="49" t="s">
        <v>14</v>
      </c>
      <c r="C398" s="49">
        <v>0</v>
      </c>
      <c r="D398" s="49">
        <v>0</v>
      </c>
      <c r="E398" s="49">
        <v>3</v>
      </c>
      <c r="F398" s="49">
        <v>0</v>
      </c>
      <c r="G398" s="49">
        <v>4</v>
      </c>
      <c r="H398" s="49">
        <v>56</v>
      </c>
      <c r="I398" s="49">
        <v>53</v>
      </c>
      <c r="J398" s="49">
        <v>19</v>
      </c>
      <c r="K398" s="49">
        <v>4</v>
      </c>
      <c r="L398" s="49">
        <v>0</v>
      </c>
      <c r="M398" s="49">
        <v>1</v>
      </c>
      <c r="N398" s="49">
        <v>0</v>
      </c>
      <c r="O398" s="49">
        <v>0</v>
      </c>
      <c r="P398" s="49">
        <v>0</v>
      </c>
      <c r="Q398" s="49">
        <v>0</v>
      </c>
      <c r="R398" s="49">
        <v>0</v>
      </c>
      <c r="S398" s="49">
        <v>140</v>
      </c>
    </row>
    <row r="399" spans="2:19" x14ac:dyDescent="0.25">
      <c r="B399" s="49" t="s">
        <v>15</v>
      </c>
      <c r="C399" s="49">
        <v>0</v>
      </c>
      <c r="D399" s="49">
        <v>0</v>
      </c>
      <c r="E399" s="49">
        <v>23</v>
      </c>
      <c r="F399" s="49">
        <v>0</v>
      </c>
      <c r="G399" s="49">
        <v>11</v>
      </c>
      <c r="H399" s="49">
        <v>4</v>
      </c>
      <c r="I399" s="49">
        <v>0</v>
      </c>
      <c r="J399" s="49">
        <v>0</v>
      </c>
      <c r="K399" s="49">
        <v>0</v>
      </c>
      <c r="L399" s="49">
        <v>0</v>
      </c>
      <c r="M399" s="49">
        <v>0</v>
      </c>
      <c r="N399" s="49">
        <v>0</v>
      </c>
      <c r="O399" s="49">
        <v>0</v>
      </c>
      <c r="P399" s="49">
        <v>0</v>
      </c>
      <c r="Q399" s="49">
        <v>0</v>
      </c>
      <c r="R399" s="49">
        <v>0</v>
      </c>
      <c r="S399" s="49">
        <v>38</v>
      </c>
    </row>
    <row r="400" spans="2:19" x14ac:dyDescent="0.25">
      <c r="B400" s="49" t="s">
        <v>16</v>
      </c>
      <c r="C400" s="49">
        <v>0</v>
      </c>
      <c r="D400" s="49">
        <v>0</v>
      </c>
      <c r="E400" s="49">
        <v>0</v>
      </c>
      <c r="F400" s="49">
        <v>0</v>
      </c>
      <c r="G400" s="49">
        <v>0</v>
      </c>
      <c r="H400" s="49">
        <v>1</v>
      </c>
      <c r="I400" s="49">
        <v>0</v>
      </c>
      <c r="J400" s="49">
        <v>2</v>
      </c>
      <c r="K400" s="49">
        <v>5</v>
      </c>
      <c r="L400" s="49">
        <v>6</v>
      </c>
      <c r="M400" s="49">
        <v>8</v>
      </c>
      <c r="N400" s="49">
        <v>19</v>
      </c>
      <c r="O400" s="49">
        <v>38</v>
      </c>
      <c r="P400" s="49">
        <v>34</v>
      </c>
      <c r="Q400" s="49">
        <v>27</v>
      </c>
      <c r="R400" s="49">
        <v>0</v>
      </c>
      <c r="S400" s="49">
        <v>140</v>
      </c>
    </row>
    <row r="401" spans="1:19" x14ac:dyDescent="0.25">
      <c r="B401" s="49" t="s">
        <v>17</v>
      </c>
      <c r="C401" s="49">
        <v>0</v>
      </c>
      <c r="D401" s="49">
        <v>0</v>
      </c>
      <c r="E401" s="49">
        <v>2</v>
      </c>
      <c r="F401" s="49">
        <v>0</v>
      </c>
      <c r="G401" s="49">
        <v>0</v>
      </c>
      <c r="H401" s="49">
        <v>0</v>
      </c>
      <c r="I401" s="49">
        <v>3</v>
      </c>
      <c r="J401" s="49">
        <v>12</v>
      </c>
      <c r="K401" s="49">
        <v>51</v>
      </c>
      <c r="L401" s="49">
        <v>31</v>
      </c>
      <c r="M401" s="49">
        <v>28</v>
      </c>
      <c r="N401" s="49">
        <v>13</v>
      </c>
      <c r="O401" s="49">
        <v>0</v>
      </c>
      <c r="P401" s="49">
        <v>0</v>
      </c>
      <c r="Q401" s="49">
        <v>0</v>
      </c>
      <c r="R401" s="49">
        <v>0</v>
      </c>
      <c r="S401" s="49">
        <v>140</v>
      </c>
    </row>
    <row r="402" spans="1:19" x14ac:dyDescent="0.25">
      <c r="B402" s="49" t="s">
        <v>18</v>
      </c>
      <c r="C402" s="49">
        <v>0</v>
      </c>
      <c r="D402" s="49">
        <v>1</v>
      </c>
      <c r="E402" s="49">
        <v>10</v>
      </c>
      <c r="F402" s="49">
        <v>78</v>
      </c>
      <c r="G402" s="49">
        <v>19</v>
      </c>
      <c r="H402" s="49">
        <v>12</v>
      </c>
      <c r="I402" s="49">
        <v>7</v>
      </c>
      <c r="J402" s="49">
        <v>7</v>
      </c>
      <c r="K402" s="49">
        <v>3</v>
      </c>
      <c r="L402" s="49">
        <v>3</v>
      </c>
      <c r="M402" s="49">
        <v>0</v>
      </c>
      <c r="N402" s="49">
        <v>0</v>
      </c>
      <c r="O402" s="49">
        <v>0</v>
      </c>
      <c r="P402" s="49">
        <v>0</v>
      </c>
      <c r="Q402" s="49">
        <v>0</v>
      </c>
      <c r="R402" s="49">
        <v>0</v>
      </c>
      <c r="S402" s="49">
        <v>140</v>
      </c>
    </row>
    <row r="403" spans="1:19" x14ac:dyDescent="0.25">
      <c r="B403" s="49" t="s">
        <v>19</v>
      </c>
      <c r="C403" s="49">
        <v>0</v>
      </c>
      <c r="D403" s="49">
        <v>4</v>
      </c>
      <c r="E403" s="49">
        <v>0</v>
      </c>
      <c r="F403" s="49">
        <v>4</v>
      </c>
      <c r="G403" s="49">
        <v>39</v>
      </c>
      <c r="H403" s="49">
        <v>49</v>
      </c>
      <c r="I403" s="49">
        <v>17</v>
      </c>
      <c r="J403" s="49">
        <v>13</v>
      </c>
      <c r="K403" s="49">
        <v>7</v>
      </c>
      <c r="L403" s="49">
        <v>4</v>
      </c>
      <c r="M403" s="49">
        <v>3</v>
      </c>
      <c r="N403" s="49">
        <v>0</v>
      </c>
      <c r="O403" s="49">
        <v>0</v>
      </c>
      <c r="P403" s="49">
        <v>0</v>
      </c>
      <c r="Q403" s="49">
        <v>0</v>
      </c>
      <c r="R403" s="49">
        <v>0</v>
      </c>
      <c r="S403" s="49">
        <v>140</v>
      </c>
    </row>
    <row r="404" spans="1:19" x14ac:dyDescent="0.25">
      <c r="B404" s="49" t="s">
        <v>20</v>
      </c>
      <c r="C404" s="49">
        <v>0</v>
      </c>
      <c r="D404" s="49">
        <v>0</v>
      </c>
      <c r="E404" s="49">
        <v>1</v>
      </c>
      <c r="F404" s="49">
        <v>0</v>
      </c>
      <c r="G404" s="49">
        <v>5</v>
      </c>
      <c r="H404" s="49">
        <v>33</v>
      </c>
      <c r="I404" s="49">
        <v>55</v>
      </c>
      <c r="J404" s="49">
        <v>18</v>
      </c>
      <c r="K404" s="49">
        <v>14</v>
      </c>
      <c r="L404" s="49">
        <v>14</v>
      </c>
      <c r="M404" s="49">
        <v>0</v>
      </c>
      <c r="N404" s="49">
        <v>0</v>
      </c>
      <c r="O404" s="49">
        <v>0</v>
      </c>
      <c r="P404" s="49">
        <v>0</v>
      </c>
      <c r="Q404" s="49">
        <v>0</v>
      </c>
      <c r="R404" s="49">
        <v>0</v>
      </c>
      <c r="S404" s="49">
        <v>140</v>
      </c>
    </row>
    <row r="405" spans="1:19" x14ac:dyDescent="0.25">
      <c r="B405" s="49" t="s">
        <v>21</v>
      </c>
      <c r="C405" s="49">
        <v>0</v>
      </c>
      <c r="D405" s="49">
        <v>0</v>
      </c>
      <c r="E405" s="49">
        <v>1</v>
      </c>
      <c r="F405" s="49">
        <v>0</v>
      </c>
      <c r="G405" s="49">
        <v>0</v>
      </c>
      <c r="H405" s="49">
        <v>1</v>
      </c>
      <c r="I405" s="49">
        <v>0</v>
      </c>
      <c r="J405" s="49">
        <v>1</v>
      </c>
      <c r="K405" s="49">
        <v>7</v>
      </c>
      <c r="L405" s="49">
        <v>12</v>
      </c>
      <c r="M405" s="49">
        <v>118</v>
      </c>
      <c r="N405" s="49">
        <v>0</v>
      </c>
      <c r="O405" s="49">
        <v>0</v>
      </c>
      <c r="P405" s="49">
        <v>0</v>
      </c>
      <c r="Q405" s="49">
        <v>0</v>
      </c>
      <c r="R405" s="49">
        <v>0</v>
      </c>
      <c r="S405" s="49">
        <v>140</v>
      </c>
    </row>
    <row r="406" spans="1:19" x14ac:dyDescent="0.25">
      <c r="B406" s="49" t="s">
        <v>22</v>
      </c>
      <c r="C406" s="49">
        <v>0</v>
      </c>
      <c r="D406" s="49">
        <v>2</v>
      </c>
      <c r="E406" s="49">
        <v>0</v>
      </c>
      <c r="F406" s="49">
        <v>2</v>
      </c>
      <c r="G406" s="49">
        <v>1</v>
      </c>
      <c r="H406" s="49">
        <v>1</v>
      </c>
      <c r="I406" s="49">
        <v>2</v>
      </c>
      <c r="J406" s="49">
        <v>13</v>
      </c>
      <c r="K406" s="49">
        <v>71</v>
      </c>
      <c r="L406" s="49">
        <v>40</v>
      </c>
      <c r="M406" s="49">
        <v>8</v>
      </c>
      <c r="N406" s="49">
        <v>0</v>
      </c>
      <c r="O406" s="49">
        <v>0</v>
      </c>
      <c r="P406" s="49">
        <v>0</v>
      </c>
      <c r="Q406" s="49">
        <v>0</v>
      </c>
      <c r="R406" s="49">
        <v>0</v>
      </c>
      <c r="S406" s="49">
        <v>140</v>
      </c>
    </row>
    <row r="407" spans="1:19" x14ac:dyDescent="0.25">
      <c r="B407" s="49" t="s">
        <v>96</v>
      </c>
      <c r="C407" s="49">
        <v>0</v>
      </c>
      <c r="D407" s="49">
        <v>0</v>
      </c>
      <c r="E407" s="49">
        <v>0</v>
      </c>
      <c r="F407" s="49">
        <v>2</v>
      </c>
      <c r="G407" s="49">
        <v>0</v>
      </c>
      <c r="H407" s="49">
        <v>9</v>
      </c>
      <c r="I407" s="49">
        <v>53</v>
      </c>
      <c r="J407" s="49">
        <v>43</v>
      </c>
      <c r="K407" s="49">
        <v>18</v>
      </c>
      <c r="L407" s="49">
        <v>9</v>
      </c>
      <c r="M407" s="49">
        <v>1</v>
      </c>
      <c r="N407" s="49">
        <v>0</v>
      </c>
      <c r="O407" s="49">
        <v>0</v>
      </c>
      <c r="P407" s="49">
        <v>0</v>
      </c>
      <c r="Q407" s="49">
        <v>0</v>
      </c>
      <c r="R407" s="49">
        <v>0</v>
      </c>
      <c r="S407" s="49">
        <v>135</v>
      </c>
    </row>
    <row r="408" spans="1:19" x14ac:dyDescent="0.25">
      <c r="B408" s="49" t="s">
        <v>90</v>
      </c>
      <c r="C408" s="49">
        <v>0</v>
      </c>
      <c r="D408" s="49">
        <v>0</v>
      </c>
      <c r="E408" s="49">
        <v>0</v>
      </c>
      <c r="F408" s="49">
        <v>0</v>
      </c>
      <c r="G408" s="49">
        <v>0</v>
      </c>
      <c r="H408" s="49">
        <v>1</v>
      </c>
      <c r="I408" s="49">
        <v>0</v>
      </c>
      <c r="J408" s="49">
        <v>0</v>
      </c>
      <c r="K408" s="49">
        <v>1</v>
      </c>
      <c r="L408" s="49">
        <v>11</v>
      </c>
      <c r="M408" s="49">
        <v>36</v>
      </c>
      <c r="N408" s="49">
        <v>76</v>
      </c>
      <c r="O408" s="49">
        <v>9</v>
      </c>
      <c r="P408" s="49">
        <v>2</v>
      </c>
      <c r="Q408" s="49">
        <v>4</v>
      </c>
      <c r="R408" s="49">
        <v>0</v>
      </c>
      <c r="S408" s="49">
        <v>140</v>
      </c>
    </row>
    <row r="409" spans="1:19" x14ac:dyDescent="0.25">
      <c r="B409" s="49" t="s">
        <v>121</v>
      </c>
      <c r="C409" s="49">
        <v>0</v>
      </c>
      <c r="D409" s="49">
        <v>1</v>
      </c>
      <c r="E409" s="49">
        <v>0</v>
      </c>
      <c r="F409" s="49">
        <v>1</v>
      </c>
      <c r="G409" s="49">
        <v>0</v>
      </c>
      <c r="H409" s="49">
        <v>1</v>
      </c>
      <c r="I409" s="49">
        <v>0</v>
      </c>
      <c r="J409" s="49">
        <v>1</v>
      </c>
      <c r="K409" s="49">
        <v>0</v>
      </c>
      <c r="L409" s="49">
        <v>18</v>
      </c>
      <c r="M409" s="49">
        <v>117</v>
      </c>
      <c r="N409" s="49">
        <v>0</v>
      </c>
      <c r="O409" s="49">
        <v>0</v>
      </c>
      <c r="P409" s="49">
        <v>0</v>
      </c>
      <c r="Q409" s="49">
        <v>0</v>
      </c>
      <c r="R409" s="49">
        <v>0</v>
      </c>
      <c r="S409" s="49">
        <v>139</v>
      </c>
    </row>
    <row r="410" spans="1:19" x14ac:dyDescent="0.25">
      <c r="B410" s="49" t="s">
        <v>97</v>
      </c>
      <c r="C410" s="49">
        <v>0</v>
      </c>
      <c r="D410" s="49">
        <v>0</v>
      </c>
      <c r="E410" s="49">
        <v>0</v>
      </c>
      <c r="F410" s="49">
        <v>0</v>
      </c>
      <c r="G410" s="49">
        <v>0</v>
      </c>
      <c r="H410" s="49">
        <v>0</v>
      </c>
      <c r="I410" s="49">
        <v>0</v>
      </c>
      <c r="J410" s="49">
        <v>0</v>
      </c>
      <c r="K410" s="49">
        <v>0</v>
      </c>
      <c r="L410" s="49">
        <v>0</v>
      </c>
      <c r="M410" s="49">
        <v>0</v>
      </c>
      <c r="N410" s="49">
        <v>0</v>
      </c>
      <c r="O410" s="49">
        <v>0</v>
      </c>
      <c r="P410" s="49">
        <v>0</v>
      </c>
      <c r="Q410" s="49">
        <v>0</v>
      </c>
      <c r="R410" s="49">
        <v>0</v>
      </c>
      <c r="S410" s="49">
        <v>0</v>
      </c>
    </row>
    <row r="412" spans="1:19" x14ac:dyDescent="0.25">
      <c r="A412" t="s">
        <v>91</v>
      </c>
    </row>
    <row r="413" spans="1:19" x14ac:dyDescent="0.25">
      <c r="B413" s="49" t="s">
        <v>0</v>
      </c>
      <c r="C413" s="49">
        <v>1.5625E-2</v>
      </c>
      <c r="D413" s="49">
        <v>3.125E-2</v>
      </c>
      <c r="E413" s="49">
        <v>6.25E-2</v>
      </c>
      <c r="F413" s="49">
        <v>0.125</v>
      </c>
      <c r="G413" s="49">
        <v>0.25</v>
      </c>
      <c r="H413" s="49">
        <v>0.5</v>
      </c>
      <c r="I413" s="49">
        <v>1</v>
      </c>
      <c r="J413" s="49">
        <v>2</v>
      </c>
      <c r="K413" s="49">
        <v>4</v>
      </c>
      <c r="L413" s="49">
        <v>8</v>
      </c>
      <c r="M413" s="49">
        <v>16</v>
      </c>
      <c r="N413" s="49">
        <v>32</v>
      </c>
      <c r="O413" s="49">
        <v>64</v>
      </c>
      <c r="P413" s="49">
        <v>128</v>
      </c>
      <c r="Q413" s="49">
        <v>256</v>
      </c>
      <c r="R413" s="49">
        <v>512</v>
      </c>
      <c r="S413" s="49" t="s">
        <v>1</v>
      </c>
    </row>
    <row r="414" spans="1:19" x14ac:dyDescent="0.25">
      <c r="B414" s="49" t="s">
        <v>2</v>
      </c>
      <c r="C414" s="49">
        <v>0</v>
      </c>
      <c r="D414" s="49">
        <v>0</v>
      </c>
      <c r="E414" s="49">
        <v>0</v>
      </c>
      <c r="F414" s="49">
        <v>0</v>
      </c>
      <c r="G414" s="49">
        <v>0</v>
      </c>
      <c r="H414" s="49">
        <v>0</v>
      </c>
      <c r="I414" s="49">
        <v>0</v>
      </c>
      <c r="J414" s="49">
        <v>0</v>
      </c>
      <c r="K414" s="49">
        <v>0</v>
      </c>
      <c r="L414" s="49">
        <v>3</v>
      </c>
      <c r="M414" s="49">
        <v>4</v>
      </c>
      <c r="N414" s="49">
        <v>8</v>
      </c>
      <c r="O414" s="49">
        <v>10</v>
      </c>
      <c r="P414" s="49">
        <v>0</v>
      </c>
      <c r="Q414" s="49">
        <v>0</v>
      </c>
      <c r="R414" s="49">
        <v>0</v>
      </c>
      <c r="S414" s="49">
        <v>25</v>
      </c>
    </row>
    <row r="415" spans="1:19" x14ac:dyDescent="0.25">
      <c r="B415" s="49" t="s">
        <v>3</v>
      </c>
      <c r="C415" s="49">
        <v>0</v>
      </c>
      <c r="D415" s="49">
        <v>0</v>
      </c>
      <c r="E415" s="49">
        <v>0</v>
      </c>
      <c r="F415" s="49">
        <v>0</v>
      </c>
      <c r="G415" s="49">
        <v>0</v>
      </c>
      <c r="H415" s="49">
        <v>0</v>
      </c>
      <c r="I415" s="49">
        <v>0</v>
      </c>
      <c r="J415" s="49">
        <v>0</v>
      </c>
      <c r="K415" s="49">
        <v>1</v>
      </c>
      <c r="L415" s="49">
        <v>4</v>
      </c>
      <c r="M415" s="49">
        <v>5</v>
      </c>
      <c r="N415" s="49">
        <v>9</v>
      </c>
      <c r="O415" s="49">
        <v>6</v>
      </c>
      <c r="P415" s="49">
        <v>0</v>
      </c>
      <c r="Q415" s="49">
        <v>0</v>
      </c>
      <c r="R415" s="49">
        <v>0</v>
      </c>
      <c r="S415" s="49">
        <v>25</v>
      </c>
    </row>
    <row r="416" spans="1:19" x14ac:dyDescent="0.25">
      <c r="B416" s="49" t="s">
        <v>4</v>
      </c>
      <c r="C416" s="49">
        <v>0</v>
      </c>
      <c r="D416" s="49">
        <v>0</v>
      </c>
      <c r="E416" s="49">
        <v>0</v>
      </c>
      <c r="F416" s="49">
        <v>0</v>
      </c>
      <c r="G416" s="49">
        <v>6</v>
      </c>
      <c r="H416" s="49">
        <v>0</v>
      </c>
      <c r="I416" s="49">
        <v>7</v>
      </c>
      <c r="J416" s="49">
        <v>7</v>
      </c>
      <c r="K416" s="49">
        <v>0</v>
      </c>
      <c r="L416" s="49">
        <v>0</v>
      </c>
      <c r="M416" s="49">
        <v>2</v>
      </c>
      <c r="N416" s="49">
        <v>2</v>
      </c>
      <c r="O416" s="49">
        <v>0</v>
      </c>
      <c r="P416" s="49">
        <v>1</v>
      </c>
      <c r="Q416" s="49">
        <v>0</v>
      </c>
      <c r="R416" s="49">
        <v>0</v>
      </c>
      <c r="S416" s="49">
        <v>25</v>
      </c>
    </row>
    <row r="417" spans="2:19" x14ac:dyDescent="0.25">
      <c r="B417" s="49" t="s">
        <v>5</v>
      </c>
      <c r="C417" s="49">
        <v>0</v>
      </c>
      <c r="D417" s="49">
        <v>0</v>
      </c>
      <c r="E417" s="49">
        <v>0</v>
      </c>
      <c r="F417" s="49">
        <v>0</v>
      </c>
      <c r="G417" s="49">
        <v>9</v>
      </c>
      <c r="H417" s="49">
        <v>0</v>
      </c>
      <c r="I417" s="49">
        <v>7</v>
      </c>
      <c r="J417" s="49">
        <v>4</v>
      </c>
      <c r="K417" s="49">
        <v>0</v>
      </c>
      <c r="L417" s="49">
        <v>2</v>
      </c>
      <c r="M417" s="49">
        <v>0</v>
      </c>
      <c r="N417" s="49">
        <v>1</v>
      </c>
      <c r="O417" s="49">
        <v>2</v>
      </c>
      <c r="P417" s="49">
        <v>0</v>
      </c>
      <c r="Q417" s="49">
        <v>0</v>
      </c>
      <c r="R417" s="49">
        <v>0</v>
      </c>
      <c r="S417" s="49">
        <v>25</v>
      </c>
    </row>
    <row r="418" spans="2:19" x14ac:dyDescent="0.25">
      <c r="B418" s="49" t="s">
        <v>6</v>
      </c>
      <c r="C418" s="49">
        <v>0</v>
      </c>
      <c r="D418" s="49">
        <v>0</v>
      </c>
      <c r="E418" s="49">
        <v>0</v>
      </c>
      <c r="F418" s="49">
        <v>19</v>
      </c>
      <c r="G418" s="49">
        <v>0</v>
      </c>
      <c r="H418" s="49">
        <v>2</v>
      </c>
      <c r="I418" s="49">
        <v>1</v>
      </c>
      <c r="J418" s="49">
        <v>2</v>
      </c>
      <c r="K418" s="49">
        <v>0</v>
      </c>
      <c r="L418" s="49">
        <v>0</v>
      </c>
      <c r="M418" s="49">
        <v>1</v>
      </c>
      <c r="N418" s="49">
        <v>0</v>
      </c>
      <c r="O418" s="49">
        <v>0</v>
      </c>
      <c r="P418" s="49">
        <v>0</v>
      </c>
      <c r="Q418" s="49">
        <v>0</v>
      </c>
      <c r="R418" s="49">
        <v>0</v>
      </c>
      <c r="S418" s="49">
        <v>25</v>
      </c>
    </row>
    <row r="419" spans="2:19" x14ac:dyDescent="0.25">
      <c r="B419" s="49" t="s">
        <v>7</v>
      </c>
      <c r="C419" s="49">
        <v>0</v>
      </c>
      <c r="D419" s="49">
        <v>6</v>
      </c>
      <c r="E419" s="49">
        <v>0</v>
      </c>
      <c r="F419" s="49">
        <v>2</v>
      </c>
      <c r="G419" s="49">
        <v>9</v>
      </c>
      <c r="H419" s="49">
        <v>3</v>
      </c>
      <c r="I419" s="49">
        <v>0</v>
      </c>
      <c r="J419" s="49">
        <v>1</v>
      </c>
      <c r="K419" s="49">
        <v>2</v>
      </c>
      <c r="L419" s="49">
        <v>1</v>
      </c>
      <c r="M419" s="49">
        <v>1</v>
      </c>
      <c r="N419" s="49">
        <v>0</v>
      </c>
      <c r="O419" s="49">
        <v>0</v>
      </c>
      <c r="P419" s="49">
        <v>0</v>
      </c>
      <c r="Q419" s="49">
        <v>0</v>
      </c>
      <c r="R419" s="49">
        <v>0</v>
      </c>
      <c r="S419" s="49">
        <v>25</v>
      </c>
    </row>
    <row r="420" spans="2:19" x14ac:dyDescent="0.25">
      <c r="B420" s="49" t="s">
        <v>8</v>
      </c>
      <c r="C420" s="49">
        <v>0</v>
      </c>
      <c r="D420" s="49">
        <v>0</v>
      </c>
      <c r="E420" s="49">
        <v>0</v>
      </c>
      <c r="F420" s="49">
        <v>19</v>
      </c>
      <c r="G420" s="49">
        <v>0</v>
      </c>
      <c r="H420" s="49">
        <v>5</v>
      </c>
      <c r="I420" s="49">
        <v>0</v>
      </c>
      <c r="J420" s="49">
        <v>0</v>
      </c>
      <c r="K420" s="49">
        <v>0</v>
      </c>
      <c r="L420" s="49">
        <v>1</v>
      </c>
      <c r="M420" s="49">
        <v>0</v>
      </c>
      <c r="N420" s="49">
        <v>0</v>
      </c>
      <c r="O420" s="49">
        <v>0</v>
      </c>
      <c r="P420" s="49">
        <v>0</v>
      </c>
      <c r="Q420" s="49">
        <v>0</v>
      </c>
      <c r="R420" s="49">
        <v>0</v>
      </c>
      <c r="S420" s="49">
        <v>25</v>
      </c>
    </row>
    <row r="421" spans="2:19" x14ac:dyDescent="0.25">
      <c r="B421" s="49" t="s">
        <v>9</v>
      </c>
      <c r="C421" s="49">
        <v>0</v>
      </c>
      <c r="D421" s="49">
        <v>0</v>
      </c>
      <c r="E421" s="49">
        <v>0</v>
      </c>
      <c r="F421" s="49">
        <v>0</v>
      </c>
      <c r="G421" s="49">
        <v>0</v>
      </c>
      <c r="H421" s="49">
        <v>0</v>
      </c>
      <c r="I421" s="49">
        <v>0</v>
      </c>
      <c r="J421" s="49">
        <v>0</v>
      </c>
      <c r="K421" s="49">
        <v>0</v>
      </c>
      <c r="L421" s="49">
        <v>1</v>
      </c>
      <c r="M421" s="49">
        <v>3</v>
      </c>
      <c r="N421" s="49">
        <v>6</v>
      </c>
      <c r="O421" s="49">
        <v>15</v>
      </c>
      <c r="P421" s="49">
        <v>0</v>
      </c>
      <c r="Q421" s="49">
        <v>0</v>
      </c>
      <c r="R421" s="49">
        <v>0</v>
      </c>
      <c r="S421" s="49">
        <v>25</v>
      </c>
    </row>
    <row r="422" spans="2:19" x14ac:dyDescent="0.25">
      <c r="B422" s="49" t="s">
        <v>10</v>
      </c>
      <c r="C422" s="49">
        <v>0</v>
      </c>
      <c r="D422" s="49">
        <v>0</v>
      </c>
      <c r="E422" s="49">
        <v>4</v>
      </c>
      <c r="F422" s="49">
        <v>0</v>
      </c>
      <c r="G422" s="49">
        <v>5</v>
      </c>
      <c r="H422" s="49">
        <v>10</v>
      </c>
      <c r="I422" s="49">
        <v>4</v>
      </c>
      <c r="J422" s="49">
        <v>2</v>
      </c>
      <c r="K422" s="49">
        <v>0</v>
      </c>
      <c r="L422" s="49">
        <v>0</v>
      </c>
      <c r="M422" s="49">
        <v>0</v>
      </c>
      <c r="N422" s="49">
        <v>0</v>
      </c>
      <c r="O422" s="49">
        <v>0</v>
      </c>
      <c r="P422" s="49">
        <v>0</v>
      </c>
      <c r="Q422" s="49">
        <v>0</v>
      </c>
      <c r="R422" s="49">
        <v>0</v>
      </c>
      <c r="S422" s="49">
        <v>25</v>
      </c>
    </row>
    <row r="423" spans="2:19" x14ac:dyDescent="0.25">
      <c r="B423" s="49" t="s">
        <v>11</v>
      </c>
      <c r="C423" s="49">
        <v>0</v>
      </c>
      <c r="D423" s="49">
        <v>0</v>
      </c>
      <c r="E423" s="49">
        <v>24</v>
      </c>
      <c r="F423" s="49">
        <v>0</v>
      </c>
      <c r="G423" s="49">
        <v>0</v>
      </c>
      <c r="H423" s="49">
        <v>1</v>
      </c>
      <c r="I423" s="49">
        <v>0</v>
      </c>
      <c r="J423" s="49">
        <v>0</v>
      </c>
      <c r="K423" s="49">
        <v>0</v>
      </c>
      <c r="L423" s="49">
        <v>0</v>
      </c>
      <c r="M423" s="49">
        <v>0</v>
      </c>
      <c r="N423" s="49">
        <v>0</v>
      </c>
      <c r="O423" s="49">
        <v>0</v>
      </c>
      <c r="P423" s="49">
        <v>0</v>
      </c>
      <c r="Q423" s="49">
        <v>0</v>
      </c>
      <c r="R423" s="49">
        <v>0</v>
      </c>
      <c r="S423" s="49">
        <v>25</v>
      </c>
    </row>
    <row r="424" spans="2:19" x14ac:dyDescent="0.25">
      <c r="B424" s="49" t="s">
        <v>12</v>
      </c>
      <c r="C424" s="49">
        <v>0</v>
      </c>
      <c r="D424" s="49">
        <v>0</v>
      </c>
      <c r="E424" s="49">
        <v>0</v>
      </c>
      <c r="F424" s="49">
        <v>0</v>
      </c>
      <c r="G424" s="49">
        <v>0</v>
      </c>
      <c r="H424" s="49">
        <v>2</v>
      </c>
      <c r="I424" s="49">
        <v>1</v>
      </c>
      <c r="J424" s="49">
        <v>0</v>
      </c>
      <c r="K424" s="49">
        <v>0</v>
      </c>
      <c r="L424" s="49">
        <v>0</v>
      </c>
      <c r="M424" s="49">
        <v>22</v>
      </c>
      <c r="N424" s="49">
        <v>0</v>
      </c>
      <c r="O424" s="49">
        <v>0</v>
      </c>
      <c r="P424" s="49">
        <v>0</v>
      </c>
      <c r="Q424" s="49">
        <v>0</v>
      </c>
      <c r="R424" s="49">
        <v>0</v>
      </c>
      <c r="S424" s="49">
        <v>25</v>
      </c>
    </row>
    <row r="425" spans="2:19" x14ac:dyDescent="0.25">
      <c r="B425" s="49" t="s">
        <v>13</v>
      </c>
      <c r="C425" s="49">
        <v>0</v>
      </c>
      <c r="D425" s="49">
        <v>0</v>
      </c>
      <c r="E425" s="49">
        <v>0</v>
      </c>
      <c r="F425" s="49">
        <v>0</v>
      </c>
      <c r="G425" s="49">
        <v>18</v>
      </c>
      <c r="H425" s="49">
        <v>0</v>
      </c>
      <c r="I425" s="49">
        <v>7</v>
      </c>
      <c r="J425" s="49">
        <v>0</v>
      </c>
      <c r="K425" s="49">
        <v>0</v>
      </c>
      <c r="L425" s="49">
        <v>0</v>
      </c>
      <c r="M425" s="49">
        <v>0</v>
      </c>
      <c r="N425" s="49">
        <v>0</v>
      </c>
      <c r="O425" s="49">
        <v>0</v>
      </c>
      <c r="P425" s="49">
        <v>0</v>
      </c>
      <c r="Q425" s="49">
        <v>0</v>
      </c>
      <c r="R425" s="49">
        <v>0</v>
      </c>
      <c r="S425" s="49">
        <v>25</v>
      </c>
    </row>
    <row r="426" spans="2:19" x14ac:dyDescent="0.25">
      <c r="B426" s="49" t="s">
        <v>14</v>
      </c>
      <c r="C426" s="49">
        <v>0</v>
      </c>
      <c r="D426" s="49">
        <v>0</v>
      </c>
      <c r="E426" s="49">
        <v>0</v>
      </c>
      <c r="F426" s="49">
        <v>0</v>
      </c>
      <c r="G426" s="49">
        <v>23</v>
      </c>
      <c r="H426" s="49">
        <v>2</v>
      </c>
      <c r="I426" s="49">
        <v>0</v>
      </c>
      <c r="J426" s="49">
        <v>0</v>
      </c>
      <c r="K426" s="49">
        <v>0</v>
      </c>
      <c r="L426" s="49">
        <v>0</v>
      </c>
      <c r="M426" s="49">
        <v>0</v>
      </c>
      <c r="N426" s="49">
        <v>0</v>
      </c>
      <c r="O426" s="49">
        <v>0</v>
      </c>
      <c r="P426" s="49">
        <v>0</v>
      </c>
      <c r="Q426" s="49">
        <v>0</v>
      </c>
      <c r="R426" s="49">
        <v>0</v>
      </c>
      <c r="S426" s="49">
        <v>25</v>
      </c>
    </row>
    <row r="427" spans="2:19" x14ac:dyDescent="0.25">
      <c r="B427" s="49" t="s">
        <v>15</v>
      </c>
      <c r="C427" s="49">
        <v>0</v>
      </c>
      <c r="D427" s="49">
        <v>0</v>
      </c>
      <c r="E427" s="49">
        <v>2</v>
      </c>
      <c r="F427" s="49">
        <v>0</v>
      </c>
      <c r="G427" s="49">
        <v>1</v>
      </c>
      <c r="H427" s="49">
        <v>3</v>
      </c>
      <c r="I427" s="49">
        <v>1</v>
      </c>
      <c r="J427" s="49">
        <v>0</v>
      </c>
      <c r="K427" s="49">
        <v>0</v>
      </c>
      <c r="L427" s="49">
        <v>0</v>
      </c>
      <c r="M427" s="49">
        <v>0</v>
      </c>
      <c r="N427" s="49">
        <v>0</v>
      </c>
      <c r="O427" s="49">
        <v>0</v>
      </c>
      <c r="P427" s="49">
        <v>0</v>
      </c>
      <c r="Q427" s="49">
        <v>0</v>
      </c>
      <c r="R427" s="49">
        <v>0</v>
      </c>
      <c r="S427" s="49">
        <v>7</v>
      </c>
    </row>
    <row r="428" spans="2:19" x14ac:dyDescent="0.25">
      <c r="B428" s="49" t="s">
        <v>16</v>
      </c>
      <c r="C428" s="49">
        <v>0</v>
      </c>
      <c r="D428" s="49">
        <v>0</v>
      </c>
      <c r="E428" s="49">
        <v>0</v>
      </c>
      <c r="F428" s="49">
        <v>0</v>
      </c>
      <c r="G428" s="49">
        <v>0</v>
      </c>
      <c r="H428" s="49">
        <v>0</v>
      </c>
      <c r="I428" s="49">
        <v>0</v>
      </c>
      <c r="J428" s="49">
        <v>0</v>
      </c>
      <c r="K428" s="49">
        <v>4</v>
      </c>
      <c r="L428" s="49">
        <v>7</v>
      </c>
      <c r="M428" s="49">
        <v>8</v>
      </c>
      <c r="N428" s="49">
        <v>4</v>
      </c>
      <c r="O428" s="49">
        <v>1</v>
      </c>
      <c r="P428" s="49">
        <v>0</v>
      </c>
      <c r="Q428" s="49">
        <v>1</v>
      </c>
      <c r="R428" s="49">
        <v>0</v>
      </c>
      <c r="S428" s="49">
        <v>25</v>
      </c>
    </row>
    <row r="429" spans="2:19" x14ac:dyDescent="0.25">
      <c r="B429" s="49" t="s">
        <v>17</v>
      </c>
      <c r="C429" s="49">
        <v>0</v>
      </c>
      <c r="D429" s="49">
        <v>0</v>
      </c>
      <c r="E429" s="49">
        <v>7</v>
      </c>
      <c r="F429" s="49">
        <v>0</v>
      </c>
      <c r="G429" s="49">
        <v>12</v>
      </c>
      <c r="H429" s="49">
        <v>1</v>
      </c>
      <c r="I429" s="49">
        <v>1</v>
      </c>
      <c r="J429" s="49">
        <v>1</v>
      </c>
      <c r="K429" s="49">
        <v>2</v>
      </c>
      <c r="L429" s="49">
        <v>0</v>
      </c>
      <c r="M429" s="49">
        <v>0</v>
      </c>
      <c r="N429" s="49">
        <v>1</v>
      </c>
      <c r="O429" s="49">
        <v>0</v>
      </c>
      <c r="P429" s="49">
        <v>0</v>
      </c>
      <c r="Q429" s="49">
        <v>0</v>
      </c>
      <c r="R429" s="49">
        <v>0</v>
      </c>
      <c r="S429" s="49">
        <v>25</v>
      </c>
    </row>
    <row r="430" spans="2:19" x14ac:dyDescent="0.25">
      <c r="B430" s="49" t="s">
        <v>18</v>
      </c>
      <c r="C430" s="49">
        <v>0</v>
      </c>
      <c r="D430" s="49">
        <v>2</v>
      </c>
      <c r="E430" s="49">
        <v>15</v>
      </c>
      <c r="F430" s="49">
        <v>6</v>
      </c>
      <c r="G430" s="49">
        <v>0</v>
      </c>
      <c r="H430" s="49">
        <v>0</v>
      </c>
      <c r="I430" s="49">
        <v>1</v>
      </c>
      <c r="J430" s="49">
        <v>1</v>
      </c>
      <c r="K430" s="49">
        <v>0</v>
      </c>
      <c r="L430" s="49">
        <v>0</v>
      </c>
      <c r="M430" s="49">
        <v>0</v>
      </c>
      <c r="N430" s="49">
        <v>0</v>
      </c>
      <c r="O430" s="49">
        <v>0</v>
      </c>
      <c r="P430" s="49">
        <v>0</v>
      </c>
      <c r="Q430" s="49">
        <v>0</v>
      </c>
      <c r="R430" s="49">
        <v>0</v>
      </c>
      <c r="S430" s="49">
        <v>25</v>
      </c>
    </row>
    <row r="431" spans="2:19" x14ac:dyDescent="0.25">
      <c r="B431" s="49" t="s">
        <v>19</v>
      </c>
      <c r="C431" s="49">
        <v>0</v>
      </c>
      <c r="D431" s="49">
        <v>6</v>
      </c>
      <c r="E431" s="49">
        <v>0</v>
      </c>
      <c r="F431" s="49">
        <v>15</v>
      </c>
      <c r="G431" s="49">
        <v>2</v>
      </c>
      <c r="H431" s="49">
        <v>0</v>
      </c>
      <c r="I431" s="49">
        <v>2</v>
      </c>
      <c r="J431" s="49">
        <v>0</v>
      </c>
      <c r="K431" s="49">
        <v>0</v>
      </c>
      <c r="L431" s="49">
        <v>0</v>
      </c>
      <c r="M431" s="49">
        <v>0</v>
      </c>
      <c r="N431" s="49">
        <v>0</v>
      </c>
      <c r="O431" s="49">
        <v>0</v>
      </c>
      <c r="P431" s="49">
        <v>0</v>
      </c>
      <c r="Q431" s="49">
        <v>0</v>
      </c>
      <c r="R431" s="49">
        <v>0</v>
      </c>
      <c r="S431" s="49">
        <v>25</v>
      </c>
    </row>
    <row r="432" spans="2:19" x14ac:dyDescent="0.25">
      <c r="B432" s="49" t="s">
        <v>20</v>
      </c>
      <c r="C432" s="49">
        <v>0</v>
      </c>
      <c r="D432" s="49">
        <v>1</v>
      </c>
      <c r="E432" s="49">
        <v>2</v>
      </c>
      <c r="F432" s="49">
        <v>1</v>
      </c>
      <c r="G432" s="49">
        <v>13</v>
      </c>
      <c r="H432" s="49">
        <v>6</v>
      </c>
      <c r="I432" s="49">
        <v>0</v>
      </c>
      <c r="J432" s="49">
        <v>1</v>
      </c>
      <c r="K432" s="49">
        <v>1</v>
      </c>
      <c r="L432" s="49">
        <v>0</v>
      </c>
      <c r="M432" s="49">
        <v>0</v>
      </c>
      <c r="N432" s="49">
        <v>0</v>
      </c>
      <c r="O432" s="49">
        <v>0</v>
      </c>
      <c r="P432" s="49">
        <v>0</v>
      </c>
      <c r="Q432" s="49">
        <v>0</v>
      </c>
      <c r="R432" s="49">
        <v>0</v>
      </c>
      <c r="S432" s="49">
        <v>25</v>
      </c>
    </row>
    <row r="433" spans="1:54" x14ac:dyDescent="0.25">
      <c r="B433" s="49" t="s">
        <v>21</v>
      </c>
      <c r="C433" s="49">
        <v>0</v>
      </c>
      <c r="D433" s="49">
        <v>0</v>
      </c>
      <c r="E433" s="49">
        <v>0</v>
      </c>
      <c r="F433" s="49">
        <v>0</v>
      </c>
      <c r="G433" s="49">
        <v>0</v>
      </c>
      <c r="H433" s="49">
        <v>2</v>
      </c>
      <c r="I433" s="49">
        <v>1</v>
      </c>
      <c r="J433" s="49">
        <v>10</v>
      </c>
      <c r="K433" s="49">
        <v>6</v>
      </c>
      <c r="L433" s="49">
        <v>5</v>
      </c>
      <c r="M433" s="49">
        <v>1</v>
      </c>
      <c r="N433" s="49">
        <v>0</v>
      </c>
      <c r="O433" s="49">
        <v>0</v>
      </c>
      <c r="P433" s="49">
        <v>0</v>
      </c>
      <c r="Q433" s="49">
        <v>0</v>
      </c>
      <c r="R433" s="49">
        <v>0</v>
      </c>
      <c r="S433" s="49">
        <v>25</v>
      </c>
    </row>
    <row r="434" spans="1:54" x14ac:dyDescent="0.25">
      <c r="B434" s="49" t="s">
        <v>22</v>
      </c>
      <c r="C434" s="49">
        <v>0</v>
      </c>
      <c r="D434" s="49">
        <v>0</v>
      </c>
      <c r="E434" s="49">
        <v>0</v>
      </c>
      <c r="F434" s="49">
        <v>2</v>
      </c>
      <c r="G434" s="49">
        <v>8</v>
      </c>
      <c r="H434" s="49">
        <v>13</v>
      </c>
      <c r="I434" s="49">
        <v>2</v>
      </c>
      <c r="J434" s="49">
        <v>0</v>
      </c>
      <c r="K434" s="49">
        <v>0</v>
      </c>
      <c r="L434" s="49">
        <v>0</v>
      </c>
      <c r="M434" s="49">
        <v>0</v>
      </c>
      <c r="N434" s="49">
        <v>0</v>
      </c>
      <c r="O434" s="49">
        <v>0</v>
      </c>
      <c r="P434" s="49">
        <v>0</v>
      </c>
      <c r="Q434" s="49">
        <v>0</v>
      </c>
      <c r="R434" s="49">
        <v>0</v>
      </c>
      <c r="S434" s="49">
        <v>25</v>
      </c>
    </row>
    <row r="435" spans="1:54" x14ac:dyDescent="0.25">
      <c r="B435" s="49" t="s">
        <v>90</v>
      </c>
      <c r="C435" s="49">
        <v>0</v>
      </c>
      <c r="D435" s="49">
        <v>0</v>
      </c>
      <c r="E435" s="49">
        <v>0</v>
      </c>
      <c r="F435" s="49">
        <v>0</v>
      </c>
      <c r="G435" s="49">
        <v>0</v>
      </c>
      <c r="H435" s="49">
        <v>1</v>
      </c>
      <c r="I435" s="49">
        <v>0</v>
      </c>
      <c r="J435" s="49">
        <v>1</v>
      </c>
      <c r="K435" s="49">
        <v>5</v>
      </c>
      <c r="L435" s="49">
        <v>8</v>
      </c>
      <c r="M435" s="49">
        <v>8</v>
      </c>
      <c r="N435" s="49">
        <v>2</v>
      </c>
      <c r="O435" s="49">
        <v>0</v>
      </c>
      <c r="P435" s="49">
        <v>0</v>
      </c>
      <c r="Q435" s="49">
        <v>0</v>
      </c>
      <c r="R435" s="49">
        <v>0</v>
      </c>
      <c r="S435" s="49">
        <v>25</v>
      </c>
    </row>
    <row r="436" spans="1:54" x14ac:dyDescent="0.25">
      <c r="B436" s="49" t="s">
        <v>121</v>
      </c>
      <c r="C436" s="49">
        <v>0</v>
      </c>
      <c r="D436" s="49">
        <v>0</v>
      </c>
      <c r="E436" s="49">
        <v>0</v>
      </c>
      <c r="F436" s="49">
        <v>0</v>
      </c>
      <c r="G436" s="49">
        <v>1</v>
      </c>
      <c r="H436" s="49">
        <v>0</v>
      </c>
      <c r="I436" s="49">
        <v>0</v>
      </c>
      <c r="J436" s="49">
        <v>0</v>
      </c>
      <c r="K436" s="49">
        <v>0</v>
      </c>
      <c r="L436" s="49">
        <v>12</v>
      </c>
      <c r="M436" s="49">
        <v>12</v>
      </c>
      <c r="N436" s="49">
        <v>0</v>
      </c>
      <c r="O436" s="49">
        <v>0</v>
      </c>
      <c r="P436" s="49">
        <v>0</v>
      </c>
      <c r="Q436" s="49">
        <v>0</v>
      </c>
      <c r="R436" s="49">
        <v>0</v>
      </c>
      <c r="S436" s="49">
        <v>25</v>
      </c>
    </row>
    <row r="437" spans="1:54" x14ac:dyDescent="0.25">
      <c r="B437" t="s">
        <v>96</v>
      </c>
      <c r="C437">
        <v>0</v>
      </c>
      <c r="D437">
        <v>0</v>
      </c>
      <c r="E437">
        <v>0</v>
      </c>
      <c r="F437">
        <v>19</v>
      </c>
      <c r="G437">
        <v>0</v>
      </c>
      <c r="H437">
        <v>5</v>
      </c>
      <c r="I437">
        <v>0</v>
      </c>
      <c r="J437">
        <v>0</v>
      </c>
      <c r="K437">
        <v>0</v>
      </c>
      <c r="L437">
        <v>0</v>
      </c>
      <c r="M437">
        <v>0</v>
      </c>
      <c r="N437">
        <v>0</v>
      </c>
      <c r="O437">
        <v>0</v>
      </c>
      <c r="P437">
        <v>0</v>
      </c>
      <c r="Q437">
        <v>0</v>
      </c>
      <c r="R437">
        <v>0</v>
      </c>
      <c r="S437">
        <v>24</v>
      </c>
    </row>
    <row r="438" spans="1:54" s="49" customFormat="1" x14ac:dyDescent="0.25">
      <c r="AC438" s="10"/>
      <c r="AD438" s="10"/>
      <c r="AE438" s="10"/>
      <c r="AF438" s="10"/>
      <c r="AG438" s="10"/>
      <c r="AH438" s="10"/>
      <c r="AI438" s="10"/>
      <c r="AJ438" s="10"/>
      <c r="AK438" s="10"/>
      <c r="AL438" s="10"/>
      <c r="AM438" s="10"/>
      <c r="AN438" s="10"/>
      <c r="AO438" s="10"/>
      <c r="AP438" s="10"/>
      <c r="AQ438" s="10"/>
      <c r="AR438" s="10"/>
      <c r="AS438" s="10"/>
      <c r="AT438" s="10"/>
      <c r="AU438" s="10"/>
      <c r="AV438" s="10"/>
      <c r="AW438" s="10"/>
      <c r="AX438" s="10"/>
      <c r="AY438" s="10"/>
      <c r="AZ438" s="10"/>
      <c r="BA438" s="10"/>
      <c r="BB438" s="10"/>
    </row>
    <row r="439" spans="1:54" x14ac:dyDescent="0.25">
      <c r="A439" t="s">
        <v>44</v>
      </c>
    </row>
    <row r="440" spans="1:54" x14ac:dyDescent="0.25">
      <c r="B440" s="49" t="s">
        <v>0</v>
      </c>
      <c r="C440" s="49">
        <v>1.5625E-2</v>
      </c>
      <c r="D440" s="49">
        <v>3.125E-2</v>
      </c>
      <c r="E440" s="49">
        <v>6.25E-2</v>
      </c>
      <c r="F440" s="49">
        <v>0.125</v>
      </c>
      <c r="G440" s="49">
        <v>0.25</v>
      </c>
      <c r="H440" s="49">
        <v>0.5</v>
      </c>
      <c r="I440" s="49">
        <v>1</v>
      </c>
      <c r="J440" s="49">
        <v>2</v>
      </c>
      <c r="K440" s="49">
        <v>4</v>
      </c>
      <c r="L440" s="49">
        <v>8</v>
      </c>
      <c r="M440" s="49">
        <v>16</v>
      </c>
      <c r="N440" s="49">
        <v>32</v>
      </c>
      <c r="O440" s="49">
        <v>64</v>
      </c>
      <c r="P440" s="49">
        <v>128</v>
      </c>
      <c r="Q440" s="49">
        <v>256</v>
      </c>
      <c r="R440" s="49">
        <v>512</v>
      </c>
      <c r="S440" s="49" t="s">
        <v>1</v>
      </c>
    </row>
    <row r="441" spans="1:54" x14ac:dyDescent="0.25">
      <c r="B441" s="49" t="s">
        <v>31</v>
      </c>
      <c r="C441" s="49">
        <v>0</v>
      </c>
      <c r="D441" s="49">
        <v>74</v>
      </c>
      <c r="E441" s="49">
        <v>22</v>
      </c>
      <c r="F441" s="49">
        <v>8</v>
      </c>
      <c r="G441" s="49">
        <v>10</v>
      </c>
      <c r="H441" s="49">
        <v>17</v>
      </c>
      <c r="I441" s="49">
        <v>24</v>
      </c>
      <c r="J441" s="49">
        <v>5</v>
      </c>
      <c r="K441" s="49">
        <v>12</v>
      </c>
      <c r="L441" s="49">
        <v>53</v>
      </c>
      <c r="M441" s="49">
        <v>0</v>
      </c>
      <c r="N441" s="49">
        <v>0</v>
      </c>
      <c r="O441" s="49">
        <v>0</v>
      </c>
      <c r="P441" s="49">
        <v>0</v>
      </c>
      <c r="Q441" s="49">
        <v>0</v>
      </c>
      <c r="R441" s="49">
        <v>0</v>
      </c>
      <c r="S441" s="49">
        <v>225</v>
      </c>
    </row>
    <row r="442" spans="1:54" x14ac:dyDescent="0.25">
      <c r="B442" s="49" t="s">
        <v>32</v>
      </c>
      <c r="C442" s="49">
        <v>0</v>
      </c>
      <c r="D442" s="49">
        <v>0</v>
      </c>
      <c r="E442" s="49">
        <v>69</v>
      </c>
      <c r="F442" s="49">
        <v>1</v>
      </c>
      <c r="G442" s="49">
        <v>90</v>
      </c>
      <c r="H442" s="49">
        <v>42</v>
      </c>
      <c r="I442" s="49">
        <v>7</v>
      </c>
      <c r="J442" s="49">
        <v>0</v>
      </c>
      <c r="K442" s="49">
        <v>2</v>
      </c>
      <c r="L442" s="49">
        <v>2</v>
      </c>
      <c r="M442" s="49">
        <v>12</v>
      </c>
      <c r="N442" s="49">
        <v>0</v>
      </c>
      <c r="O442" s="49">
        <v>0</v>
      </c>
      <c r="P442" s="49">
        <v>0</v>
      </c>
      <c r="Q442" s="49">
        <v>0</v>
      </c>
      <c r="R442" s="49">
        <v>0</v>
      </c>
      <c r="S442" s="49">
        <v>225</v>
      </c>
    </row>
    <row r="443" spans="1:54" x14ac:dyDescent="0.25">
      <c r="B443" s="49" t="s">
        <v>3</v>
      </c>
      <c r="C443" s="49">
        <v>0</v>
      </c>
      <c r="D443" s="49">
        <v>0</v>
      </c>
      <c r="E443" s="49">
        <v>0</v>
      </c>
      <c r="F443" s="49">
        <v>152</v>
      </c>
      <c r="G443" s="49">
        <v>0</v>
      </c>
      <c r="H443" s="49">
        <v>37</v>
      </c>
      <c r="I443" s="49">
        <v>18</v>
      </c>
      <c r="J443" s="49">
        <v>7</v>
      </c>
      <c r="K443" s="49">
        <v>1</v>
      </c>
      <c r="L443" s="49">
        <v>2</v>
      </c>
      <c r="M443" s="49">
        <v>7</v>
      </c>
      <c r="N443" s="49">
        <v>1</v>
      </c>
      <c r="O443" s="49">
        <v>0</v>
      </c>
      <c r="P443" s="49">
        <v>0</v>
      </c>
      <c r="Q443" s="49">
        <v>0</v>
      </c>
      <c r="R443" s="49">
        <v>0</v>
      </c>
      <c r="S443" s="49">
        <v>225</v>
      </c>
    </row>
    <row r="444" spans="1:54" x14ac:dyDescent="0.25">
      <c r="B444" s="49" t="s">
        <v>5</v>
      </c>
      <c r="C444" s="49">
        <v>0</v>
      </c>
      <c r="D444" s="49">
        <v>0</v>
      </c>
      <c r="E444" s="49">
        <v>0</v>
      </c>
      <c r="F444" s="49">
        <v>0</v>
      </c>
      <c r="G444" s="49">
        <v>151</v>
      </c>
      <c r="H444" s="49">
        <v>0</v>
      </c>
      <c r="I444" s="49">
        <v>47</v>
      </c>
      <c r="J444" s="49">
        <v>11</v>
      </c>
      <c r="K444" s="49">
        <v>6</v>
      </c>
      <c r="L444" s="49">
        <v>0</v>
      </c>
      <c r="M444" s="49">
        <v>2</v>
      </c>
      <c r="N444" s="49">
        <v>2</v>
      </c>
      <c r="O444" s="49">
        <v>4</v>
      </c>
      <c r="P444" s="49">
        <v>2</v>
      </c>
      <c r="Q444" s="49">
        <v>0</v>
      </c>
      <c r="R444" s="49">
        <v>0</v>
      </c>
      <c r="S444" s="49">
        <v>225</v>
      </c>
    </row>
    <row r="445" spans="1:54" x14ac:dyDescent="0.25">
      <c r="B445" s="49" t="s">
        <v>7</v>
      </c>
      <c r="C445" s="49">
        <v>0</v>
      </c>
      <c r="D445" s="49">
        <v>1</v>
      </c>
      <c r="E445" s="49">
        <v>0</v>
      </c>
      <c r="F445" s="49">
        <v>1</v>
      </c>
      <c r="G445" s="49">
        <v>7</v>
      </c>
      <c r="H445" s="49">
        <v>7</v>
      </c>
      <c r="I445" s="49">
        <v>63</v>
      </c>
      <c r="J445" s="49">
        <v>128</v>
      </c>
      <c r="K445" s="49">
        <v>4</v>
      </c>
      <c r="L445" s="49">
        <v>4</v>
      </c>
      <c r="M445" s="49">
        <v>10</v>
      </c>
      <c r="N445" s="49">
        <v>0</v>
      </c>
      <c r="O445" s="49">
        <v>0</v>
      </c>
      <c r="P445" s="49">
        <v>0</v>
      </c>
      <c r="Q445" s="49">
        <v>0</v>
      </c>
      <c r="R445" s="49">
        <v>0</v>
      </c>
      <c r="S445" s="49">
        <v>225</v>
      </c>
    </row>
    <row r="446" spans="1:54" x14ac:dyDescent="0.25">
      <c r="B446" s="49" t="s">
        <v>9</v>
      </c>
      <c r="C446" s="49">
        <v>0</v>
      </c>
      <c r="D446" s="49">
        <v>0</v>
      </c>
      <c r="E446" s="49">
        <v>0</v>
      </c>
      <c r="F446" s="49">
        <v>4</v>
      </c>
      <c r="G446" s="49">
        <v>0</v>
      </c>
      <c r="H446" s="49">
        <v>24</v>
      </c>
      <c r="I446" s="49">
        <v>140</v>
      </c>
      <c r="J446" s="49">
        <v>41</v>
      </c>
      <c r="K446" s="49">
        <v>4</v>
      </c>
      <c r="L446" s="49">
        <v>3</v>
      </c>
      <c r="M446" s="49">
        <v>0</v>
      </c>
      <c r="N446" s="49">
        <v>1</v>
      </c>
      <c r="O446" s="49">
        <v>8</v>
      </c>
      <c r="P446" s="49">
        <v>0</v>
      </c>
      <c r="Q446" s="49">
        <v>0</v>
      </c>
      <c r="R446" s="49">
        <v>0</v>
      </c>
      <c r="S446" s="49">
        <v>225</v>
      </c>
    </row>
    <row r="447" spans="1:54" x14ac:dyDescent="0.25">
      <c r="B447" s="49" t="s">
        <v>10</v>
      </c>
      <c r="C447" s="49">
        <v>0</v>
      </c>
      <c r="D447" s="49">
        <v>0</v>
      </c>
      <c r="E447" s="49">
        <v>212</v>
      </c>
      <c r="F447" s="49">
        <v>0</v>
      </c>
      <c r="G447" s="49">
        <v>4</v>
      </c>
      <c r="H447" s="49">
        <v>3</v>
      </c>
      <c r="I447" s="49">
        <v>1</v>
      </c>
      <c r="J447" s="49">
        <v>2</v>
      </c>
      <c r="K447" s="49">
        <v>2</v>
      </c>
      <c r="L447" s="49">
        <v>1</v>
      </c>
      <c r="M447" s="49">
        <v>0</v>
      </c>
      <c r="N447" s="49">
        <v>0</v>
      </c>
      <c r="O447" s="49">
        <v>0</v>
      </c>
      <c r="P447" s="49">
        <v>0</v>
      </c>
      <c r="Q447" s="49">
        <v>0</v>
      </c>
      <c r="R447" s="49">
        <v>0</v>
      </c>
      <c r="S447" s="49">
        <v>225</v>
      </c>
    </row>
    <row r="448" spans="1:54" x14ac:dyDescent="0.25">
      <c r="B448" s="49" t="s">
        <v>11</v>
      </c>
      <c r="C448" s="49">
        <v>0</v>
      </c>
      <c r="D448" s="49">
        <v>0</v>
      </c>
      <c r="E448" s="49">
        <v>199</v>
      </c>
      <c r="F448" s="49">
        <v>1</v>
      </c>
      <c r="G448" s="49">
        <v>7</v>
      </c>
      <c r="H448" s="49">
        <v>3</v>
      </c>
      <c r="I448" s="49">
        <v>6</v>
      </c>
      <c r="J448" s="49">
        <v>1</v>
      </c>
      <c r="K448" s="49">
        <v>1</v>
      </c>
      <c r="L448" s="49">
        <v>5</v>
      </c>
      <c r="M448" s="49">
        <v>2</v>
      </c>
      <c r="N448" s="49">
        <v>0</v>
      </c>
      <c r="O448" s="49">
        <v>0</v>
      </c>
      <c r="P448" s="49">
        <v>0</v>
      </c>
      <c r="Q448" s="49">
        <v>0</v>
      </c>
      <c r="R448" s="49">
        <v>0</v>
      </c>
      <c r="S448" s="49">
        <v>225</v>
      </c>
    </row>
    <row r="449" spans="2:19" x14ac:dyDescent="0.25">
      <c r="B449" s="49" t="s">
        <v>13</v>
      </c>
      <c r="C449" s="49">
        <v>0</v>
      </c>
      <c r="D449" s="49">
        <v>0</v>
      </c>
      <c r="E449" s="49">
        <v>0</v>
      </c>
      <c r="F449" s="49">
        <v>0</v>
      </c>
      <c r="G449" s="49">
        <v>70</v>
      </c>
      <c r="H449" s="49">
        <v>0</v>
      </c>
      <c r="I449" s="49">
        <v>130</v>
      </c>
      <c r="J449" s="49">
        <v>21</v>
      </c>
      <c r="K449" s="49">
        <v>3</v>
      </c>
      <c r="L449" s="49">
        <v>1</v>
      </c>
      <c r="M449" s="49">
        <v>0</v>
      </c>
      <c r="N449" s="49">
        <v>0</v>
      </c>
      <c r="O449" s="49">
        <v>0</v>
      </c>
      <c r="P449" s="49">
        <v>0</v>
      </c>
      <c r="Q449" s="49">
        <v>0</v>
      </c>
      <c r="R449" s="49">
        <v>0</v>
      </c>
      <c r="S449" s="49">
        <v>225</v>
      </c>
    </row>
    <row r="450" spans="2:19" x14ac:dyDescent="0.25">
      <c r="B450" s="49" t="s">
        <v>14</v>
      </c>
      <c r="C450" s="49">
        <v>0</v>
      </c>
      <c r="D450" s="49">
        <v>0</v>
      </c>
      <c r="E450" s="49">
        <v>53</v>
      </c>
      <c r="F450" s="49">
        <v>0</v>
      </c>
      <c r="G450" s="49">
        <v>154</v>
      </c>
      <c r="H450" s="49">
        <v>13</v>
      </c>
      <c r="I450" s="49">
        <v>0</v>
      </c>
      <c r="J450" s="49">
        <v>0</v>
      </c>
      <c r="K450" s="49">
        <v>0</v>
      </c>
      <c r="L450" s="49">
        <v>1</v>
      </c>
      <c r="M450" s="49">
        <v>4</v>
      </c>
      <c r="N450" s="49">
        <v>0</v>
      </c>
      <c r="O450" s="49">
        <v>0</v>
      </c>
      <c r="P450" s="49">
        <v>0</v>
      </c>
      <c r="Q450" s="49">
        <v>0</v>
      </c>
      <c r="R450" s="49">
        <v>0</v>
      </c>
      <c r="S450" s="49">
        <v>225</v>
      </c>
    </row>
    <row r="451" spans="2:19" x14ac:dyDescent="0.25">
      <c r="B451" s="49" t="s">
        <v>16</v>
      </c>
      <c r="C451" s="49">
        <v>0</v>
      </c>
      <c r="D451" s="49">
        <v>0</v>
      </c>
      <c r="E451" s="49">
        <v>0</v>
      </c>
      <c r="F451" s="49">
        <v>0</v>
      </c>
      <c r="G451" s="49">
        <v>0</v>
      </c>
      <c r="H451" s="49">
        <v>167</v>
      </c>
      <c r="I451" s="49">
        <v>0</v>
      </c>
      <c r="J451" s="49">
        <v>40</v>
      </c>
      <c r="K451" s="49">
        <v>11</v>
      </c>
      <c r="L451" s="49">
        <v>3</v>
      </c>
      <c r="M451" s="49">
        <v>1</v>
      </c>
      <c r="N451" s="49">
        <v>1</v>
      </c>
      <c r="O451" s="49">
        <v>2</v>
      </c>
      <c r="P451" s="49">
        <v>0</v>
      </c>
      <c r="Q451" s="49">
        <v>0</v>
      </c>
      <c r="R451" s="49">
        <v>0</v>
      </c>
      <c r="S451" s="49">
        <v>225</v>
      </c>
    </row>
    <row r="452" spans="2:19" x14ac:dyDescent="0.25">
      <c r="B452" s="49" t="s">
        <v>17</v>
      </c>
      <c r="C452" s="49">
        <v>0</v>
      </c>
      <c r="D452" s="49">
        <v>0</v>
      </c>
      <c r="E452" s="49">
        <v>188</v>
      </c>
      <c r="F452" s="49">
        <v>0</v>
      </c>
      <c r="G452" s="49">
        <v>14</v>
      </c>
      <c r="H452" s="49">
        <v>3</v>
      </c>
      <c r="I452" s="49">
        <v>2</v>
      </c>
      <c r="J452" s="49">
        <v>3</v>
      </c>
      <c r="K452" s="49">
        <v>3</v>
      </c>
      <c r="L452" s="49">
        <v>3</v>
      </c>
      <c r="M452" s="49">
        <v>6</v>
      </c>
      <c r="N452" s="49">
        <v>3</v>
      </c>
      <c r="O452" s="49">
        <v>0</v>
      </c>
      <c r="P452" s="49">
        <v>0</v>
      </c>
      <c r="Q452" s="49">
        <v>0</v>
      </c>
      <c r="R452" s="49">
        <v>0</v>
      </c>
      <c r="S452" s="49">
        <v>225</v>
      </c>
    </row>
    <row r="453" spans="2:19" x14ac:dyDescent="0.25">
      <c r="B453" s="49" t="s">
        <v>18</v>
      </c>
      <c r="C453" s="49">
        <v>0</v>
      </c>
      <c r="D453" s="49">
        <v>2</v>
      </c>
      <c r="E453" s="49">
        <v>1</v>
      </c>
      <c r="F453" s="49">
        <v>15</v>
      </c>
      <c r="G453" s="49">
        <v>105</v>
      </c>
      <c r="H453" s="49">
        <v>64</v>
      </c>
      <c r="I453" s="49">
        <v>11</v>
      </c>
      <c r="J453" s="49">
        <v>3</v>
      </c>
      <c r="K453" s="49">
        <v>3</v>
      </c>
      <c r="L453" s="49">
        <v>21</v>
      </c>
      <c r="M453" s="49">
        <v>0</v>
      </c>
      <c r="N453" s="49">
        <v>0</v>
      </c>
      <c r="O453" s="49">
        <v>0</v>
      </c>
      <c r="P453" s="49">
        <v>0</v>
      </c>
      <c r="Q453" s="49">
        <v>0</v>
      </c>
      <c r="R453" s="49">
        <v>0</v>
      </c>
      <c r="S453" s="49">
        <v>225</v>
      </c>
    </row>
    <row r="454" spans="2:19" x14ac:dyDescent="0.25">
      <c r="B454" s="49" t="s">
        <v>19</v>
      </c>
      <c r="C454" s="49">
        <v>0</v>
      </c>
      <c r="D454" s="49">
        <v>14</v>
      </c>
      <c r="E454" s="49">
        <v>0</v>
      </c>
      <c r="F454" s="49">
        <v>91</v>
      </c>
      <c r="G454" s="49">
        <v>86</v>
      </c>
      <c r="H454" s="49">
        <v>8</v>
      </c>
      <c r="I454" s="49">
        <v>2</v>
      </c>
      <c r="J454" s="49">
        <v>2</v>
      </c>
      <c r="K454" s="49">
        <v>5</v>
      </c>
      <c r="L454" s="49">
        <v>2</v>
      </c>
      <c r="M454" s="49">
        <v>15</v>
      </c>
      <c r="N454" s="49">
        <v>0</v>
      </c>
      <c r="O454" s="49">
        <v>0</v>
      </c>
      <c r="P454" s="49">
        <v>0</v>
      </c>
      <c r="Q454" s="49">
        <v>0</v>
      </c>
      <c r="R454" s="49">
        <v>0</v>
      </c>
      <c r="S454" s="49">
        <v>225</v>
      </c>
    </row>
    <row r="455" spans="2:19" x14ac:dyDescent="0.25">
      <c r="B455" s="49" t="s">
        <v>20</v>
      </c>
      <c r="C455" s="49">
        <v>0</v>
      </c>
      <c r="D455" s="49">
        <v>18</v>
      </c>
      <c r="E455" s="49">
        <v>101</v>
      </c>
      <c r="F455" s="49">
        <v>77</v>
      </c>
      <c r="G455" s="49">
        <v>4</v>
      </c>
      <c r="H455" s="49">
        <v>3</v>
      </c>
      <c r="I455" s="49">
        <v>0</v>
      </c>
      <c r="J455" s="49">
        <v>8</v>
      </c>
      <c r="K455" s="49">
        <v>6</v>
      </c>
      <c r="L455" s="49">
        <v>8</v>
      </c>
      <c r="M455" s="49">
        <v>0</v>
      </c>
      <c r="N455" s="49">
        <v>0</v>
      </c>
      <c r="O455" s="49">
        <v>0</v>
      </c>
      <c r="P455" s="49">
        <v>0</v>
      </c>
      <c r="Q455" s="49">
        <v>0</v>
      </c>
      <c r="R455" s="49">
        <v>0</v>
      </c>
      <c r="S455" s="49">
        <v>225</v>
      </c>
    </row>
    <row r="456" spans="2:19" x14ac:dyDescent="0.25">
      <c r="B456" s="49" t="s">
        <v>21</v>
      </c>
      <c r="C456" s="49">
        <v>0</v>
      </c>
      <c r="D456" s="49">
        <v>0</v>
      </c>
      <c r="E456" s="49">
        <v>156</v>
      </c>
      <c r="F456" s="49">
        <v>0</v>
      </c>
      <c r="G456" s="49">
        <v>55</v>
      </c>
      <c r="H456" s="49">
        <v>4</v>
      </c>
      <c r="I456" s="49">
        <v>1</v>
      </c>
      <c r="J456" s="49">
        <v>4</v>
      </c>
      <c r="K456" s="49">
        <v>2</v>
      </c>
      <c r="L456" s="49">
        <v>3</v>
      </c>
      <c r="M456" s="49">
        <v>0</v>
      </c>
      <c r="N456" s="49">
        <v>0</v>
      </c>
      <c r="O456" s="49">
        <v>0</v>
      </c>
      <c r="P456" s="49">
        <v>0</v>
      </c>
      <c r="Q456" s="49">
        <v>0</v>
      </c>
      <c r="R456" s="49">
        <v>0</v>
      </c>
      <c r="S456" s="49">
        <v>225</v>
      </c>
    </row>
    <row r="457" spans="2:19" x14ac:dyDescent="0.25">
      <c r="B457" s="49" t="s">
        <v>33</v>
      </c>
      <c r="C457" s="49">
        <v>0</v>
      </c>
      <c r="D457" s="49">
        <v>205</v>
      </c>
      <c r="E457" s="49">
        <v>18</v>
      </c>
      <c r="F457" s="49">
        <v>1</v>
      </c>
      <c r="G457" s="49">
        <v>0</v>
      </c>
      <c r="H457" s="49">
        <v>0</v>
      </c>
      <c r="I457" s="49">
        <v>0</v>
      </c>
      <c r="J457" s="49">
        <v>1</v>
      </c>
      <c r="K457" s="49">
        <v>0</v>
      </c>
      <c r="L457" s="49">
        <v>0</v>
      </c>
      <c r="M457" s="49">
        <v>0</v>
      </c>
      <c r="N457" s="49">
        <v>0</v>
      </c>
      <c r="O457" s="49">
        <v>0</v>
      </c>
      <c r="P457" s="49">
        <v>0</v>
      </c>
      <c r="Q457" s="49">
        <v>0</v>
      </c>
      <c r="R457" s="49">
        <v>0</v>
      </c>
      <c r="S457" s="49">
        <v>225</v>
      </c>
    </row>
    <row r="458" spans="2:19" x14ac:dyDescent="0.25">
      <c r="B458" s="49" t="s">
        <v>34</v>
      </c>
      <c r="C458" s="49">
        <v>0</v>
      </c>
      <c r="D458" s="49">
        <v>1</v>
      </c>
      <c r="E458" s="49">
        <v>2</v>
      </c>
      <c r="F458" s="49">
        <v>5</v>
      </c>
      <c r="G458" s="49">
        <v>47</v>
      </c>
      <c r="H458" s="49">
        <v>151</v>
      </c>
      <c r="I458" s="49">
        <v>19</v>
      </c>
      <c r="J458" s="49">
        <v>0</v>
      </c>
      <c r="K458" s="49">
        <v>0</v>
      </c>
      <c r="L458" s="49">
        <v>0</v>
      </c>
      <c r="M458" s="49">
        <v>0</v>
      </c>
      <c r="N458" s="49">
        <v>0</v>
      </c>
      <c r="O458" s="49">
        <v>0</v>
      </c>
      <c r="P458" s="49">
        <v>0</v>
      </c>
      <c r="Q458" s="49">
        <v>0</v>
      </c>
      <c r="R458" s="49">
        <v>0</v>
      </c>
      <c r="S458" s="49">
        <v>225</v>
      </c>
    </row>
    <row r="459" spans="2:19" x14ac:dyDescent="0.25">
      <c r="B459" s="49" t="s">
        <v>35</v>
      </c>
      <c r="C459" s="49">
        <v>0</v>
      </c>
      <c r="D459" s="49">
        <v>0</v>
      </c>
      <c r="E459" s="49">
        <v>16</v>
      </c>
      <c r="F459" s="49">
        <v>0</v>
      </c>
      <c r="G459" s="49">
        <v>72</v>
      </c>
      <c r="H459" s="49">
        <v>89</v>
      </c>
      <c r="I459" s="49">
        <v>11</v>
      </c>
      <c r="J459" s="49">
        <v>2</v>
      </c>
      <c r="K459" s="49">
        <v>1</v>
      </c>
      <c r="L459" s="49">
        <v>3</v>
      </c>
      <c r="M459" s="49">
        <v>8</v>
      </c>
      <c r="N459" s="49">
        <v>23</v>
      </c>
      <c r="O459" s="49">
        <v>0</v>
      </c>
      <c r="P459" s="49">
        <v>0</v>
      </c>
      <c r="Q459" s="49">
        <v>0</v>
      </c>
      <c r="R459" s="49">
        <v>0</v>
      </c>
      <c r="S459" s="49">
        <v>225</v>
      </c>
    </row>
    <row r="460" spans="2:19" x14ac:dyDescent="0.25">
      <c r="B460" s="49" t="s">
        <v>24</v>
      </c>
      <c r="C460" s="49">
        <v>0</v>
      </c>
      <c r="D460" s="49">
        <v>50</v>
      </c>
      <c r="E460" s="49">
        <v>65</v>
      </c>
      <c r="F460" s="49">
        <v>75</v>
      </c>
      <c r="G460" s="49">
        <v>23</v>
      </c>
      <c r="H460" s="49">
        <v>1</v>
      </c>
      <c r="I460" s="49">
        <v>0</v>
      </c>
      <c r="J460" s="49">
        <v>0</v>
      </c>
      <c r="K460" s="49">
        <v>9</v>
      </c>
      <c r="L460" s="49">
        <v>2</v>
      </c>
      <c r="M460" s="49">
        <v>0</v>
      </c>
      <c r="N460" s="49">
        <v>0</v>
      </c>
      <c r="O460" s="49">
        <v>0</v>
      </c>
      <c r="P460" s="49">
        <v>0</v>
      </c>
      <c r="Q460" s="49">
        <v>0</v>
      </c>
      <c r="R460" s="49">
        <v>0</v>
      </c>
      <c r="S460" s="49">
        <v>225</v>
      </c>
    </row>
    <row r="461" spans="2:19" x14ac:dyDescent="0.25">
      <c r="B461" s="49" t="s">
        <v>36</v>
      </c>
      <c r="C461" s="49">
        <v>0</v>
      </c>
      <c r="D461" s="49">
        <v>0</v>
      </c>
      <c r="E461" s="49">
        <v>2</v>
      </c>
      <c r="F461" s="49">
        <v>0</v>
      </c>
      <c r="G461" s="49">
        <v>43</v>
      </c>
      <c r="H461" s="49">
        <v>72</v>
      </c>
      <c r="I461" s="49">
        <v>41</v>
      </c>
      <c r="J461" s="49">
        <v>63</v>
      </c>
      <c r="K461" s="49">
        <v>4</v>
      </c>
      <c r="L461" s="49">
        <v>0</v>
      </c>
      <c r="M461" s="49">
        <v>0</v>
      </c>
      <c r="N461" s="49">
        <v>0</v>
      </c>
      <c r="O461" s="49">
        <v>0</v>
      </c>
      <c r="P461" s="49">
        <v>0</v>
      </c>
      <c r="Q461" s="49">
        <v>0</v>
      </c>
      <c r="R461" s="49">
        <v>0</v>
      </c>
      <c r="S461" s="49">
        <v>225</v>
      </c>
    </row>
    <row r="462" spans="2:19" x14ac:dyDescent="0.25">
      <c r="B462" s="49" t="s">
        <v>37</v>
      </c>
      <c r="C462" s="49">
        <v>0</v>
      </c>
      <c r="D462" s="49">
        <v>0</v>
      </c>
      <c r="E462" s="49">
        <v>1</v>
      </c>
      <c r="F462" s="49">
        <v>0</v>
      </c>
      <c r="G462" s="49">
        <v>9</v>
      </c>
      <c r="H462" s="49">
        <v>125</v>
      </c>
      <c r="I462" s="49">
        <v>87</v>
      </c>
      <c r="J462" s="49">
        <v>3</v>
      </c>
      <c r="K462" s="49">
        <v>0</v>
      </c>
      <c r="L462" s="49">
        <v>0</v>
      </c>
      <c r="M462" s="49">
        <v>0</v>
      </c>
      <c r="N462" s="49">
        <v>0</v>
      </c>
      <c r="O462" s="49">
        <v>0</v>
      </c>
      <c r="P462" s="49">
        <v>0</v>
      </c>
      <c r="Q462" s="49">
        <v>0</v>
      </c>
      <c r="R462" s="49">
        <v>0</v>
      </c>
      <c r="S462" s="49">
        <v>225</v>
      </c>
    </row>
    <row r="463" spans="2:19" x14ac:dyDescent="0.25">
      <c r="B463" s="49" t="s">
        <v>38</v>
      </c>
      <c r="C463" s="49">
        <v>0</v>
      </c>
      <c r="D463" s="49">
        <v>0</v>
      </c>
      <c r="E463" s="49">
        <v>0</v>
      </c>
      <c r="F463" s="49">
        <v>188</v>
      </c>
      <c r="G463" s="49">
        <v>0</v>
      </c>
      <c r="H463" s="49">
        <v>33</v>
      </c>
      <c r="I463" s="49">
        <v>3</v>
      </c>
      <c r="J463" s="49">
        <v>1</v>
      </c>
      <c r="K463" s="49">
        <v>0</v>
      </c>
      <c r="L463" s="49">
        <v>0</v>
      </c>
      <c r="M463" s="49">
        <v>0</v>
      </c>
      <c r="N463" s="49">
        <v>0</v>
      </c>
      <c r="O463" s="49">
        <v>0</v>
      </c>
      <c r="P463" s="49">
        <v>0</v>
      </c>
      <c r="Q463" s="49">
        <v>0</v>
      </c>
      <c r="R463" s="49">
        <v>0</v>
      </c>
      <c r="S463" s="49">
        <v>225</v>
      </c>
    </row>
    <row r="464" spans="2:19" x14ac:dyDescent="0.25">
      <c r="B464" s="49" t="s">
        <v>22</v>
      </c>
      <c r="C464" s="49">
        <v>0</v>
      </c>
      <c r="D464" s="49">
        <v>110</v>
      </c>
      <c r="E464" s="49">
        <v>0</v>
      </c>
      <c r="F464" s="49">
        <v>61</v>
      </c>
      <c r="G464" s="49">
        <v>35</v>
      </c>
      <c r="H464" s="49">
        <v>17</v>
      </c>
      <c r="I464" s="49">
        <v>0</v>
      </c>
      <c r="J464" s="49">
        <v>0</v>
      </c>
      <c r="K464" s="49">
        <v>0</v>
      </c>
      <c r="L464" s="49">
        <v>0</v>
      </c>
      <c r="M464" s="49">
        <v>0</v>
      </c>
      <c r="N464" s="49">
        <v>0</v>
      </c>
      <c r="O464" s="49">
        <v>0</v>
      </c>
      <c r="P464" s="49">
        <v>0</v>
      </c>
      <c r="Q464" s="49">
        <v>0</v>
      </c>
      <c r="R464" s="49">
        <v>0</v>
      </c>
      <c r="S464" s="49">
        <v>223</v>
      </c>
    </row>
    <row r="466" spans="1:19" x14ac:dyDescent="0.25">
      <c r="A466" t="s">
        <v>113</v>
      </c>
    </row>
    <row r="467" spans="1:19" x14ac:dyDescent="0.25">
      <c r="B467" s="49" t="s">
        <v>0</v>
      </c>
      <c r="C467" s="49">
        <v>1.5625E-2</v>
      </c>
      <c r="D467" s="49">
        <v>3.125E-2</v>
      </c>
      <c r="E467" s="49">
        <v>6.25E-2</v>
      </c>
      <c r="F467" s="49">
        <v>0.125</v>
      </c>
      <c r="G467" s="49">
        <v>0.25</v>
      </c>
      <c r="H467" s="49">
        <v>0.5</v>
      </c>
      <c r="I467" s="49">
        <v>1</v>
      </c>
      <c r="J467" s="49">
        <v>2</v>
      </c>
      <c r="K467" s="49">
        <v>4</v>
      </c>
      <c r="L467" s="49">
        <v>8</v>
      </c>
      <c r="M467" s="49">
        <v>16</v>
      </c>
      <c r="N467" s="49">
        <v>32</v>
      </c>
      <c r="O467" s="49">
        <v>64</v>
      </c>
      <c r="P467" s="49">
        <v>128</v>
      </c>
      <c r="Q467" s="49">
        <v>256</v>
      </c>
      <c r="R467" s="49">
        <v>512</v>
      </c>
      <c r="S467" s="49" t="s">
        <v>1</v>
      </c>
    </row>
    <row r="468" spans="1:19" x14ac:dyDescent="0.25">
      <c r="B468" s="49" t="s">
        <v>31</v>
      </c>
      <c r="C468" s="49">
        <v>0</v>
      </c>
      <c r="D468" s="49">
        <v>6</v>
      </c>
      <c r="E468" s="49">
        <v>0</v>
      </c>
      <c r="F468" s="49">
        <v>1</v>
      </c>
      <c r="G468" s="49">
        <v>2</v>
      </c>
      <c r="H468" s="49">
        <v>0</v>
      </c>
      <c r="I468" s="49">
        <v>0</v>
      </c>
      <c r="J468" s="49">
        <v>1</v>
      </c>
      <c r="K468" s="49">
        <v>0</v>
      </c>
      <c r="L468" s="49">
        <v>3</v>
      </c>
      <c r="M468" s="49">
        <v>0</v>
      </c>
      <c r="N468" s="49">
        <v>0</v>
      </c>
      <c r="O468" s="49">
        <v>0</v>
      </c>
      <c r="P468" s="49">
        <v>0</v>
      </c>
      <c r="Q468" s="49">
        <v>0</v>
      </c>
      <c r="R468" s="49">
        <v>0</v>
      </c>
      <c r="S468" s="49">
        <v>13</v>
      </c>
    </row>
    <row r="469" spans="1:19" x14ac:dyDescent="0.25">
      <c r="B469" s="49" t="s">
        <v>32</v>
      </c>
      <c r="C469" s="49">
        <v>0</v>
      </c>
      <c r="D469" s="49">
        <v>0</v>
      </c>
      <c r="E469" s="49">
        <v>9</v>
      </c>
      <c r="F469" s="49">
        <v>0</v>
      </c>
      <c r="G469" s="49">
        <v>0</v>
      </c>
      <c r="H469" s="49">
        <v>0</v>
      </c>
      <c r="I469" s="49">
        <v>1</v>
      </c>
      <c r="J469" s="49">
        <v>0</v>
      </c>
      <c r="K469" s="49">
        <v>0</v>
      </c>
      <c r="L469" s="49">
        <v>0</v>
      </c>
      <c r="M469" s="49">
        <v>3</v>
      </c>
      <c r="N469" s="49">
        <v>0</v>
      </c>
      <c r="O469" s="49">
        <v>0</v>
      </c>
      <c r="P469" s="49">
        <v>0</v>
      </c>
      <c r="Q469" s="49">
        <v>0</v>
      </c>
      <c r="R469" s="49">
        <v>0</v>
      </c>
      <c r="S469" s="49">
        <v>13</v>
      </c>
    </row>
    <row r="470" spans="1:19" x14ac:dyDescent="0.25">
      <c r="B470" s="49" t="s">
        <v>3</v>
      </c>
      <c r="C470" s="49">
        <v>0</v>
      </c>
      <c r="D470" s="49">
        <v>0</v>
      </c>
      <c r="E470" s="49">
        <v>0</v>
      </c>
      <c r="F470" s="49">
        <v>11</v>
      </c>
      <c r="G470" s="49">
        <v>0</v>
      </c>
      <c r="H470" s="49">
        <v>0</v>
      </c>
      <c r="I470" s="49">
        <v>0</v>
      </c>
      <c r="J470" s="49">
        <v>0</v>
      </c>
      <c r="K470" s="49">
        <v>1</v>
      </c>
      <c r="L470" s="49">
        <v>2</v>
      </c>
      <c r="M470" s="49">
        <v>0</v>
      </c>
      <c r="N470" s="49">
        <v>0</v>
      </c>
      <c r="O470" s="49">
        <v>0</v>
      </c>
      <c r="P470" s="49">
        <v>0</v>
      </c>
      <c r="Q470" s="49">
        <v>0</v>
      </c>
      <c r="R470" s="49">
        <v>0</v>
      </c>
      <c r="S470" s="49">
        <v>14</v>
      </c>
    </row>
    <row r="471" spans="1:19" x14ac:dyDescent="0.25">
      <c r="B471" s="49" t="s">
        <v>5</v>
      </c>
      <c r="C471" s="49">
        <v>0</v>
      </c>
      <c r="D471" s="49">
        <v>0</v>
      </c>
      <c r="E471" s="49">
        <v>0</v>
      </c>
      <c r="F471" s="49">
        <v>0</v>
      </c>
      <c r="G471" s="49">
        <v>10</v>
      </c>
      <c r="H471" s="49">
        <v>0</v>
      </c>
      <c r="I471" s="49">
        <v>0</v>
      </c>
      <c r="J471" s="49">
        <v>0</v>
      </c>
      <c r="K471" s="49">
        <v>0</v>
      </c>
      <c r="L471" s="49">
        <v>0</v>
      </c>
      <c r="M471" s="49">
        <v>2</v>
      </c>
      <c r="N471" s="49">
        <v>1</v>
      </c>
      <c r="O471" s="49">
        <v>0</v>
      </c>
      <c r="P471" s="49">
        <v>0</v>
      </c>
      <c r="Q471" s="49">
        <v>0</v>
      </c>
      <c r="R471" s="49">
        <v>0</v>
      </c>
      <c r="S471" s="49">
        <v>13</v>
      </c>
    </row>
    <row r="472" spans="1:19" x14ac:dyDescent="0.25">
      <c r="B472" s="49" t="s">
        <v>7</v>
      </c>
      <c r="C472" s="49">
        <v>0</v>
      </c>
      <c r="D472" s="49">
        <v>0</v>
      </c>
      <c r="E472" s="49">
        <v>0</v>
      </c>
      <c r="F472" s="49">
        <v>1</v>
      </c>
      <c r="G472" s="49">
        <v>2</v>
      </c>
      <c r="H472" s="49">
        <v>6</v>
      </c>
      <c r="I472" s="49">
        <v>1</v>
      </c>
      <c r="J472" s="49">
        <v>0</v>
      </c>
      <c r="K472" s="49">
        <v>0</v>
      </c>
      <c r="L472" s="49">
        <v>1</v>
      </c>
      <c r="M472" s="49">
        <v>2</v>
      </c>
      <c r="N472" s="49">
        <v>0</v>
      </c>
      <c r="O472" s="49">
        <v>0</v>
      </c>
      <c r="P472" s="49">
        <v>0</v>
      </c>
      <c r="Q472" s="49">
        <v>0</v>
      </c>
      <c r="R472" s="49">
        <v>0</v>
      </c>
      <c r="S472" s="49">
        <v>13</v>
      </c>
    </row>
    <row r="473" spans="1:19" x14ac:dyDescent="0.25">
      <c r="B473" s="49" t="s">
        <v>9</v>
      </c>
      <c r="C473" s="49">
        <v>0</v>
      </c>
      <c r="D473" s="49">
        <v>0</v>
      </c>
      <c r="E473" s="49">
        <v>0</v>
      </c>
      <c r="F473" s="49">
        <v>8</v>
      </c>
      <c r="G473" s="49">
        <v>0</v>
      </c>
      <c r="H473" s="49">
        <v>1</v>
      </c>
      <c r="I473" s="49">
        <v>1</v>
      </c>
      <c r="J473" s="49">
        <v>0</v>
      </c>
      <c r="K473" s="49">
        <v>0</v>
      </c>
      <c r="L473" s="49">
        <v>0</v>
      </c>
      <c r="M473" s="49">
        <v>1</v>
      </c>
      <c r="N473" s="49">
        <v>2</v>
      </c>
      <c r="O473" s="49">
        <v>0</v>
      </c>
      <c r="P473" s="49">
        <v>0</v>
      </c>
      <c r="Q473" s="49">
        <v>0</v>
      </c>
      <c r="R473" s="49">
        <v>0</v>
      </c>
      <c r="S473" s="49">
        <v>13</v>
      </c>
    </row>
    <row r="474" spans="1:19" x14ac:dyDescent="0.25">
      <c r="B474" s="49" t="s">
        <v>10</v>
      </c>
      <c r="C474" s="49">
        <v>0</v>
      </c>
      <c r="D474" s="49">
        <v>0</v>
      </c>
      <c r="E474" s="49">
        <v>11</v>
      </c>
      <c r="F474" s="49">
        <v>0</v>
      </c>
      <c r="G474" s="49">
        <v>0</v>
      </c>
      <c r="H474" s="49">
        <v>0</v>
      </c>
      <c r="I474" s="49">
        <v>1</v>
      </c>
      <c r="J474" s="49">
        <v>1</v>
      </c>
      <c r="K474" s="49">
        <v>0</v>
      </c>
      <c r="L474" s="49">
        <v>0</v>
      </c>
      <c r="M474" s="49">
        <v>1</v>
      </c>
      <c r="N474" s="49">
        <v>0</v>
      </c>
      <c r="O474" s="49">
        <v>0</v>
      </c>
      <c r="P474" s="49">
        <v>0</v>
      </c>
      <c r="Q474" s="49">
        <v>0</v>
      </c>
      <c r="R474" s="49">
        <v>0</v>
      </c>
      <c r="S474" s="49">
        <v>14</v>
      </c>
    </row>
    <row r="475" spans="1:19" x14ac:dyDescent="0.25">
      <c r="B475" s="49" t="s">
        <v>11</v>
      </c>
      <c r="C475" s="49">
        <v>0</v>
      </c>
      <c r="D475" s="49">
        <v>0</v>
      </c>
      <c r="E475" s="49">
        <v>9</v>
      </c>
      <c r="F475" s="49">
        <v>0</v>
      </c>
      <c r="G475" s="49">
        <v>1</v>
      </c>
      <c r="H475" s="49">
        <v>0</v>
      </c>
      <c r="I475" s="49">
        <v>0</v>
      </c>
      <c r="J475" s="49">
        <v>0</v>
      </c>
      <c r="K475" s="49">
        <v>1</v>
      </c>
      <c r="L475" s="49">
        <v>2</v>
      </c>
      <c r="M475" s="49">
        <v>0</v>
      </c>
      <c r="N475" s="49">
        <v>0</v>
      </c>
      <c r="O475" s="49">
        <v>0</v>
      </c>
      <c r="P475" s="49">
        <v>0</v>
      </c>
      <c r="Q475" s="49">
        <v>0</v>
      </c>
      <c r="R475" s="49">
        <v>0</v>
      </c>
      <c r="S475" s="49">
        <v>13</v>
      </c>
    </row>
    <row r="476" spans="1:19" x14ac:dyDescent="0.25">
      <c r="B476" s="49" t="s">
        <v>13</v>
      </c>
      <c r="C476" s="49">
        <v>0</v>
      </c>
      <c r="D476" s="49">
        <v>0</v>
      </c>
      <c r="E476" s="49">
        <v>0</v>
      </c>
      <c r="F476" s="49">
        <v>0</v>
      </c>
      <c r="G476" s="49">
        <v>13</v>
      </c>
      <c r="H476" s="49">
        <v>0</v>
      </c>
      <c r="I476" s="49">
        <v>0</v>
      </c>
      <c r="J476" s="49">
        <v>0</v>
      </c>
      <c r="K476" s="49">
        <v>0</v>
      </c>
      <c r="L476" s="49">
        <v>0</v>
      </c>
      <c r="M476" s="49">
        <v>0</v>
      </c>
      <c r="N476" s="49">
        <v>0</v>
      </c>
      <c r="O476" s="49">
        <v>0</v>
      </c>
      <c r="P476" s="49">
        <v>0</v>
      </c>
      <c r="Q476" s="49">
        <v>0</v>
      </c>
      <c r="R476" s="49">
        <v>0</v>
      </c>
      <c r="S476" s="49">
        <v>13</v>
      </c>
    </row>
    <row r="477" spans="1:19" x14ac:dyDescent="0.25">
      <c r="B477" s="49" t="s">
        <v>14</v>
      </c>
      <c r="C477" s="49">
        <v>0</v>
      </c>
      <c r="D477" s="49">
        <v>0</v>
      </c>
      <c r="E477" s="49">
        <v>12</v>
      </c>
      <c r="F477" s="49">
        <v>0</v>
      </c>
      <c r="G477" s="49">
        <v>1</v>
      </c>
      <c r="H477" s="49">
        <v>0</v>
      </c>
      <c r="I477" s="49">
        <v>0</v>
      </c>
      <c r="J477" s="49">
        <v>0</v>
      </c>
      <c r="K477" s="49">
        <v>0</v>
      </c>
      <c r="L477" s="49">
        <v>0</v>
      </c>
      <c r="M477" s="49">
        <v>0</v>
      </c>
      <c r="N477" s="49">
        <v>0</v>
      </c>
      <c r="O477" s="49">
        <v>0</v>
      </c>
      <c r="P477" s="49">
        <v>0</v>
      </c>
      <c r="Q477" s="49">
        <v>0</v>
      </c>
      <c r="R477" s="49">
        <v>0</v>
      </c>
      <c r="S477" s="49">
        <v>13</v>
      </c>
    </row>
    <row r="478" spans="1:19" x14ac:dyDescent="0.25">
      <c r="B478" s="49" t="s">
        <v>16</v>
      </c>
      <c r="C478" s="49">
        <v>0</v>
      </c>
      <c r="D478" s="49">
        <v>0</v>
      </c>
      <c r="E478" s="49">
        <v>0</v>
      </c>
      <c r="F478" s="49">
        <v>0</v>
      </c>
      <c r="G478" s="49">
        <v>0</v>
      </c>
      <c r="H478" s="49">
        <v>0</v>
      </c>
      <c r="I478" s="49">
        <v>0</v>
      </c>
      <c r="J478" s="49">
        <v>0</v>
      </c>
      <c r="K478" s="49">
        <v>0</v>
      </c>
      <c r="L478" s="49">
        <v>0</v>
      </c>
      <c r="M478" s="49">
        <v>2</v>
      </c>
      <c r="N478" s="49">
        <v>1</v>
      </c>
      <c r="O478" s="49">
        <v>3</v>
      </c>
      <c r="P478" s="49">
        <v>3</v>
      </c>
      <c r="Q478" s="49">
        <v>4</v>
      </c>
      <c r="R478" s="49">
        <v>1</v>
      </c>
      <c r="S478" s="49">
        <v>14</v>
      </c>
    </row>
    <row r="479" spans="1:19" x14ac:dyDescent="0.25">
      <c r="B479" s="49" t="s">
        <v>17</v>
      </c>
      <c r="C479" s="49">
        <v>0</v>
      </c>
      <c r="D479" s="49">
        <v>0</v>
      </c>
      <c r="E479" s="49">
        <v>9</v>
      </c>
      <c r="F479" s="49">
        <v>0</v>
      </c>
      <c r="G479" s="49">
        <v>1</v>
      </c>
      <c r="H479" s="49">
        <v>0</v>
      </c>
      <c r="I479" s="49">
        <v>0</v>
      </c>
      <c r="J479" s="49">
        <v>0</v>
      </c>
      <c r="K479" s="49">
        <v>0</v>
      </c>
      <c r="L479" s="49">
        <v>0</v>
      </c>
      <c r="M479" s="49">
        <v>0</v>
      </c>
      <c r="N479" s="49">
        <v>3</v>
      </c>
      <c r="O479" s="49">
        <v>0</v>
      </c>
      <c r="P479" s="49">
        <v>0</v>
      </c>
      <c r="Q479" s="49">
        <v>0</v>
      </c>
      <c r="R479" s="49">
        <v>0</v>
      </c>
      <c r="S479" s="49">
        <v>13</v>
      </c>
    </row>
    <row r="480" spans="1:19" x14ac:dyDescent="0.25">
      <c r="B480" s="49" t="s">
        <v>18</v>
      </c>
      <c r="C480" s="49">
        <v>0</v>
      </c>
      <c r="D480" s="49">
        <v>1</v>
      </c>
      <c r="E480" s="49">
        <v>0</v>
      </c>
      <c r="F480" s="49">
        <v>7</v>
      </c>
      <c r="G480" s="49">
        <v>4</v>
      </c>
      <c r="H480" s="49">
        <v>1</v>
      </c>
      <c r="I480" s="49">
        <v>0</v>
      </c>
      <c r="J480" s="49">
        <v>0</v>
      </c>
      <c r="K480" s="49">
        <v>0</v>
      </c>
      <c r="L480" s="49">
        <v>0</v>
      </c>
      <c r="M480" s="49">
        <v>0</v>
      </c>
      <c r="N480" s="49">
        <v>0</v>
      </c>
      <c r="O480" s="49">
        <v>0</v>
      </c>
      <c r="P480" s="49">
        <v>0</v>
      </c>
      <c r="Q480" s="49">
        <v>0</v>
      </c>
      <c r="R480" s="49">
        <v>0</v>
      </c>
      <c r="S480" s="49">
        <v>13</v>
      </c>
    </row>
    <row r="481" spans="1:19" x14ac:dyDescent="0.25">
      <c r="B481" s="49" t="s">
        <v>19</v>
      </c>
      <c r="C481" s="49">
        <v>0</v>
      </c>
      <c r="D481" s="49">
        <v>1</v>
      </c>
      <c r="E481" s="49">
        <v>0</v>
      </c>
      <c r="F481" s="49">
        <v>5</v>
      </c>
      <c r="G481" s="49">
        <v>7</v>
      </c>
      <c r="H481" s="49">
        <v>0</v>
      </c>
      <c r="I481" s="49">
        <v>0</v>
      </c>
      <c r="J481" s="49">
        <v>0</v>
      </c>
      <c r="K481" s="49">
        <v>0</v>
      </c>
      <c r="L481" s="49">
        <v>0</v>
      </c>
      <c r="M481" s="49">
        <v>0</v>
      </c>
      <c r="N481" s="49">
        <v>0</v>
      </c>
      <c r="O481" s="49">
        <v>0</v>
      </c>
      <c r="P481" s="49">
        <v>0</v>
      </c>
      <c r="Q481" s="49">
        <v>0</v>
      </c>
      <c r="R481" s="49">
        <v>0</v>
      </c>
      <c r="S481" s="49">
        <v>13</v>
      </c>
    </row>
    <row r="482" spans="1:19" x14ac:dyDescent="0.25">
      <c r="B482" s="49" t="s">
        <v>20</v>
      </c>
      <c r="C482" s="49">
        <v>0</v>
      </c>
      <c r="D482" s="49">
        <v>4</v>
      </c>
      <c r="E482" s="49">
        <v>6</v>
      </c>
      <c r="F482" s="49">
        <v>3</v>
      </c>
      <c r="G482" s="49">
        <v>0</v>
      </c>
      <c r="H482" s="49">
        <v>0</v>
      </c>
      <c r="I482" s="49">
        <v>0</v>
      </c>
      <c r="J482" s="49">
        <v>0</v>
      </c>
      <c r="K482" s="49">
        <v>0</v>
      </c>
      <c r="L482" s="49">
        <v>0</v>
      </c>
      <c r="M482" s="49">
        <v>0</v>
      </c>
      <c r="N482" s="49">
        <v>0</v>
      </c>
      <c r="O482" s="49">
        <v>0</v>
      </c>
      <c r="P482" s="49">
        <v>0</v>
      </c>
      <c r="Q482" s="49">
        <v>0</v>
      </c>
      <c r="R482" s="49">
        <v>0</v>
      </c>
      <c r="S482" s="49">
        <v>13</v>
      </c>
    </row>
    <row r="483" spans="1:19" x14ac:dyDescent="0.25">
      <c r="B483" s="49" t="s">
        <v>21</v>
      </c>
      <c r="C483" s="49">
        <v>0</v>
      </c>
      <c r="D483" s="49">
        <v>0</v>
      </c>
      <c r="E483" s="49">
        <v>12</v>
      </c>
      <c r="F483" s="49">
        <v>0</v>
      </c>
      <c r="G483" s="49">
        <v>1</v>
      </c>
      <c r="H483" s="49">
        <v>0</v>
      </c>
      <c r="I483" s="49">
        <v>0</v>
      </c>
      <c r="J483" s="49">
        <v>0</v>
      </c>
      <c r="K483" s="49">
        <v>0</v>
      </c>
      <c r="L483" s="49">
        <v>0</v>
      </c>
      <c r="M483" s="49">
        <v>0</v>
      </c>
      <c r="N483" s="49">
        <v>0</v>
      </c>
      <c r="O483" s="49">
        <v>0</v>
      </c>
      <c r="P483" s="49">
        <v>0</v>
      </c>
      <c r="Q483" s="49">
        <v>0</v>
      </c>
      <c r="R483" s="49">
        <v>0</v>
      </c>
      <c r="S483" s="49">
        <v>13</v>
      </c>
    </row>
    <row r="484" spans="1:19" x14ac:dyDescent="0.25">
      <c r="B484" s="49" t="s">
        <v>33</v>
      </c>
      <c r="C484" s="49">
        <v>0</v>
      </c>
      <c r="D484" s="49">
        <v>11</v>
      </c>
      <c r="E484" s="49">
        <v>3</v>
      </c>
      <c r="F484" s="49">
        <v>0</v>
      </c>
      <c r="G484" s="49">
        <v>0</v>
      </c>
      <c r="H484" s="49">
        <v>0</v>
      </c>
      <c r="I484" s="49">
        <v>0</v>
      </c>
      <c r="J484" s="49">
        <v>0</v>
      </c>
      <c r="K484" s="49">
        <v>0</v>
      </c>
      <c r="L484" s="49">
        <v>0</v>
      </c>
      <c r="M484" s="49">
        <v>0</v>
      </c>
      <c r="N484" s="49">
        <v>0</v>
      </c>
      <c r="O484" s="49">
        <v>0</v>
      </c>
      <c r="P484" s="49">
        <v>0</v>
      </c>
      <c r="Q484" s="49">
        <v>0</v>
      </c>
      <c r="R484" s="49">
        <v>0</v>
      </c>
      <c r="S484" s="49">
        <v>14</v>
      </c>
    </row>
    <row r="485" spans="1:19" x14ac:dyDescent="0.25">
      <c r="B485" s="49" t="s">
        <v>34</v>
      </c>
      <c r="C485" s="49">
        <v>0</v>
      </c>
      <c r="D485" s="49">
        <v>0</v>
      </c>
      <c r="E485" s="49">
        <v>2</v>
      </c>
      <c r="F485" s="49">
        <v>1</v>
      </c>
      <c r="G485" s="49">
        <v>1</v>
      </c>
      <c r="H485" s="49">
        <v>7</v>
      </c>
      <c r="I485" s="49">
        <v>3</v>
      </c>
      <c r="J485" s="49">
        <v>0</v>
      </c>
      <c r="K485" s="49">
        <v>0</v>
      </c>
      <c r="L485" s="49">
        <v>0</v>
      </c>
      <c r="M485" s="49">
        <v>0</v>
      </c>
      <c r="N485" s="49">
        <v>0</v>
      </c>
      <c r="O485" s="49">
        <v>0</v>
      </c>
      <c r="P485" s="49">
        <v>0</v>
      </c>
      <c r="Q485" s="49">
        <v>0</v>
      </c>
      <c r="R485" s="49">
        <v>0</v>
      </c>
      <c r="S485" s="49">
        <v>14</v>
      </c>
    </row>
    <row r="486" spans="1:19" x14ac:dyDescent="0.25">
      <c r="B486" s="49" t="s">
        <v>35</v>
      </c>
      <c r="C486" s="49">
        <v>0</v>
      </c>
      <c r="D486" s="49">
        <v>0</v>
      </c>
      <c r="E486" s="49">
        <v>4</v>
      </c>
      <c r="F486" s="49">
        <v>0</v>
      </c>
      <c r="G486" s="49">
        <v>5</v>
      </c>
      <c r="H486" s="49">
        <v>4</v>
      </c>
      <c r="I486" s="49">
        <v>1</v>
      </c>
      <c r="J486" s="49">
        <v>0</v>
      </c>
      <c r="K486" s="49">
        <v>0</v>
      </c>
      <c r="L486" s="49">
        <v>0</v>
      </c>
      <c r="M486" s="49">
        <v>0</v>
      </c>
      <c r="N486" s="49">
        <v>0</v>
      </c>
      <c r="O486" s="49">
        <v>0</v>
      </c>
      <c r="P486" s="49">
        <v>0</v>
      </c>
      <c r="Q486" s="49">
        <v>0</v>
      </c>
      <c r="R486" s="49">
        <v>0</v>
      </c>
      <c r="S486" s="49">
        <v>14</v>
      </c>
    </row>
    <row r="487" spans="1:19" x14ac:dyDescent="0.25">
      <c r="B487" s="49" t="s">
        <v>24</v>
      </c>
      <c r="C487" s="49">
        <v>0</v>
      </c>
      <c r="D487" s="49">
        <v>5</v>
      </c>
      <c r="E487" s="49">
        <v>5</v>
      </c>
      <c r="F487" s="49">
        <v>3</v>
      </c>
      <c r="G487" s="49">
        <v>0</v>
      </c>
      <c r="H487" s="49">
        <v>0</v>
      </c>
      <c r="I487" s="49">
        <v>0</v>
      </c>
      <c r="J487" s="49">
        <v>0</v>
      </c>
      <c r="K487" s="49">
        <v>0</v>
      </c>
      <c r="L487" s="49">
        <v>1</v>
      </c>
      <c r="M487" s="49">
        <v>0</v>
      </c>
      <c r="N487" s="49">
        <v>0</v>
      </c>
      <c r="O487" s="49">
        <v>0</v>
      </c>
      <c r="P487" s="49">
        <v>0</v>
      </c>
      <c r="Q487" s="49">
        <v>0</v>
      </c>
      <c r="R487" s="49">
        <v>0</v>
      </c>
      <c r="S487" s="49">
        <v>14</v>
      </c>
    </row>
    <row r="488" spans="1:19" x14ac:dyDescent="0.25">
      <c r="B488" s="49" t="s">
        <v>36</v>
      </c>
      <c r="C488" s="49">
        <v>0</v>
      </c>
      <c r="D488" s="49">
        <v>0</v>
      </c>
      <c r="E488" s="49">
        <v>2</v>
      </c>
      <c r="F488" s="49">
        <v>0</v>
      </c>
      <c r="G488" s="49">
        <v>4</v>
      </c>
      <c r="H488" s="49">
        <v>3</v>
      </c>
      <c r="I488" s="49">
        <v>5</v>
      </c>
      <c r="J488" s="49">
        <v>0</v>
      </c>
      <c r="K488" s="49">
        <v>0</v>
      </c>
      <c r="L488" s="49">
        <v>0</v>
      </c>
      <c r="M488" s="49">
        <v>0</v>
      </c>
      <c r="N488" s="49">
        <v>0</v>
      </c>
      <c r="O488" s="49">
        <v>0</v>
      </c>
      <c r="P488" s="49">
        <v>0</v>
      </c>
      <c r="Q488" s="49">
        <v>0</v>
      </c>
      <c r="R488" s="49">
        <v>0</v>
      </c>
      <c r="S488" s="49">
        <v>14</v>
      </c>
    </row>
    <row r="489" spans="1:19" x14ac:dyDescent="0.25">
      <c r="B489" s="49" t="s">
        <v>37</v>
      </c>
      <c r="C489" s="49">
        <v>0</v>
      </c>
      <c r="D489" s="49">
        <v>0</v>
      </c>
      <c r="E489" s="49">
        <v>1</v>
      </c>
      <c r="F489" s="49">
        <v>1</v>
      </c>
      <c r="G489" s="49">
        <v>1</v>
      </c>
      <c r="H489" s="49">
        <v>6</v>
      </c>
      <c r="I489" s="49">
        <v>5</v>
      </c>
      <c r="J489" s="49">
        <v>0</v>
      </c>
      <c r="K489" s="49">
        <v>0</v>
      </c>
      <c r="L489" s="49">
        <v>0</v>
      </c>
      <c r="M489" s="49">
        <v>0</v>
      </c>
      <c r="N489" s="49">
        <v>0</v>
      </c>
      <c r="O489" s="49">
        <v>0</v>
      </c>
      <c r="P489" s="49">
        <v>0</v>
      </c>
      <c r="Q489" s="49">
        <v>0</v>
      </c>
      <c r="R489" s="49">
        <v>0</v>
      </c>
      <c r="S489" s="49">
        <v>14</v>
      </c>
    </row>
    <row r="490" spans="1:19" x14ac:dyDescent="0.25">
      <c r="B490" s="49" t="s">
        <v>38</v>
      </c>
      <c r="C490" s="49">
        <v>0</v>
      </c>
      <c r="D490" s="49">
        <v>0</v>
      </c>
      <c r="E490" s="49">
        <v>0</v>
      </c>
      <c r="F490" s="49">
        <v>13</v>
      </c>
      <c r="G490" s="49">
        <v>0</v>
      </c>
      <c r="H490" s="49">
        <v>0</v>
      </c>
      <c r="I490" s="49">
        <v>0</v>
      </c>
      <c r="J490" s="49">
        <v>0</v>
      </c>
      <c r="K490" s="49">
        <v>0</v>
      </c>
      <c r="L490" s="49">
        <v>0</v>
      </c>
      <c r="M490" s="49">
        <v>0</v>
      </c>
      <c r="N490" s="49">
        <v>0</v>
      </c>
      <c r="O490" s="49">
        <v>0</v>
      </c>
      <c r="P490" s="49">
        <v>0</v>
      </c>
      <c r="Q490" s="49">
        <v>0</v>
      </c>
      <c r="R490" s="49">
        <v>0</v>
      </c>
      <c r="S490" s="49">
        <v>13</v>
      </c>
    </row>
    <row r="491" spans="1:19" x14ac:dyDescent="0.25">
      <c r="B491" s="49" t="s">
        <v>22</v>
      </c>
      <c r="C491" s="49">
        <v>0</v>
      </c>
      <c r="D491" s="49">
        <v>9</v>
      </c>
      <c r="E491" s="49">
        <v>0</v>
      </c>
      <c r="F491" s="49">
        <v>3</v>
      </c>
      <c r="G491" s="49">
        <v>0</v>
      </c>
      <c r="H491" s="49">
        <v>1</v>
      </c>
      <c r="I491" s="49">
        <v>0</v>
      </c>
      <c r="J491" s="49">
        <v>0</v>
      </c>
      <c r="K491" s="49">
        <v>0</v>
      </c>
      <c r="L491" s="49">
        <v>0</v>
      </c>
      <c r="M491" s="49">
        <v>0</v>
      </c>
      <c r="N491" s="49">
        <v>0</v>
      </c>
      <c r="O491" s="49">
        <v>0</v>
      </c>
      <c r="P491" s="49">
        <v>0</v>
      </c>
      <c r="Q491" s="49">
        <v>0</v>
      </c>
      <c r="R491" s="49">
        <v>0</v>
      </c>
      <c r="S491" s="49">
        <v>13</v>
      </c>
    </row>
    <row r="493" spans="1:19" x14ac:dyDescent="0.25">
      <c r="A493" t="s">
        <v>114</v>
      </c>
    </row>
    <row r="494" spans="1:19" x14ac:dyDescent="0.25">
      <c r="B494" s="49" t="s">
        <v>0</v>
      </c>
      <c r="C494" s="49">
        <v>1.5625E-2</v>
      </c>
      <c r="D494" s="49">
        <v>3.125E-2</v>
      </c>
      <c r="E494" s="49">
        <v>6.25E-2</v>
      </c>
      <c r="F494" s="49">
        <v>0.125</v>
      </c>
      <c r="G494" s="49">
        <v>0.25</v>
      </c>
      <c r="H494" s="49">
        <v>0.5</v>
      </c>
      <c r="I494" s="49">
        <v>1</v>
      </c>
      <c r="J494" s="49">
        <v>2</v>
      </c>
      <c r="K494" s="49">
        <v>4</v>
      </c>
      <c r="L494" s="49">
        <v>8</v>
      </c>
      <c r="M494" s="49">
        <v>16</v>
      </c>
      <c r="N494" s="49">
        <v>32</v>
      </c>
      <c r="O494" s="49">
        <v>64</v>
      </c>
      <c r="P494" s="49">
        <v>128</v>
      </c>
      <c r="Q494" s="49">
        <v>256</v>
      </c>
      <c r="R494" s="49">
        <v>512</v>
      </c>
      <c r="S494" s="49" t="s">
        <v>1</v>
      </c>
    </row>
    <row r="495" spans="1:19" x14ac:dyDescent="0.25">
      <c r="B495" s="49" t="s">
        <v>31</v>
      </c>
      <c r="C495" s="49">
        <v>0</v>
      </c>
      <c r="D495" s="49">
        <v>19</v>
      </c>
      <c r="E495" s="49">
        <v>7</v>
      </c>
      <c r="F495" s="49">
        <v>10</v>
      </c>
      <c r="G495" s="49">
        <v>10</v>
      </c>
      <c r="H495" s="49">
        <v>15</v>
      </c>
      <c r="I495" s="49">
        <v>15</v>
      </c>
      <c r="J495" s="49">
        <v>15</v>
      </c>
      <c r="K495" s="49">
        <v>21</v>
      </c>
      <c r="L495" s="49">
        <v>82</v>
      </c>
      <c r="M495" s="49">
        <v>0</v>
      </c>
      <c r="N495" s="49">
        <v>0</v>
      </c>
      <c r="O495" s="49">
        <v>0</v>
      </c>
      <c r="P495" s="49">
        <v>0</v>
      </c>
      <c r="Q495" s="49">
        <v>0</v>
      </c>
      <c r="R495" s="49">
        <v>0</v>
      </c>
      <c r="S495" s="49">
        <v>194</v>
      </c>
    </row>
    <row r="496" spans="1:19" x14ac:dyDescent="0.25">
      <c r="B496" s="49" t="s">
        <v>32</v>
      </c>
      <c r="C496" s="49">
        <v>0</v>
      </c>
      <c r="D496" s="49">
        <v>0</v>
      </c>
      <c r="E496" s="49">
        <v>48</v>
      </c>
      <c r="F496" s="49">
        <v>1</v>
      </c>
      <c r="G496" s="49">
        <v>5</v>
      </c>
      <c r="H496" s="49">
        <v>4</v>
      </c>
      <c r="I496" s="49">
        <v>15</v>
      </c>
      <c r="J496" s="49">
        <v>8</v>
      </c>
      <c r="K496" s="49">
        <v>16</v>
      </c>
      <c r="L496" s="49">
        <v>14</v>
      </c>
      <c r="M496" s="49">
        <v>84</v>
      </c>
      <c r="N496" s="49">
        <v>0</v>
      </c>
      <c r="O496" s="49">
        <v>0</v>
      </c>
      <c r="P496" s="49">
        <v>0</v>
      </c>
      <c r="Q496" s="49">
        <v>0</v>
      </c>
      <c r="R496" s="49">
        <v>0</v>
      </c>
      <c r="S496" s="49">
        <v>195</v>
      </c>
    </row>
    <row r="497" spans="2:19" x14ac:dyDescent="0.25">
      <c r="B497" s="49" t="s">
        <v>3</v>
      </c>
      <c r="C497" s="49">
        <v>0</v>
      </c>
      <c r="D497" s="49">
        <v>0</v>
      </c>
      <c r="E497" s="49">
        <v>0</v>
      </c>
      <c r="F497" s="49">
        <v>62</v>
      </c>
      <c r="G497" s="49">
        <v>0</v>
      </c>
      <c r="H497" s="49">
        <v>22</v>
      </c>
      <c r="I497" s="49">
        <v>28</v>
      </c>
      <c r="J497" s="49">
        <v>27</v>
      </c>
      <c r="K497" s="49">
        <v>12</v>
      </c>
      <c r="L497" s="49">
        <v>10</v>
      </c>
      <c r="M497" s="49">
        <v>19</v>
      </c>
      <c r="N497" s="49">
        <v>11</v>
      </c>
      <c r="O497" s="49">
        <v>2</v>
      </c>
      <c r="P497" s="49">
        <v>0</v>
      </c>
      <c r="Q497" s="49">
        <v>0</v>
      </c>
      <c r="R497" s="49">
        <v>0</v>
      </c>
      <c r="S497" s="49">
        <v>193</v>
      </c>
    </row>
    <row r="498" spans="2:19" x14ac:dyDescent="0.25">
      <c r="B498" s="49" t="s">
        <v>5</v>
      </c>
      <c r="C498" s="49">
        <v>0</v>
      </c>
      <c r="D498" s="49">
        <v>0</v>
      </c>
      <c r="E498" s="49">
        <v>0</v>
      </c>
      <c r="F498" s="49">
        <v>0</v>
      </c>
      <c r="G498" s="49">
        <v>80</v>
      </c>
      <c r="H498" s="49">
        <v>0</v>
      </c>
      <c r="I498" s="49">
        <v>38</v>
      </c>
      <c r="J498" s="49">
        <v>29</v>
      </c>
      <c r="K498" s="49">
        <v>5</v>
      </c>
      <c r="L498" s="49">
        <v>3</v>
      </c>
      <c r="M498" s="49">
        <v>5</v>
      </c>
      <c r="N498" s="49">
        <v>4</v>
      </c>
      <c r="O498" s="49">
        <v>14</v>
      </c>
      <c r="P498" s="49">
        <v>16</v>
      </c>
      <c r="Q498" s="49">
        <v>0</v>
      </c>
      <c r="R498" s="49">
        <v>0</v>
      </c>
      <c r="S498" s="49">
        <v>194</v>
      </c>
    </row>
    <row r="499" spans="2:19" x14ac:dyDescent="0.25">
      <c r="B499" s="49" t="s">
        <v>7</v>
      </c>
      <c r="C499" s="49">
        <v>0</v>
      </c>
      <c r="D499" s="49">
        <v>0</v>
      </c>
      <c r="E499" s="49">
        <v>0</v>
      </c>
      <c r="F499" s="49">
        <v>1</v>
      </c>
      <c r="G499" s="49">
        <v>6</v>
      </c>
      <c r="H499" s="49">
        <v>24</v>
      </c>
      <c r="I499" s="49">
        <v>18</v>
      </c>
      <c r="J499" s="49">
        <v>13</v>
      </c>
      <c r="K499" s="49">
        <v>23</v>
      </c>
      <c r="L499" s="49">
        <v>46</v>
      </c>
      <c r="M499" s="49">
        <v>62</v>
      </c>
      <c r="N499" s="49">
        <v>0</v>
      </c>
      <c r="O499" s="49">
        <v>0</v>
      </c>
      <c r="P499" s="49">
        <v>0</v>
      </c>
      <c r="Q499" s="49">
        <v>0</v>
      </c>
      <c r="R499" s="49">
        <v>0</v>
      </c>
      <c r="S499" s="49">
        <v>193</v>
      </c>
    </row>
    <row r="500" spans="2:19" x14ac:dyDescent="0.25">
      <c r="B500" s="49" t="s">
        <v>9</v>
      </c>
      <c r="C500" s="49">
        <v>0</v>
      </c>
      <c r="D500" s="49">
        <v>0</v>
      </c>
      <c r="E500" s="49">
        <v>0</v>
      </c>
      <c r="F500" s="49">
        <v>39</v>
      </c>
      <c r="G500" s="49">
        <v>2</v>
      </c>
      <c r="H500" s="49">
        <v>19</v>
      </c>
      <c r="I500" s="49">
        <v>8</v>
      </c>
      <c r="J500" s="49">
        <v>12</v>
      </c>
      <c r="K500" s="49">
        <v>14</v>
      </c>
      <c r="L500" s="49">
        <v>43</v>
      </c>
      <c r="M500" s="49">
        <v>12</v>
      </c>
      <c r="N500" s="49">
        <v>4</v>
      </c>
      <c r="O500" s="49">
        <v>42</v>
      </c>
      <c r="P500" s="49">
        <v>0</v>
      </c>
      <c r="Q500" s="49">
        <v>0</v>
      </c>
      <c r="R500" s="49">
        <v>0</v>
      </c>
      <c r="S500" s="49">
        <v>195</v>
      </c>
    </row>
    <row r="501" spans="2:19" x14ac:dyDescent="0.25">
      <c r="B501" s="49" t="s">
        <v>10</v>
      </c>
      <c r="C501" s="49">
        <v>0</v>
      </c>
      <c r="D501" s="49">
        <v>0</v>
      </c>
      <c r="E501" s="49">
        <v>80</v>
      </c>
      <c r="F501" s="49">
        <v>0</v>
      </c>
      <c r="G501" s="49">
        <v>19</v>
      </c>
      <c r="H501" s="49">
        <v>23</v>
      </c>
      <c r="I501" s="49">
        <v>17</v>
      </c>
      <c r="J501" s="49">
        <v>9</v>
      </c>
      <c r="K501" s="49">
        <v>10</v>
      </c>
      <c r="L501" s="49">
        <v>12</v>
      </c>
      <c r="M501" s="49">
        <v>15</v>
      </c>
      <c r="N501" s="49">
        <v>10</v>
      </c>
      <c r="O501" s="49">
        <v>0</v>
      </c>
      <c r="P501" s="49">
        <v>0</v>
      </c>
      <c r="Q501" s="49">
        <v>0</v>
      </c>
      <c r="R501" s="49">
        <v>0</v>
      </c>
      <c r="S501" s="49">
        <v>195</v>
      </c>
    </row>
    <row r="502" spans="2:19" x14ac:dyDescent="0.25">
      <c r="B502" s="49" t="s">
        <v>11</v>
      </c>
      <c r="C502" s="49">
        <v>0</v>
      </c>
      <c r="D502" s="49">
        <v>0</v>
      </c>
      <c r="E502" s="49">
        <v>49</v>
      </c>
      <c r="F502" s="49">
        <v>0</v>
      </c>
      <c r="G502" s="49">
        <v>5</v>
      </c>
      <c r="H502" s="49">
        <v>18</v>
      </c>
      <c r="I502" s="49">
        <v>12</v>
      </c>
      <c r="J502" s="49">
        <v>17</v>
      </c>
      <c r="K502" s="49">
        <v>39</v>
      </c>
      <c r="L502" s="49">
        <v>23</v>
      </c>
      <c r="M502" s="49">
        <v>21</v>
      </c>
      <c r="N502" s="49">
        <v>9</v>
      </c>
      <c r="O502" s="49">
        <v>0</v>
      </c>
      <c r="P502" s="49">
        <v>0</v>
      </c>
      <c r="Q502" s="49">
        <v>0</v>
      </c>
      <c r="R502" s="49">
        <v>0</v>
      </c>
      <c r="S502" s="49">
        <v>193</v>
      </c>
    </row>
    <row r="503" spans="2:19" x14ac:dyDescent="0.25">
      <c r="B503" s="49" t="s">
        <v>13</v>
      </c>
      <c r="C503" s="49">
        <v>0</v>
      </c>
      <c r="D503" s="49">
        <v>0</v>
      </c>
      <c r="E503" s="49">
        <v>0</v>
      </c>
      <c r="F503" s="49">
        <v>0</v>
      </c>
      <c r="G503" s="49">
        <v>108</v>
      </c>
      <c r="H503" s="49">
        <v>0</v>
      </c>
      <c r="I503" s="49">
        <v>37</v>
      </c>
      <c r="J503" s="49">
        <v>14</v>
      </c>
      <c r="K503" s="49">
        <v>4</v>
      </c>
      <c r="L503" s="49">
        <v>1</v>
      </c>
      <c r="M503" s="49">
        <v>16</v>
      </c>
      <c r="N503" s="49">
        <v>13</v>
      </c>
      <c r="O503" s="49">
        <v>0</v>
      </c>
      <c r="P503" s="49">
        <v>0</v>
      </c>
      <c r="Q503" s="49">
        <v>0</v>
      </c>
      <c r="R503" s="49">
        <v>0</v>
      </c>
      <c r="S503" s="49">
        <v>193</v>
      </c>
    </row>
    <row r="504" spans="2:19" x14ac:dyDescent="0.25">
      <c r="B504" s="49" t="s">
        <v>14</v>
      </c>
      <c r="C504" s="49">
        <v>0</v>
      </c>
      <c r="D504" s="49">
        <v>0</v>
      </c>
      <c r="E504" s="49">
        <v>94</v>
      </c>
      <c r="F504" s="49">
        <v>0</v>
      </c>
      <c r="G504" s="49">
        <v>7</v>
      </c>
      <c r="H504" s="49">
        <v>0</v>
      </c>
      <c r="I504" s="49">
        <v>2</v>
      </c>
      <c r="J504" s="49">
        <v>5</v>
      </c>
      <c r="K504" s="49">
        <v>12</v>
      </c>
      <c r="L504" s="49">
        <v>23</v>
      </c>
      <c r="M504" s="49">
        <v>50</v>
      </c>
      <c r="N504" s="49">
        <v>0</v>
      </c>
      <c r="O504" s="49">
        <v>0</v>
      </c>
      <c r="P504" s="49">
        <v>0</v>
      </c>
      <c r="Q504" s="49">
        <v>0</v>
      </c>
      <c r="R504" s="49">
        <v>0</v>
      </c>
      <c r="S504" s="49">
        <v>193</v>
      </c>
    </row>
    <row r="505" spans="2:19" x14ac:dyDescent="0.25">
      <c r="B505" s="49" t="s">
        <v>16</v>
      </c>
      <c r="C505" s="49">
        <v>0</v>
      </c>
      <c r="D505" s="49">
        <v>0</v>
      </c>
      <c r="E505" s="49">
        <v>1</v>
      </c>
      <c r="F505" s="49">
        <v>1</v>
      </c>
      <c r="G505" s="49">
        <v>0</v>
      </c>
      <c r="H505" s="49">
        <v>76</v>
      </c>
      <c r="I505" s="49">
        <v>0</v>
      </c>
      <c r="J505" s="49">
        <v>26</v>
      </c>
      <c r="K505" s="49">
        <v>29</v>
      </c>
      <c r="L505" s="49">
        <v>6</v>
      </c>
      <c r="M505" s="49">
        <v>8</v>
      </c>
      <c r="N505" s="49">
        <v>9</v>
      </c>
      <c r="O505" s="49">
        <v>4</v>
      </c>
      <c r="P505" s="49">
        <v>5</v>
      </c>
      <c r="Q505" s="49">
        <v>29</v>
      </c>
      <c r="R505" s="49">
        <v>0</v>
      </c>
      <c r="S505" s="49">
        <v>194</v>
      </c>
    </row>
    <row r="506" spans="2:19" x14ac:dyDescent="0.25">
      <c r="B506" s="49" t="s">
        <v>17</v>
      </c>
      <c r="C506" s="49">
        <v>0</v>
      </c>
      <c r="D506" s="49">
        <v>0</v>
      </c>
      <c r="E506" s="49">
        <v>75</v>
      </c>
      <c r="F506" s="49">
        <v>0</v>
      </c>
      <c r="G506" s="49">
        <v>15</v>
      </c>
      <c r="H506" s="49">
        <v>9</v>
      </c>
      <c r="I506" s="49">
        <v>10</v>
      </c>
      <c r="J506" s="49">
        <v>9</v>
      </c>
      <c r="K506" s="49">
        <v>21</v>
      </c>
      <c r="L506" s="49">
        <v>13</v>
      </c>
      <c r="M506" s="49">
        <v>19</v>
      </c>
      <c r="N506" s="49">
        <v>21</v>
      </c>
      <c r="O506" s="49">
        <v>0</v>
      </c>
      <c r="P506" s="49">
        <v>0</v>
      </c>
      <c r="Q506" s="49">
        <v>0</v>
      </c>
      <c r="R506" s="49">
        <v>0</v>
      </c>
      <c r="S506" s="49">
        <v>192</v>
      </c>
    </row>
    <row r="507" spans="2:19" x14ac:dyDescent="0.25">
      <c r="B507" s="49" t="s">
        <v>18</v>
      </c>
      <c r="C507" s="49">
        <v>0</v>
      </c>
      <c r="D507" s="49">
        <v>1</v>
      </c>
      <c r="E507" s="49">
        <v>3</v>
      </c>
      <c r="F507" s="49">
        <v>38</v>
      </c>
      <c r="G507" s="49">
        <v>26</v>
      </c>
      <c r="H507" s="49">
        <v>7</v>
      </c>
      <c r="I507" s="49">
        <v>1</v>
      </c>
      <c r="J507" s="49">
        <v>22</v>
      </c>
      <c r="K507" s="49">
        <v>36</v>
      </c>
      <c r="L507" s="49">
        <v>59</v>
      </c>
      <c r="M507" s="49">
        <v>0</v>
      </c>
      <c r="N507" s="49">
        <v>0</v>
      </c>
      <c r="O507" s="49">
        <v>0</v>
      </c>
      <c r="P507" s="49">
        <v>0</v>
      </c>
      <c r="Q507" s="49">
        <v>0</v>
      </c>
      <c r="R507" s="49">
        <v>0</v>
      </c>
      <c r="S507" s="49">
        <v>193</v>
      </c>
    </row>
    <row r="508" spans="2:19" x14ac:dyDescent="0.25">
      <c r="B508" s="49" t="s">
        <v>19</v>
      </c>
      <c r="C508" s="49">
        <v>0</v>
      </c>
      <c r="D508" s="49">
        <v>12</v>
      </c>
      <c r="E508" s="49">
        <v>1</v>
      </c>
      <c r="F508" s="49">
        <v>39</v>
      </c>
      <c r="G508" s="49">
        <v>25</v>
      </c>
      <c r="H508" s="49">
        <v>0</v>
      </c>
      <c r="I508" s="49">
        <v>1</v>
      </c>
      <c r="J508" s="49">
        <v>34</v>
      </c>
      <c r="K508" s="49">
        <v>31</v>
      </c>
      <c r="L508" s="49">
        <v>43</v>
      </c>
      <c r="M508" s="49">
        <v>9</v>
      </c>
      <c r="N508" s="49">
        <v>0</v>
      </c>
      <c r="O508" s="49">
        <v>0</v>
      </c>
      <c r="P508" s="49">
        <v>0</v>
      </c>
      <c r="Q508" s="49">
        <v>0</v>
      </c>
      <c r="R508" s="49">
        <v>0</v>
      </c>
      <c r="S508" s="49">
        <v>195</v>
      </c>
    </row>
    <row r="509" spans="2:19" x14ac:dyDescent="0.25">
      <c r="B509" s="49" t="s">
        <v>20</v>
      </c>
      <c r="C509" s="49">
        <v>0</v>
      </c>
      <c r="D509" s="49">
        <v>7</v>
      </c>
      <c r="E509" s="49">
        <v>30</v>
      </c>
      <c r="F509" s="49">
        <v>37</v>
      </c>
      <c r="G509" s="49">
        <v>1</v>
      </c>
      <c r="H509" s="49">
        <v>22</v>
      </c>
      <c r="I509" s="49">
        <v>41</v>
      </c>
      <c r="J509" s="49">
        <v>44</v>
      </c>
      <c r="K509" s="49">
        <v>2</v>
      </c>
      <c r="L509" s="49">
        <v>8</v>
      </c>
      <c r="M509" s="49">
        <v>0</v>
      </c>
      <c r="N509" s="49">
        <v>0</v>
      </c>
      <c r="O509" s="49">
        <v>0</v>
      </c>
      <c r="P509" s="49">
        <v>0</v>
      </c>
      <c r="Q509" s="49">
        <v>0</v>
      </c>
      <c r="R509" s="49">
        <v>0</v>
      </c>
      <c r="S509" s="49">
        <v>192</v>
      </c>
    </row>
    <row r="510" spans="2:19" x14ac:dyDescent="0.25">
      <c r="B510" s="49" t="s">
        <v>21</v>
      </c>
      <c r="C510" s="49">
        <v>0</v>
      </c>
      <c r="D510" s="49">
        <v>0</v>
      </c>
      <c r="E510" s="49">
        <v>102</v>
      </c>
      <c r="F510" s="49">
        <v>0</v>
      </c>
      <c r="G510" s="49">
        <v>36</v>
      </c>
      <c r="H510" s="49">
        <v>35</v>
      </c>
      <c r="I510" s="49">
        <v>5</v>
      </c>
      <c r="J510" s="49">
        <v>5</v>
      </c>
      <c r="K510" s="49">
        <v>8</v>
      </c>
      <c r="L510" s="49">
        <v>2</v>
      </c>
      <c r="M510" s="49">
        <v>0</v>
      </c>
      <c r="N510" s="49">
        <v>0</v>
      </c>
      <c r="O510" s="49">
        <v>0</v>
      </c>
      <c r="P510" s="49">
        <v>0</v>
      </c>
      <c r="Q510" s="49">
        <v>0</v>
      </c>
      <c r="R510" s="49">
        <v>0</v>
      </c>
      <c r="S510" s="49">
        <v>193</v>
      </c>
    </row>
    <row r="511" spans="2:19" x14ac:dyDescent="0.25">
      <c r="B511" s="49" t="s">
        <v>33</v>
      </c>
      <c r="C511" s="49">
        <v>0</v>
      </c>
      <c r="D511" s="49">
        <v>167</v>
      </c>
      <c r="E511" s="49">
        <v>4</v>
      </c>
      <c r="F511" s="49">
        <v>0</v>
      </c>
      <c r="G511" s="49">
        <v>1</v>
      </c>
      <c r="H511" s="49">
        <v>0</v>
      </c>
      <c r="I511" s="49">
        <v>1</v>
      </c>
      <c r="J511" s="49">
        <v>0</v>
      </c>
      <c r="K511" s="49">
        <v>0</v>
      </c>
      <c r="L511" s="49">
        <v>22</v>
      </c>
      <c r="M511" s="49">
        <v>0</v>
      </c>
      <c r="N511" s="49">
        <v>0</v>
      </c>
      <c r="O511" s="49">
        <v>0</v>
      </c>
      <c r="P511" s="49">
        <v>0</v>
      </c>
      <c r="Q511" s="49">
        <v>0</v>
      </c>
      <c r="R511" s="49">
        <v>0</v>
      </c>
      <c r="S511" s="49">
        <v>195</v>
      </c>
    </row>
    <row r="512" spans="2:19" x14ac:dyDescent="0.25">
      <c r="B512" s="49" t="s">
        <v>34</v>
      </c>
      <c r="C512" s="49">
        <v>0</v>
      </c>
      <c r="D512" s="49">
        <v>0</v>
      </c>
      <c r="E512" s="49">
        <v>0</v>
      </c>
      <c r="F512" s="49">
        <v>4</v>
      </c>
      <c r="G512" s="49">
        <v>39</v>
      </c>
      <c r="H512" s="49">
        <v>115</v>
      </c>
      <c r="I512" s="49">
        <v>35</v>
      </c>
      <c r="J512" s="49">
        <v>1</v>
      </c>
      <c r="K512" s="49">
        <v>0</v>
      </c>
      <c r="L512" s="49">
        <v>0</v>
      </c>
      <c r="M512" s="49">
        <v>0</v>
      </c>
      <c r="N512" s="49">
        <v>0</v>
      </c>
      <c r="O512" s="49">
        <v>0</v>
      </c>
      <c r="P512" s="49">
        <v>0</v>
      </c>
      <c r="Q512" s="49">
        <v>0</v>
      </c>
      <c r="R512" s="49">
        <v>0</v>
      </c>
      <c r="S512" s="49">
        <v>194</v>
      </c>
    </row>
    <row r="513" spans="1:19" x14ac:dyDescent="0.25">
      <c r="B513" s="49" t="s">
        <v>35</v>
      </c>
      <c r="C513" s="49">
        <v>0</v>
      </c>
      <c r="D513" s="49">
        <v>0</v>
      </c>
      <c r="E513" s="49">
        <v>25</v>
      </c>
      <c r="F513" s="49">
        <v>0</v>
      </c>
      <c r="G513" s="49">
        <v>17</v>
      </c>
      <c r="H513" s="49">
        <v>4</v>
      </c>
      <c r="I513" s="49">
        <v>1</v>
      </c>
      <c r="J513" s="49">
        <v>1</v>
      </c>
      <c r="K513" s="49">
        <v>1</v>
      </c>
      <c r="L513" s="49">
        <v>4</v>
      </c>
      <c r="M513" s="49">
        <v>14</v>
      </c>
      <c r="N513" s="49">
        <v>127</v>
      </c>
      <c r="O513" s="49">
        <v>0</v>
      </c>
      <c r="P513" s="49">
        <v>0</v>
      </c>
      <c r="Q513" s="49">
        <v>0</v>
      </c>
      <c r="R513" s="49">
        <v>0</v>
      </c>
      <c r="S513" s="49">
        <v>194</v>
      </c>
    </row>
    <row r="514" spans="1:19" x14ac:dyDescent="0.25">
      <c r="B514" s="49" t="s">
        <v>24</v>
      </c>
      <c r="C514" s="49">
        <v>0</v>
      </c>
      <c r="D514" s="49">
        <v>29</v>
      </c>
      <c r="E514" s="49">
        <v>26</v>
      </c>
      <c r="F514" s="49">
        <v>30</v>
      </c>
      <c r="G514" s="49">
        <v>3</v>
      </c>
      <c r="H514" s="49">
        <v>2</v>
      </c>
      <c r="I514" s="49">
        <v>2</v>
      </c>
      <c r="J514" s="49">
        <v>8</v>
      </c>
      <c r="K514" s="49">
        <v>12</v>
      </c>
      <c r="L514" s="49">
        <v>82</v>
      </c>
      <c r="M514" s="49">
        <v>0</v>
      </c>
      <c r="N514" s="49">
        <v>0</v>
      </c>
      <c r="O514" s="49">
        <v>0</v>
      </c>
      <c r="P514" s="49">
        <v>0</v>
      </c>
      <c r="Q514" s="49">
        <v>0</v>
      </c>
      <c r="R514" s="49">
        <v>0</v>
      </c>
      <c r="S514" s="49">
        <v>194</v>
      </c>
    </row>
    <row r="515" spans="1:19" x14ac:dyDescent="0.25">
      <c r="B515" s="49" t="s">
        <v>36</v>
      </c>
      <c r="C515" s="49">
        <v>0</v>
      </c>
      <c r="D515" s="49">
        <v>0</v>
      </c>
      <c r="E515" s="49">
        <v>11</v>
      </c>
      <c r="F515" s="49">
        <v>0</v>
      </c>
      <c r="G515" s="49">
        <v>73</v>
      </c>
      <c r="H515" s="49">
        <v>74</v>
      </c>
      <c r="I515" s="49">
        <v>33</v>
      </c>
      <c r="J515" s="49">
        <v>4</v>
      </c>
      <c r="K515" s="49">
        <v>0</v>
      </c>
      <c r="L515" s="49">
        <v>0</v>
      </c>
      <c r="M515" s="49">
        <v>0</v>
      </c>
      <c r="N515" s="49">
        <v>0</v>
      </c>
      <c r="O515" s="49">
        <v>0</v>
      </c>
      <c r="P515" s="49">
        <v>0</v>
      </c>
      <c r="Q515" s="49">
        <v>0</v>
      </c>
      <c r="R515" s="49">
        <v>0</v>
      </c>
      <c r="S515" s="49">
        <v>195</v>
      </c>
    </row>
    <row r="516" spans="1:19" x14ac:dyDescent="0.25">
      <c r="B516" s="49" t="s">
        <v>37</v>
      </c>
      <c r="C516" s="49">
        <v>0</v>
      </c>
      <c r="D516" s="49">
        <v>0</v>
      </c>
      <c r="E516" s="49">
        <v>1</v>
      </c>
      <c r="F516" s="49">
        <v>0</v>
      </c>
      <c r="G516" s="49">
        <v>1</v>
      </c>
      <c r="H516" s="49">
        <v>13</v>
      </c>
      <c r="I516" s="49">
        <v>106</v>
      </c>
      <c r="J516" s="49">
        <v>72</v>
      </c>
      <c r="K516" s="49">
        <v>2</v>
      </c>
      <c r="L516" s="49">
        <v>0</v>
      </c>
      <c r="M516" s="49">
        <v>0</v>
      </c>
      <c r="N516" s="49">
        <v>0</v>
      </c>
      <c r="O516" s="49">
        <v>0</v>
      </c>
      <c r="P516" s="49">
        <v>0</v>
      </c>
      <c r="Q516" s="49">
        <v>0</v>
      </c>
      <c r="R516" s="49">
        <v>0</v>
      </c>
      <c r="S516" s="49">
        <v>195</v>
      </c>
    </row>
    <row r="517" spans="1:19" x14ac:dyDescent="0.25">
      <c r="B517" s="49" t="s">
        <v>38</v>
      </c>
      <c r="C517" s="49">
        <v>0</v>
      </c>
      <c r="D517" s="49">
        <v>0</v>
      </c>
      <c r="E517" s="49">
        <v>0</v>
      </c>
      <c r="F517" s="49">
        <v>38</v>
      </c>
      <c r="G517" s="49">
        <v>0</v>
      </c>
      <c r="H517" s="49">
        <v>43</v>
      </c>
      <c r="I517" s="49">
        <v>50</v>
      </c>
      <c r="J517" s="49">
        <v>47</v>
      </c>
      <c r="K517" s="49">
        <v>16</v>
      </c>
      <c r="L517" s="49">
        <v>0</v>
      </c>
      <c r="M517" s="49">
        <v>0</v>
      </c>
      <c r="N517" s="49">
        <v>0</v>
      </c>
      <c r="O517" s="49">
        <v>0</v>
      </c>
      <c r="P517" s="49">
        <v>0</v>
      </c>
      <c r="Q517" s="49">
        <v>0</v>
      </c>
      <c r="R517" s="49">
        <v>0</v>
      </c>
      <c r="S517" s="49">
        <v>194</v>
      </c>
    </row>
    <row r="518" spans="1:19" x14ac:dyDescent="0.25">
      <c r="B518" s="49" t="s">
        <v>22</v>
      </c>
      <c r="C518" s="49">
        <v>0</v>
      </c>
      <c r="D518" s="49">
        <v>91</v>
      </c>
      <c r="E518" s="49">
        <v>0</v>
      </c>
      <c r="F518" s="49">
        <v>44</v>
      </c>
      <c r="G518" s="49">
        <v>44</v>
      </c>
      <c r="H518" s="49">
        <v>13</v>
      </c>
      <c r="I518" s="49">
        <v>0</v>
      </c>
      <c r="J518" s="49">
        <v>0</v>
      </c>
      <c r="K518" s="49">
        <v>0</v>
      </c>
      <c r="L518" s="49">
        <v>0</v>
      </c>
      <c r="M518" s="49">
        <v>0</v>
      </c>
      <c r="N518" s="49">
        <v>0</v>
      </c>
      <c r="O518" s="49">
        <v>0</v>
      </c>
      <c r="P518" s="49">
        <v>0</v>
      </c>
      <c r="Q518" s="49">
        <v>0</v>
      </c>
      <c r="R518" s="49">
        <v>0</v>
      </c>
      <c r="S518" s="49">
        <v>192</v>
      </c>
    </row>
    <row r="520" spans="1:19" x14ac:dyDescent="0.25">
      <c r="A520" t="s">
        <v>115</v>
      </c>
    </row>
    <row r="521" spans="1:19" x14ac:dyDescent="0.25">
      <c r="B521" s="49" t="s">
        <v>0</v>
      </c>
      <c r="C521" s="49">
        <v>1.5625E-2</v>
      </c>
      <c r="D521" s="49">
        <v>3.125E-2</v>
      </c>
      <c r="E521" s="49">
        <v>6.25E-2</v>
      </c>
      <c r="F521" s="49">
        <v>0.125</v>
      </c>
      <c r="G521" s="49">
        <v>0.25</v>
      </c>
      <c r="H521" s="49">
        <v>0.5</v>
      </c>
      <c r="I521" s="49">
        <v>1</v>
      </c>
      <c r="J521" s="49">
        <v>2</v>
      </c>
      <c r="K521" s="49">
        <v>4</v>
      </c>
      <c r="L521" s="49">
        <v>8</v>
      </c>
      <c r="M521" s="49">
        <v>16</v>
      </c>
      <c r="N521" s="49">
        <v>32</v>
      </c>
      <c r="O521" s="49">
        <v>64</v>
      </c>
      <c r="P521" s="49">
        <v>128</v>
      </c>
      <c r="Q521" s="49">
        <v>256</v>
      </c>
      <c r="R521" s="49">
        <v>512</v>
      </c>
      <c r="S521" s="49" t="s">
        <v>1</v>
      </c>
    </row>
    <row r="522" spans="1:19" x14ac:dyDescent="0.25">
      <c r="B522" s="49" t="s">
        <v>31</v>
      </c>
      <c r="C522" s="49">
        <v>0</v>
      </c>
      <c r="D522" s="49">
        <v>3</v>
      </c>
      <c r="E522" s="49">
        <v>0</v>
      </c>
      <c r="F522" s="49">
        <v>0</v>
      </c>
      <c r="G522" s="49">
        <v>1</v>
      </c>
      <c r="H522" s="49">
        <v>0</v>
      </c>
      <c r="I522" s="49">
        <v>0</v>
      </c>
      <c r="J522" s="49">
        <v>0</v>
      </c>
      <c r="K522" s="49">
        <v>0</v>
      </c>
      <c r="L522" s="49">
        <v>24</v>
      </c>
      <c r="M522" s="49">
        <v>0</v>
      </c>
      <c r="N522" s="49">
        <v>0</v>
      </c>
      <c r="O522" s="49">
        <v>0</v>
      </c>
      <c r="P522" s="49">
        <v>0</v>
      </c>
      <c r="Q522" s="49">
        <v>0</v>
      </c>
      <c r="R522" s="49">
        <v>0</v>
      </c>
      <c r="S522" s="49">
        <v>28</v>
      </c>
    </row>
    <row r="523" spans="1:19" x14ac:dyDescent="0.25">
      <c r="B523" s="49" t="s">
        <v>32</v>
      </c>
      <c r="C523" s="49">
        <v>0</v>
      </c>
      <c r="D523" s="49">
        <v>0</v>
      </c>
      <c r="E523" s="49">
        <v>4</v>
      </c>
      <c r="F523" s="49">
        <v>0</v>
      </c>
      <c r="G523" s="49">
        <v>0</v>
      </c>
      <c r="H523" s="49">
        <v>0</v>
      </c>
      <c r="I523" s="49">
        <v>1</v>
      </c>
      <c r="J523" s="49">
        <v>0</v>
      </c>
      <c r="K523" s="49">
        <v>0</v>
      </c>
      <c r="L523" s="49">
        <v>1</v>
      </c>
      <c r="M523" s="49">
        <v>23</v>
      </c>
      <c r="N523" s="49">
        <v>0</v>
      </c>
      <c r="O523" s="49">
        <v>0</v>
      </c>
      <c r="P523" s="49">
        <v>0</v>
      </c>
      <c r="Q523" s="49">
        <v>0</v>
      </c>
      <c r="R523" s="49">
        <v>0</v>
      </c>
      <c r="S523" s="49">
        <v>29</v>
      </c>
    </row>
    <row r="524" spans="1:19" x14ac:dyDescent="0.25">
      <c r="B524" s="49" t="s">
        <v>3</v>
      </c>
      <c r="C524" s="49">
        <v>0</v>
      </c>
      <c r="D524" s="49">
        <v>0</v>
      </c>
      <c r="E524" s="49">
        <v>0</v>
      </c>
      <c r="F524" s="49">
        <v>5</v>
      </c>
      <c r="G524" s="49">
        <v>0</v>
      </c>
      <c r="H524" s="49">
        <v>0</v>
      </c>
      <c r="I524" s="49">
        <v>0</v>
      </c>
      <c r="J524" s="49">
        <v>0</v>
      </c>
      <c r="K524" s="49">
        <v>1</v>
      </c>
      <c r="L524" s="49">
        <v>0</v>
      </c>
      <c r="M524" s="49">
        <v>1</v>
      </c>
      <c r="N524" s="49">
        <v>20</v>
      </c>
      <c r="O524" s="49">
        <v>2</v>
      </c>
      <c r="P524" s="49">
        <v>0</v>
      </c>
      <c r="Q524" s="49">
        <v>0</v>
      </c>
      <c r="R524" s="49">
        <v>0</v>
      </c>
      <c r="S524" s="49">
        <v>29</v>
      </c>
    </row>
    <row r="525" spans="1:19" x14ac:dyDescent="0.25">
      <c r="B525" s="49" t="s">
        <v>5</v>
      </c>
      <c r="C525" s="49">
        <v>0</v>
      </c>
      <c r="D525" s="49">
        <v>0</v>
      </c>
      <c r="E525" s="49">
        <v>0</v>
      </c>
      <c r="F525" s="49">
        <v>0</v>
      </c>
      <c r="G525" s="49">
        <v>2</v>
      </c>
      <c r="H525" s="49">
        <v>0</v>
      </c>
      <c r="I525" s="49">
        <v>2</v>
      </c>
      <c r="J525" s="49">
        <v>1</v>
      </c>
      <c r="K525" s="49">
        <v>0</v>
      </c>
      <c r="L525" s="49">
        <v>1</v>
      </c>
      <c r="M525" s="49">
        <v>1</v>
      </c>
      <c r="N525" s="49">
        <v>0</v>
      </c>
      <c r="O525" s="49">
        <v>3</v>
      </c>
      <c r="P525" s="49">
        <v>19</v>
      </c>
      <c r="Q525" s="49">
        <v>0</v>
      </c>
      <c r="R525" s="49">
        <v>0</v>
      </c>
      <c r="S525" s="49">
        <v>29</v>
      </c>
    </row>
    <row r="526" spans="1:19" x14ac:dyDescent="0.25">
      <c r="B526" s="49" t="s">
        <v>7</v>
      </c>
      <c r="C526" s="49">
        <v>0</v>
      </c>
      <c r="D526" s="49">
        <v>0</v>
      </c>
      <c r="E526" s="49">
        <v>0</v>
      </c>
      <c r="F526" s="49">
        <v>0</v>
      </c>
      <c r="G526" s="49">
        <v>0</v>
      </c>
      <c r="H526" s="49">
        <v>0</v>
      </c>
      <c r="I526" s="49">
        <v>0</v>
      </c>
      <c r="J526" s="49">
        <v>4</v>
      </c>
      <c r="K526" s="49">
        <v>0</v>
      </c>
      <c r="L526" s="49">
        <v>1</v>
      </c>
      <c r="M526" s="49">
        <v>24</v>
      </c>
      <c r="N526" s="49">
        <v>0</v>
      </c>
      <c r="O526" s="49">
        <v>0</v>
      </c>
      <c r="P526" s="49">
        <v>0</v>
      </c>
      <c r="Q526" s="49">
        <v>0</v>
      </c>
      <c r="R526" s="49">
        <v>0</v>
      </c>
      <c r="S526" s="49">
        <v>29</v>
      </c>
    </row>
    <row r="527" spans="1:19" x14ac:dyDescent="0.25">
      <c r="B527" s="49" t="s">
        <v>9</v>
      </c>
      <c r="C527" s="49">
        <v>0</v>
      </c>
      <c r="D527" s="49">
        <v>0</v>
      </c>
      <c r="E527" s="49">
        <v>0</v>
      </c>
      <c r="F527" s="49">
        <v>0</v>
      </c>
      <c r="G527" s="49">
        <v>0</v>
      </c>
      <c r="H527" s="49">
        <v>0</v>
      </c>
      <c r="I527" s="49">
        <v>4</v>
      </c>
      <c r="J527" s="49">
        <v>0</v>
      </c>
      <c r="K527" s="49">
        <v>1</v>
      </c>
      <c r="L527" s="49">
        <v>0</v>
      </c>
      <c r="M527" s="49">
        <v>0</v>
      </c>
      <c r="N527" s="49">
        <v>1</v>
      </c>
      <c r="O527" s="49">
        <v>23</v>
      </c>
      <c r="P527" s="49">
        <v>0</v>
      </c>
      <c r="Q527" s="49">
        <v>0</v>
      </c>
      <c r="R527" s="49">
        <v>0</v>
      </c>
      <c r="S527" s="49">
        <v>29</v>
      </c>
    </row>
    <row r="528" spans="1:19" x14ac:dyDescent="0.25">
      <c r="B528" s="49" t="s">
        <v>10</v>
      </c>
      <c r="C528" s="49">
        <v>0</v>
      </c>
      <c r="D528" s="49">
        <v>0</v>
      </c>
      <c r="E528" s="49">
        <v>6</v>
      </c>
      <c r="F528" s="49">
        <v>0</v>
      </c>
      <c r="G528" s="49">
        <v>0</v>
      </c>
      <c r="H528" s="49">
        <v>0</v>
      </c>
      <c r="I528" s="49">
        <v>0</v>
      </c>
      <c r="J528" s="49">
        <v>0</v>
      </c>
      <c r="K528" s="49">
        <v>1</v>
      </c>
      <c r="L528" s="49">
        <v>1</v>
      </c>
      <c r="M528" s="49">
        <v>2</v>
      </c>
      <c r="N528" s="49">
        <v>19</v>
      </c>
      <c r="O528" s="49">
        <v>0</v>
      </c>
      <c r="P528" s="49">
        <v>0</v>
      </c>
      <c r="Q528" s="49">
        <v>0</v>
      </c>
      <c r="R528" s="49">
        <v>0</v>
      </c>
      <c r="S528" s="49">
        <v>29</v>
      </c>
    </row>
    <row r="529" spans="2:19" x14ac:dyDescent="0.25">
      <c r="B529" s="49" t="s">
        <v>11</v>
      </c>
      <c r="C529" s="49">
        <v>0</v>
      </c>
      <c r="D529" s="49">
        <v>0</v>
      </c>
      <c r="E529" s="49">
        <v>4</v>
      </c>
      <c r="F529" s="49">
        <v>0</v>
      </c>
      <c r="G529" s="49">
        <v>0</v>
      </c>
      <c r="H529" s="49">
        <v>0</v>
      </c>
      <c r="I529" s="49">
        <v>2</v>
      </c>
      <c r="J529" s="49">
        <v>0</v>
      </c>
      <c r="K529" s="49">
        <v>1</v>
      </c>
      <c r="L529" s="49">
        <v>0</v>
      </c>
      <c r="M529" s="49">
        <v>0</v>
      </c>
      <c r="N529" s="49">
        <v>22</v>
      </c>
      <c r="O529" s="49">
        <v>0</v>
      </c>
      <c r="P529" s="49">
        <v>0</v>
      </c>
      <c r="Q529" s="49">
        <v>0</v>
      </c>
      <c r="R529" s="49">
        <v>0</v>
      </c>
      <c r="S529" s="49">
        <v>29</v>
      </c>
    </row>
    <row r="530" spans="2:19" x14ac:dyDescent="0.25">
      <c r="B530" s="49" t="s">
        <v>13</v>
      </c>
      <c r="C530" s="49">
        <v>0</v>
      </c>
      <c r="D530" s="49">
        <v>0</v>
      </c>
      <c r="E530" s="49">
        <v>0</v>
      </c>
      <c r="F530" s="49">
        <v>0</v>
      </c>
      <c r="G530" s="49">
        <v>9</v>
      </c>
      <c r="H530" s="49">
        <v>0</v>
      </c>
      <c r="I530" s="49">
        <v>9</v>
      </c>
      <c r="J530" s="49">
        <v>10</v>
      </c>
      <c r="K530" s="49">
        <v>0</v>
      </c>
      <c r="L530" s="49">
        <v>0</v>
      </c>
      <c r="M530" s="49">
        <v>0</v>
      </c>
      <c r="N530" s="49">
        <v>0</v>
      </c>
      <c r="O530" s="49">
        <v>0</v>
      </c>
      <c r="P530" s="49">
        <v>1</v>
      </c>
      <c r="Q530" s="49">
        <v>0</v>
      </c>
      <c r="R530" s="49">
        <v>0</v>
      </c>
      <c r="S530" s="49">
        <v>29</v>
      </c>
    </row>
    <row r="531" spans="2:19" x14ac:dyDescent="0.25">
      <c r="B531" s="49" t="s">
        <v>14</v>
      </c>
      <c r="C531" s="49">
        <v>0</v>
      </c>
      <c r="D531" s="49">
        <v>0</v>
      </c>
      <c r="E531" s="49">
        <v>5</v>
      </c>
      <c r="F531" s="49">
        <v>0</v>
      </c>
      <c r="G531" s="49">
        <v>0</v>
      </c>
      <c r="H531" s="49">
        <v>0</v>
      </c>
      <c r="I531" s="49">
        <v>0</v>
      </c>
      <c r="J531" s="49">
        <v>1</v>
      </c>
      <c r="K531" s="49">
        <v>1</v>
      </c>
      <c r="L531" s="49">
        <v>4</v>
      </c>
      <c r="M531" s="49">
        <v>18</v>
      </c>
      <c r="N531" s="49">
        <v>0</v>
      </c>
      <c r="O531" s="49">
        <v>0</v>
      </c>
      <c r="P531" s="49">
        <v>0</v>
      </c>
      <c r="Q531" s="49">
        <v>0</v>
      </c>
      <c r="R531" s="49">
        <v>0</v>
      </c>
      <c r="S531" s="49">
        <v>29</v>
      </c>
    </row>
    <row r="532" spans="2:19" x14ac:dyDescent="0.25">
      <c r="B532" s="49" t="s">
        <v>16</v>
      </c>
      <c r="C532" s="49">
        <v>0</v>
      </c>
      <c r="D532" s="49">
        <v>0</v>
      </c>
      <c r="E532" s="49">
        <v>0</v>
      </c>
      <c r="F532" s="49">
        <v>0</v>
      </c>
      <c r="G532" s="49">
        <v>0</v>
      </c>
      <c r="H532" s="49">
        <v>0</v>
      </c>
      <c r="I532" s="49">
        <v>0</v>
      </c>
      <c r="J532" s="49">
        <v>0</v>
      </c>
      <c r="K532" s="49">
        <v>1</v>
      </c>
      <c r="L532" s="49">
        <v>2</v>
      </c>
      <c r="M532" s="49">
        <v>5</v>
      </c>
      <c r="N532" s="49">
        <v>9</v>
      </c>
      <c r="O532" s="49">
        <v>8</v>
      </c>
      <c r="P532" s="49">
        <v>2</v>
      </c>
      <c r="Q532" s="49">
        <v>2</v>
      </c>
      <c r="R532" s="49">
        <v>0</v>
      </c>
      <c r="S532" s="49">
        <v>29</v>
      </c>
    </row>
    <row r="533" spans="2:19" x14ac:dyDescent="0.25">
      <c r="B533" s="49" t="s">
        <v>17</v>
      </c>
      <c r="C533" s="49">
        <v>0</v>
      </c>
      <c r="D533" s="49">
        <v>0</v>
      </c>
      <c r="E533" s="49">
        <v>1</v>
      </c>
      <c r="F533" s="49">
        <v>0</v>
      </c>
      <c r="G533" s="49">
        <v>2</v>
      </c>
      <c r="H533" s="49">
        <v>1</v>
      </c>
      <c r="I533" s="49">
        <v>4</v>
      </c>
      <c r="J533" s="49">
        <v>1</v>
      </c>
      <c r="K533" s="49">
        <v>0</v>
      </c>
      <c r="L533" s="49">
        <v>0</v>
      </c>
      <c r="M533" s="49">
        <v>5</v>
      </c>
      <c r="N533" s="49">
        <v>15</v>
      </c>
      <c r="O533" s="49">
        <v>0</v>
      </c>
      <c r="P533" s="49">
        <v>0</v>
      </c>
      <c r="Q533" s="49">
        <v>0</v>
      </c>
      <c r="R533" s="49">
        <v>0</v>
      </c>
      <c r="S533" s="49">
        <v>29</v>
      </c>
    </row>
    <row r="534" spans="2:19" x14ac:dyDescent="0.25">
      <c r="B534" s="49" t="s">
        <v>18</v>
      </c>
      <c r="C534" s="49">
        <v>0</v>
      </c>
      <c r="D534" s="49">
        <v>0</v>
      </c>
      <c r="E534" s="49">
        <v>0</v>
      </c>
      <c r="F534" s="49">
        <v>2</v>
      </c>
      <c r="G534" s="49">
        <v>2</v>
      </c>
      <c r="H534" s="49">
        <v>1</v>
      </c>
      <c r="I534" s="49">
        <v>0</v>
      </c>
      <c r="J534" s="49">
        <v>0</v>
      </c>
      <c r="K534" s="49">
        <v>0</v>
      </c>
      <c r="L534" s="49">
        <v>24</v>
      </c>
      <c r="M534" s="49">
        <v>0</v>
      </c>
      <c r="N534" s="49">
        <v>0</v>
      </c>
      <c r="O534" s="49">
        <v>0</v>
      </c>
      <c r="P534" s="49">
        <v>0</v>
      </c>
      <c r="Q534" s="49">
        <v>0</v>
      </c>
      <c r="R534" s="49">
        <v>0</v>
      </c>
      <c r="S534" s="49">
        <v>29</v>
      </c>
    </row>
    <row r="535" spans="2:19" x14ac:dyDescent="0.25">
      <c r="B535" s="49" t="s">
        <v>19</v>
      </c>
      <c r="C535" s="49">
        <v>0</v>
      </c>
      <c r="D535" s="49">
        <v>0</v>
      </c>
      <c r="E535" s="49">
        <v>0</v>
      </c>
      <c r="F535" s="49">
        <v>3</v>
      </c>
      <c r="G535" s="49">
        <v>2</v>
      </c>
      <c r="H535" s="49">
        <v>0</v>
      </c>
      <c r="I535" s="49">
        <v>0</v>
      </c>
      <c r="J535" s="49">
        <v>0</v>
      </c>
      <c r="K535" s="49">
        <v>4</v>
      </c>
      <c r="L535" s="49">
        <v>8</v>
      </c>
      <c r="M535" s="49">
        <v>12</v>
      </c>
      <c r="N535" s="49">
        <v>0</v>
      </c>
      <c r="O535" s="49">
        <v>0</v>
      </c>
      <c r="P535" s="49">
        <v>0</v>
      </c>
      <c r="Q535" s="49">
        <v>0</v>
      </c>
      <c r="R535" s="49">
        <v>0</v>
      </c>
      <c r="S535" s="49">
        <v>29</v>
      </c>
    </row>
    <row r="536" spans="2:19" x14ac:dyDescent="0.25">
      <c r="B536" s="49" t="s">
        <v>20</v>
      </c>
      <c r="C536" s="49">
        <v>0</v>
      </c>
      <c r="D536" s="49">
        <v>0</v>
      </c>
      <c r="E536" s="49">
        <v>3</v>
      </c>
      <c r="F536" s="49">
        <v>2</v>
      </c>
      <c r="G536" s="49">
        <v>0</v>
      </c>
      <c r="H536" s="49">
        <v>0</v>
      </c>
      <c r="I536" s="49">
        <v>5</v>
      </c>
      <c r="J536" s="49">
        <v>15</v>
      </c>
      <c r="K536" s="49">
        <v>3</v>
      </c>
      <c r="L536" s="49">
        <v>1</v>
      </c>
      <c r="M536" s="49">
        <v>0</v>
      </c>
      <c r="N536" s="49">
        <v>0</v>
      </c>
      <c r="O536" s="49">
        <v>0</v>
      </c>
      <c r="P536" s="49">
        <v>0</v>
      </c>
      <c r="Q536" s="49">
        <v>0</v>
      </c>
      <c r="R536" s="49">
        <v>0</v>
      </c>
      <c r="S536" s="49">
        <v>29</v>
      </c>
    </row>
    <row r="537" spans="2:19" x14ac:dyDescent="0.25">
      <c r="B537" s="49" t="s">
        <v>21</v>
      </c>
      <c r="C537" s="49">
        <v>0</v>
      </c>
      <c r="D537" s="49">
        <v>0</v>
      </c>
      <c r="E537" s="49">
        <v>9</v>
      </c>
      <c r="F537" s="49">
        <v>0</v>
      </c>
      <c r="G537" s="49">
        <v>3</v>
      </c>
      <c r="H537" s="49">
        <v>11</v>
      </c>
      <c r="I537" s="49">
        <v>4</v>
      </c>
      <c r="J537" s="49">
        <v>0</v>
      </c>
      <c r="K537" s="49">
        <v>0</v>
      </c>
      <c r="L537" s="49">
        <v>2</v>
      </c>
      <c r="M537" s="49">
        <v>0</v>
      </c>
      <c r="N537" s="49">
        <v>0</v>
      </c>
      <c r="O537" s="49">
        <v>0</v>
      </c>
      <c r="P537" s="49">
        <v>0</v>
      </c>
      <c r="Q537" s="49">
        <v>0</v>
      </c>
      <c r="R537" s="49">
        <v>0</v>
      </c>
      <c r="S537" s="49">
        <v>29</v>
      </c>
    </row>
    <row r="538" spans="2:19" x14ac:dyDescent="0.25">
      <c r="B538" s="49" t="s">
        <v>33</v>
      </c>
      <c r="C538" s="49">
        <v>0</v>
      </c>
      <c r="D538" s="49">
        <v>15</v>
      </c>
      <c r="E538" s="49">
        <v>0</v>
      </c>
      <c r="F538" s="49">
        <v>1</v>
      </c>
      <c r="G538" s="49">
        <v>0</v>
      </c>
      <c r="H538" s="49">
        <v>0</v>
      </c>
      <c r="I538" s="49">
        <v>0</v>
      </c>
      <c r="J538" s="49">
        <v>0</v>
      </c>
      <c r="K538" s="49">
        <v>0</v>
      </c>
      <c r="L538" s="49">
        <v>13</v>
      </c>
      <c r="M538" s="49">
        <v>0</v>
      </c>
      <c r="N538" s="49">
        <v>0</v>
      </c>
      <c r="O538" s="49">
        <v>0</v>
      </c>
      <c r="P538" s="49">
        <v>0</v>
      </c>
      <c r="Q538" s="49">
        <v>0</v>
      </c>
      <c r="R538" s="49">
        <v>0</v>
      </c>
      <c r="S538" s="49">
        <v>29</v>
      </c>
    </row>
    <row r="539" spans="2:19" x14ac:dyDescent="0.25">
      <c r="B539" s="49" t="s">
        <v>34</v>
      </c>
      <c r="C539" s="49">
        <v>0</v>
      </c>
      <c r="D539" s="49">
        <v>0</v>
      </c>
      <c r="E539" s="49">
        <v>0</v>
      </c>
      <c r="F539" s="49">
        <v>3</v>
      </c>
      <c r="G539" s="49">
        <v>11</v>
      </c>
      <c r="H539" s="49">
        <v>11</v>
      </c>
      <c r="I539" s="49">
        <v>2</v>
      </c>
      <c r="J539" s="49">
        <v>1</v>
      </c>
      <c r="K539" s="49">
        <v>0</v>
      </c>
      <c r="L539" s="49">
        <v>0</v>
      </c>
      <c r="M539" s="49">
        <v>0</v>
      </c>
      <c r="N539" s="49">
        <v>0</v>
      </c>
      <c r="O539" s="49">
        <v>0</v>
      </c>
      <c r="P539" s="49">
        <v>0</v>
      </c>
      <c r="Q539" s="49">
        <v>0</v>
      </c>
      <c r="R539" s="49">
        <v>0</v>
      </c>
      <c r="S539" s="49">
        <v>28</v>
      </c>
    </row>
    <row r="540" spans="2:19" x14ac:dyDescent="0.25">
      <c r="B540" s="49" t="s">
        <v>35</v>
      </c>
      <c r="C540" s="49">
        <v>0</v>
      </c>
      <c r="D540" s="49">
        <v>0</v>
      </c>
      <c r="E540" s="49">
        <v>1</v>
      </c>
      <c r="F540" s="49">
        <v>0</v>
      </c>
      <c r="G540" s="49">
        <v>2</v>
      </c>
      <c r="H540" s="49">
        <v>0</v>
      </c>
      <c r="I540" s="49">
        <v>0</v>
      </c>
      <c r="J540" s="49">
        <v>0</v>
      </c>
      <c r="K540" s="49">
        <v>0</v>
      </c>
      <c r="L540" s="49">
        <v>2</v>
      </c>
      <c r="M540" s="49">
        <v>2</v>
      </c>
      <c r="N540" s="49">
        <v>22</v>
      </c>
      <c r="O540" s="49">
        <v>0</v>
      </c>
      <c r="P540" s="49">
        <v>0</v>
      </c>
      <c r="Q540" s="49">
        <v>0</v>
      </c>
      <c r="R540" s="49">
        <v>0</v>
      </c>
      <c r="S540" s="49">
        <v>29</v>
      </c>
    </row>
    <row r="541" spans="2:19" x14ac:dyDescent="0.25">
      <c r="B541" s="49" t="s">
        <v>24</v>
      </c>
      <c r="C541" s="49">
        <v>0</v>
      </c>
      <c r="D541" s="49">
        <v>1</v>
      </c>
      <c r="E541" s="49">
        <v>3</v>
      </c>
      <c r="F541" s="49">
        <v>7</v>
      </c>
      <c r="G541" s="49">
        <v>0</v>
      </c>
      <c r="H541" s="49">
        <v>0</v>
      </c>
      <c r="I541" s="49">
        <v>1</v>
      </c>
      <c r="J541" s="49">
        <v>0</v>
      </c>
      <c r="K541" s="49">
        <v>2</v>
      </c>
      <c r="L541" s="49">
        <v>15</v>
      </c>
      <c r="M541" s="49">
        <v>0</v>
      </c>
      <c r="N541" s="49">
        <v>0</v>
      </c>
      <c r="O541" s="49">
        <v>0</v>
      </c>
      <c r="P541" s="49">
        <v>0</v>
      </c>
      <c r="Q541" s="49">
        <v>0</v>
      </c>
      <c r="R541" s="49">
        <v>0</v>
      </c>
      <c r="S541" s="49">
        <v>29</v>
      </c>
    </row>
    <row r="542" spans="2:19" x14ac:dyDescent="0.25">
      <c r="B542" s="49" t="s">
        <v>36</v>
      </c>
      <c r="C542" s="49">
        <v>0</v>
      </c>
      <c r="D542" s="49">
        <v>0</v>
      </c>
      <c r="E542" s="49">
        <v>1</v>
      </c>
      <c r="F542" s="49">
        <v>0</v>
      </c>
      <c r="G542" s="49">
        <v>4</v>
      </c>
      <c r="H542" s="49">
        <v>8</v>
      </c>
      <c r="I542" s="49">
        <v>14</v>
      </c>
      <c r="J542" s="49">
        <v>1</v>
      </c>
      <c r="K542" s="49">
        <v>1</v>
      </c>
      <c r="L542" s="49">
        <v>0</v>
      </c>
      <c r="M542" s="49">
        <v>0</v>
      </c>
      <c r="N542" s="49">
        <v>0</v>
      </c>
      <c r="O542" s="49">
        <v>0</v>
      </c>
      <c r="P542" s="49">
        <v>0</v>
      </c>
      <c r="Q542" s="49">
        <v>0</v>
      </c>
      <c r="R542" s="49">
        <v>0</v>
      </c>
      <c r="S542" s="49">
        <v>29</v>
      </c>
    </row>
    <row r="543" spans="2:19" x14ac:dyDescent="0.25">
      <c r="B543" s="49" t="s">
        <v>37</v>
      </c>
      <c r="C543" s="49">
        <v>0</v>
      </c>
      <c r="D543" s="49">
        <v>0</v>
      </c>
      <c r="E543" s="49">
        <v>1</v>
      </c>
      <c r="F543" s="49">
        <v>0</v>
      </c>
      <c r="G543" s="49">
        <v>1</v>
      </c>
      <c r="H543" s="49">
        <v>4</v>
      </c>
      <c r="I543" s="49">
        <v>7</v>
      </c>
      <c r="J543" s="49">
        <v>16</v>
      </c>
      <c r="K543" s="49">
        <v>0</v>
      </c>
      <c r="L543" s="49">
        <v>0</v>
      </c>
      <c r="M543" s="49">
        <v>0</v>
      </c>
      <c r="N543" s="49">
        <v>0</v>
      </c>
      <c r="O543" s="49">
        <v>0</v>
      </c>
      <c r="P543" s="49">
        <v>0</v>
      </c>
      <c r="Q543" s="49">
        <v>0</v>
      </c>
      <c r="R543" s="49">
        <v>0</v>
      </c>
      <c r="S543" s="49">
        <v>29</v>
      </c>
    </row>
    <row r="544" spans="2:19" x14ac:dyDescent="0.25">
      <c r="B544" s="49" t="s">
        <v>38</v>
      </c>
      <c r="C544" s="49">
        <v>0</v>
      </c>
      <c r="D544" s="49">
        <v>0</v>
      </c>
      <c r="E544" s="49">
        <v>0</v>
      </c>
      <c r="F544" s="49">
        <v>1</v>
      </c>
      <c r="G544" s="49">
        <v>0</v>
      </c>
      <c r="H544" s="49">
        <v>1</v>
      </c>
      <c r="I544" s="49">
        <v>8</v>
      </c>
      <c r="J544" s="49">
        <v>9</v>
      </c>
      <c r="K544" s="49">
        <v>9</v>
      </c>
      <c r="L544" s="49">
        <v>1</v>
      </c>
      <c r="M544" s="49">
        <v>0</v>
      </c>
      <c r="N544" s="49">
        <v>0</v>
      </c>
      <c r="O544" s="49">
        <v>0</v>
      </c>
      <c r="P544" s="49">
        <v>0</v>
      </c>
      <c r="Q544" s="49">
        <v>0</v>
      </c>
      <c r="R544" s="49">
        <v>0</v>
      </c>
      <c r="S544" s="49">
        <v>29</v>
      </c>
    </row>
    <row r="545" spans="1:19" x14ac:dyDescent="0.25">
      <c r="B545" s="49" t="s">
        <v>22</v>
      </c>
      <c r="C545" s="49">
        <v>0</v>
      </c>
      <c r="D545" s="49">
        <v>9</v>
      </c>
      <c r="E545" s="49">
        <v>0</v>
      </c>
      <c r="F545" s="49">
        <v>8</v>
      </c>
      <c r="G545" s="49">
        <v>9</v>
      </c>
      <c r="H545" s="49">
        <v>3</v>
      </c>
      <c r="I545" s="49">
        <v>0</v>
      </c>
      <c r="J545" s="49">
        <v>0</v>
      </c>
      <c r="K545" s="49">
        <v>0</v>
      </c>
      <c r="L545" s="49">
        <v>0</v>
      </c>
      <c r="M545" s="49">
        <v>0</v>
      </c>
      <c r="N545" s="49">
        <v>0</v>
      </c>
      <c r="O545" s="49">
        <v>0</v>
      </c>
      <c r="P545" s="49">
        <v>0</v>
      </c>
      <c r="Q545" s="49">
        <v>0</v>
      </c>
      <c r="R545" s="49">
        <v>0</v>
      </c>
      <c r="S545" s="49">
        <v>29</v>
      </c>
    </row>
    <row r="547" spans="1:19" x14ac:dyDescent="0.25">
      <c r="A547" t="s">
        <v>94</v>
      </c>
    </row>
    <row r="548" spans="1:19" x14ac:dyDescent="0.25">
      <c r="B548" s="49" t="s">
        <v>0</v>
      </c>
      <c r="C548" s="49">
        <v>1.5625E-2</v>
      </c>
      <c r="D548" s="49">
        <v>3.125E-2</v>
      </c>
      <c r="E548" s="49">
        <v>6.25E-2</v>
      </c>
      <c r="F548" s="49">
        <v>0.125</v>
      </c>
      <c r="G548" s="49">
        <v>0.25</v>
      </c>
      <c r="H548" s="49">
        <v>0.5</v>
      </c>
      <c r="I548" s="49">
        <v>1</v>
      </c>
      <c r="J548" s="49">
        <v>2</v>
      </c>
      <c r="K548" s="49">
        <v>4</v>
      </c>
      <c r="L548" s="49">
        <v>8</v>
      </c>
      <c r="M548" s="49">
        <v>16</v>
      </c>
      <c r="N548" s="49">
        <v>32</v>
      </c>
      <c r="O548" s="49">
        <v>64</v>
      </c>
      <c r="P548" s="49">
        <v>128</v>
      </c>
      <c r="Q548" s="49">
        <v>256</v>
      </c>
      <c r="R548" s="49">
        <v>512</v>
      </c>
      <c r="S548" s="49" t="s">
        <v>1</v>
      </c>
    </row>
    <row r="549" spans="1:19" x14ac:dyDescent="0.25">
      <c r="B549" s="49" t="s">
        <v>31</v>
      </c>
      <c r="C549" s="49">
        <v>0</v>
      </c>
      <c r="D549" s="49">
        <v>5</v>
      </c>
      <c r="E549" s="49">
        <v>1</v>
      </c>
      <c r="F549" s="49">
        <v>3</v>
      </c>
      <c r="G549" s="49">
        <v>1</v>
      </c>
      <c r="H549" s="49">
        <v>1</v>
      </c>
      <c r="I549" s="49">
        <v>1</v>
      </c>
      <c r="J549" s="49">
        <v>4</v>
      </c>
      <c r="K549" s="49">
        <v>5</v>
      </c>
      <c r="L549" s="49">
        <v>10</v>
      </c>
      <c r="M549" s="49">
        <v>0</v>
      </c>
      <c r="N549" s="49">
        <v>0</v>
      </c>
      <c r="O549" s="49">
        <v>0</v>
      </c>
      <c r="P549" s="49">
        <v>0</v>
      </c>
      <c r="Q549" s="49">
        <v>0</v>
      </c>
      <c r="R549" s="49">
        <v>0</v>
      </c>
      <c r="S549" s="49">
        <v>31</v>
      </c>
    </row>
    <row r="550" spans="1:19" x14ac:dyDescent="0.25">
      <c r="B550" s="49" t="s">
        <v>32</v>
      </c>
      <c r="C550" s="49">
        <v>0</v>
      </c>
      <c r="D550" s="49">
        <v>0</v>
      </c>
      <c r="E550" s="49">
        <v>12</v>
      </c>
      <c r="F550" s="49">
        <v>0</v>
      </c>
      <c r="G550" s="49">
        <v>2</v>
      </c>
      <c r="H550" s="49">
        <v>1</v>
      </c>
      <c r="I550" s="49">
        <v>1</v>
      </c>
      <c r="J550" s="49">
        <v>0</v>
      </c>
      <c r="K550" s="49">
        <v>4</v>
      </c>
      <c r="L550" s="49">
        <v>0</v>
      </c>
      <c r="M550" s="49">
        <v>11</v>
      </c>
      <c r="N550" s="49">
        <v>0</v>
      </c>
      <c r="O550" s="49">
        <v>0</v>
      </c>
      <c r="P550" s="49">
        <v>0</v>
      </c>
      <c r="Q550" s="49">
        <v>0</v>
      </c>
      <c r="R550" s="49">
        <v>0</v>
      </c>
      <c r="S550" s="49">
        <v>31</v>
      </c>
    </row>
    <row r="551" spans="1:19" x14ac:dyDescent="0.25">
      <c r="B551" s="49" t="s">
        <v>3</v>
      </c>
      <c r="C551" s="49">
        <v>0</v>
      </c>
      <c r="D551" s="49">
        <v>0</v>
      </c>
      <c r="E551" s="49">
        <v>0</v>
      </c>
      <c r="F551" s="49">
        <v>15</v>
      </c>
      <c r="G551" s="49">
        <v>0</v>
      </c>
      <c r="H551" s="49">
        <v>2</v>
      </c>
      <c r="I551" s="49">
        <v>4</v>
      </c>
      <c r="J551" s="49">
        <v>3</v>
      </c>
      <c r="K551" s="49">
        <v>4</v>
      </c>
      <c r="L551" s="49">
        <v>2</v>
      </c>
      <c r="M551" s="49">
        <v>1</v>
      </c>
      <c r="N551" s="49">
        <v>0</v>
      </c>
      <c r="O551" s="49">
        <v>0</v>
      </c>
      <c r="P551" s="49">
        <v>0</v>
      </c>
      <c r="Q551" s="49">
        <v>0</v>
      </c>
      <c r="R551" s="49">
        <v>0</v>
      </c>
      <c r="S551" s="49">
        <v>31</v>
      </c>
    </row>
    <row r="552" spans="1:19" x14ac:dyDescent="0.25">
      <c r="B552" s="49" t="s">
        <v>5</v>
      </c>
      <c r="C552" s="49">
        <v>0</v>
      </c>
      <c r="D552" s="49">
        <v>0</v>
      </c>
      <c r="E552" s="49">
        <v>0</v>
      </c>
      <c r="F552" s="49">
        <v>0</v>
      </c>
      <c r="G552" s="49">
        <v>13</v>
      </c>
      <c r="H552" s="49">
        <v>0</v>
      </c>
      <c r="I552" s="49">
        <v>1</v>
      </c>
      <c r="J552" s="49">
        <v>5</v>
      </c>
      <c r="K552" s="49">
        <v>4</v>
      </c>
      <c r="L552" s="49">
        <v>2</v>
      </c>
      <c r="M552" s="49">
        <v>3</v>
      </c>
      <c r="N552" s="49">
        <v>1</v>
      </c>
      <c r="O552" s="49">
        <v>1</v>
      </c>
      <c r="P552" s="49">
        <v>1</v>
      </c>
      <c r="Q552" s="49">
        <v>0</v>
      </c>
      <c r="R552" s="49">
        <v>0</v>
      </c>
      <c r="S552" s="49">
        <v>31</v>
      </c>
    </row>
    <row r="553" spans="1:19" x14ac:dyDescent="0.25">
      <c r="B553" s="49" t="s">
        <v>7</v>
      </c>
      <c r="C553" s="49">
        <v>0</v>
      </c>
      <c r="D553" s="49">
        <v>1</v>
      </c>
      <c r="E553" s="49">
        <v>0</v>
      </c>
      <c r="F553" s="49">
        <v>0</v>
      </c>
      <c r="G553" s="49">
        <v>0</v>
      </c>
      <c r="H553" s="49">
        <v>1</v>
      </c>
      <c r="I553" s="49">
        <v>9</v>
      </c>
      <c r="J553" s="49">
        <v>4</v>
      </c>
      <c r="K553" s="49">
        <v>6</v>
      </c>
      <c r="L553" s="49">
        <v>4</v>
      </c>
      <c r="M553" s="49">
        <v>6</v>
      </c>
      <c r="N553" s="49">
        <v>0</v>
      </c>
      <c r="O553" s="49">
        <v>0</v>
      </c>
      <c r="P553" s="49">
        <v>0</v>
      </c>
      <c r="Q553" s="49">
        <v>0</v>
      </c>
      <c r="R553" s="49">
        <v>0</v>
      </c>
      <c r="S553" s="49">
        <v>31</v>
      </c>
    </row>
    <row r="554" spans="1:19" x14ac:dyDescent="0.25">
      <c r="B554" s="49" t="s">
        <v>9</v>
      </c>
      <c r="C554" s="49">
        <v>0</v>
      </c>
      <c r="D554" s="49">
        <v>0</v>
      </c>
      <c r="E554" s="49">
        <v>0</v>
      </c>
      <c r="F554" s="49">
        <v>7</v>
      </c>
      <c r="G554" s="49">
        <v>0</v>
      </c>
      <c r="H554" s="49">
        <v>6</v>
      </c>
      <c r="I554" s="49">
        <v>4</v>
      </c>
      <c r="J554" s="49">
        <v>7</v>
      </c>
      <c r="K554" s="49">
        <v>1</v>
      </c>
      <c r="L554" s="49">
        <v>0</v>
      </c>
      <c r="M554" s="49">
        <v>0</v>
      </c>
      <c r="N554" s="49">
        <v>0</v>
      </c>
      <c r="O554" s="49">
        <v>6</v>
      </c>
      <c r="P554" s="49">
        <v>0</v>
      </c>
      <c r="Q554" s="49">
        <v>0</v>
      </c>
      <c r="R554" s="49">
        <v>0</v>
      </c>
      <c r="S554" s="49">
        <v>31</v>
      </c>
    </row>
    <row r="555" spans="1:19" x14ac:dyDescent="0.25">
      <c r="B555" s="49" t="s">
        <v>10</v>
      </c>
      <c r="C555" s="49">
        <v>0</v>
      </c>
      <c r="D555" s="49">
        <v>0</v>
      </c>
      <c r="E555" s="49">
        <v>18</v>
      </c>
      <c r="F555" s="49">
        <v>0</v>
      </c>
      <c r="G555" s="49">
        <v>3</v>
      </c>
      <c r="H555" s="49">
        <v>5</v>
      </c>
      <c r="I555" s="49">
        <v>2</v>
      </c>
      <c r="J555" s="49">
        <v>1</v>
      </c>
      <c r="K555" s="49">
        <v>0</v>
      </c>
      <c r="L555" s="49">
        <v>1</v>
      </c>
      <c r="M555" s="49">
        <v>0</v>
      </c>
      <c r="N555" s="49">
        <v>1</v>
      </c>
      <c r="O555" s="49">
        <v>0</v>
      </c>
      <c r="P555" s="49">
        <v>0</v>
      </c>
      <c r="Q555" s="49">
        <v>0</v>
      </c>
      <c r="R555" s="49">
        <v>0</v>
      </c>
      <c r="S555" s="49">
        <v>31</v>
      </c>
    </row>
    <row r="556" spans="1:19" x14ac:dyDescent="0.25">
      <c r="B556" s="49" t="s">
        <v>11</v>
      </c>
      <c r="C556" s="49">
        <v>0</v>
      </c>
      <c r="D556" s="49">
        <v>0</v>
      </c>
      <c r="E556" s="49">
        <v>13</v>
      </c>
      <c r="F556" s="49">
        <v>0</v>
      </c>
      <c r="G556" s="49">
        <v>1</v>
      </c>
      <c r="H556" s="49">
        <v>1</v>
      </c>
      <c r="I556" s="49">
        <v>1</v>
      </c>
      <c r="J556" s="49">
        <v>1</v>
      </c>
      <c r="K556" s="49">
        <v>9</v>
      </c>
      <c r="L556" s="49">
        <v>3</v>
      </c>
      <c r="M556" s="49">
        <v>1</v>
      </c>
      <c r="N556" s="49">
        <v>1</v>
      </c>
      <c r="O556" s="49">
        <v>0</v>
      </c>
      <c r="P556" s="49">
        <v>0</v>
      </c>
      <c r="Q556" s="49">
        <v>0</v>
      </c>
      <c r="R556" s="49">
        <v>0</v>
      </c>
      <c r="S556" s="49">
        <v>31</v>
      </c>
    </row>
    <row r="557" spans="1:19" x14ac:dyDescent="0.25">
      <c r="B557" s="49" t="s">
        <v>13</v>
      </c>
      <c r="C557" s="49">
        <v>0</v>
      </c>
      <c r="D557" s="49">
        <v>0</v>
      </c>
      <c r="E557" s="49">
        <v>0</v>
      </c>
      <c r="F557" s="49">
        <v>0</v>
      </c>
      <c r="G557" s="49">
        <v>25</v>
      </c>
      <c r="H557" s="49">
        <v>0</v>
      </c>
      <c r="I557" s="49">
        <v>3</v>
      </c>
      <c r="J557" s="49">
        <v>0</v>
      </c>
      <c r="K557" s="49">
        <v>1</v>
      </c>
      <c r="L557" s="49">
        <v>0</v>
      </c>
      <c r="M557" s="49">
        <v>0</v>
      </c>
      <c r="N557" s="49">
        <v>0</v>
      </c>
      <c r="O557" s="49">
        <v>0</v>
      </c>
      <c r="P557" s="49">
        <v>1</v>
      </c>
      <c r="Q557" s="49">
        <v>0</v>
      </c>
      <c r="R557" s="49">
        <v>0</v>
      </c>
      <c r="S557" s="49">
        <v>30</v>
      </c>
    </row>
    <row r="558" spans="1:19" x14ac:dyDescent="0.25">
      <c r="B558" s="49" t="s">
        <v>14</v>
      </c>
      <c r="C558" s="49">
        <v>0</v>
      </c>
      <c r="D558" s="49">
        <v>0</v>
      </c>
      <c r="E558" s="49">
        <v>22</v>
      </c>
      <c r="F558" s="49">
        <v>0</v>
      </c>
      <c r="G558" s="49">
        <v>1</v>
      </c>
      <c r="H558" s="49">
        <v>1</v>
      </c>
      <c r="I558" s="49">
        <v>2</v>
      </c>
      <c r="J558" s="49">
        <v>2</v>
      </c>
      <c r="K558" s="49">
        <v>2</v>
      </c>
      <c r="L558" s="49">
        <v>0</v>
      </c>
      <c r="M558" s="49">
        <v>1</v>
      </c>
      <c r="N558" s="49">
        <v>0</v>
      </c>
      <c r="O558" s="49">
        <v>0</v>
      </c>
      <c r="P558" s="49">
        <v>0</v>
      </c>
      <c r="Q558" s="49">
        <v>0</v>
      </c>
      <c r="R558" s="49">
        <v>0</v>
      </c>
      <c r="S558" s="49">
        <v>31</v>
      </c>
    </row>
    <row r="559" spans="1:19" x14ac:dyDescent="0.25">
      <c r="B559" s="49" t="s">
        <v>16</v>
      </c>
      <c r="C559" s="49">
        <v>0</v>
      </c>
      <c r="D559" s="49">
        <v>0</v>
      </c>
      <c r="E559" s="49">
        <v>0</v>
      </c>
      <c r="F559" s="49">
        <v>0</v>
      </c>
      <c r="G559" s="49">
        <v>0</v>
      </c>
      <c r="H559" s="49">
        <v>1</v>
      </c>
      <c r="I559" s="49">
        <v>0</v>
      </c>
      <c r="J559" s="49">
        <v>0</v>
      </c>
      <c r="K559" s="49">
        <v>1</v>
      </c>
      <c r="L559" s="49">
        <v>3</v>
      </c>
      <c r="M559" s="49">
        <v>5</v>
      </c>
      <c r="N559" s="49">
        <v>12</v>
      </c>
      <c r="O559" s="49">
        <v>6</v>
      </c>
      <c r="P559" s="49">
        <v>1</v>
      </c>
      <c r="Q559" s="49">
        <v>2</v>
      </c>
      <c r="R559" s="49">
        <v>0</v>
      </c>
      <c r="S559" s="49">
        <v>31</v>
      </c>
    </row>
    <row r="560" spans="1:19" x14ac:dyDescent="0.25">
      <c r="B560" s="49" t="s">
        <v>17</v>
      </c>
      <c r="C560" s="49">
        <v>0</v>
      </c>
      <c r="D560" s="49">
        <v>0</v>
      </c>
      <c r="E560" s="49">
        <v>7</v>
      </c>
      <c r="F560" s="49">
        <v>0</v>
      </c>
      <c r="G560" s="49">
        <v>5</v>
      </c>
      <c r="H560" s="49">
        <v>1</v>
      </c>
      <c r="I560" s="49">
        <v>1</v>
      </c>
      <c r="J560" s="49">
        <v>4</v>
      </c>
      <c r="K560" s="49">
        <v>3</v>
      </c>
      <c r="L560" s="49">
        <v>0</v>
      </c>
      <c r="M560" s="49">
        <v>2</v>
      </c>
      <c r="N560" s="49">
        <v>7</v>
      </c>
      <c r="O560" s="49">
        <v>0</v>
      </c>
      <c r="P560" s="49">
        <v>0</v>
      </c>
      <c r="Q560" s="49">
        <v>0</v>
      </c>
      <c r="R560" s="49">
        <v>0</v>
      </c>
      <c r="S560" s="49">
        <v>30</v>
      </c>
    </row>
    <row r="561" spans="1:19" x14ac:dyDescent="0.25">
      <c r="B561" s="49" t="s">
        <v>18</v>
      </c>
      <c r="C561" s="49">
        <v>0</v>
      </c>
      <c r="D561" s="49">
        <v>1</v>
      </c>
      <c r="E561" s="49">
        <v>5</v>
      </c>
      <c r="F561" s="49">
        <v>11</v>
      </c>
      <c r="G561" s="49">
        <v>1</v>
      </c>
      <c r="H561" s="49">
        <v>0</v>
      </c>
      <c r="I561" s="49">
        <v>0</v>
      </c>
      <c r="J561" s="49">
        <v>1</v>
      </c>
      <c r="K561" s="49">
        <v>1</v>
      </c>
      <c r="L561" s="49">
        <v>11</v>
      </c>
      <c r="M561" s="49">
        <v>0</v>
      </c>
      <c r="N561" s="49">
        <v>0</v>
      </c>
      <c r="O561" s="49">
        <v>0</v>
      </c>
      <c r="P561" s="49">
        <v>0</v>
      </c>
      <c r="Q561" s="49">
        <v>0</v>
      </c>
      <c r="R561" s="49">
        <v>0</v>
      </c>
      <c r="S561" s="49">
        <v>31</v>
      </c>
    </row>
    <row r="562" spans="1:19" x14ac:dyDescent="0.25">
      <c r="B562" s="49" t="s">
        <v>19</v>
      </c>
      <c r="C562" s="49">
        <v>0</v>
      </c>
      <c r="D562" s="49">
        <v>7</v>
      </c>
      <c r="E562" s="49">
        <v>0</v>
      </c>
      <c r="F562" s="49">
        <v>10</v>
      </c>
      <c r="G562" s="49">
        <v>0</v>
      </c>
      <c r="H562" s="49">
        <v>1</v>
      </c>
      <c r="I562" s="49">
        <v>0</v>
      </c>
      <c r="J562" s="49">
        <v>0</v>
      </c>
      <c r="K562" s="49">
        <v>4</v>
      </c>
      <c r="L562" s="49">
        <v>1</v>
      </c>
      <c r="M562" s="49">
        <v>8</v>
      </c>
      <c r="N562" s="49">
        <v>0</v>
      </c>
      <c r="O562" s="49">
        <v>0</v>
      </c>
      <c r="P562" s="49">
        <v>0</v>
      </c>
      <c r="Q562" s="49">
        <v>0</v>
      </c>
      <c r="R562" s="49">
        <v>0</v>
      </c>
      <c r="S562" s="49">
        <v>31</v>
      </c>
    </row>
    <row r="563" spans="1:19" x14ac:dyDescent="0.25">
      <c r="B563" s="49" t="s">
        <v>20</v>
      </c>
      <c r="C563" s="49">
        <v>0</v>
      </c>
      <c r="D563" s="49">
        <v>4</v>
      </c>
      <c r="E563" s="49">
        <v>10</v>
      </c>
      <c r="F563" s="49">
        <v>3</v>
      </c>
      <c r="G563" s="49">
        <v>1</v>
      </c>
      <c r="H563" s="49">
        <v>0</v>
      </c>
      <c r="I563" s="49">
        <v>3</v>
      </c>
      <c r="J563" s="49">
        <v>4</v>
      </c>
      <c r="K563" s="49">
        <v>3</v>
      </c>
      <c r="L563" s="49">
        <v>3</v>
      </c>
      <c r="M563" s="49">
        <v>0</v>
      </c>
      <c r="N563" s="49">
        <v>0</v>
      </c>
      <c r="O563" s="49">
        <v>0</v>
      </c>
      <c r="P563" s="49">
        <v>0</v>
      </c>
      <c r="Q563" s="49">
        <v>0</v>
      </c>
      <c r="R563" s="49">
        <v>0</v>
      </c>
      <c r="S563" s="49">
        <v>31</v>
      </c>
    </row>
    <row r="564" spans="1:19" x14ac:dyDescent="0.25">
      <c r="B564" s="49" t="s">
        <v>21</v>
      </c>
      <c r="C564" s="49">
        <v>0</v>
      </c>
      <c r="D564" s="49">
        <v>0</v>
      </c>
      <c r="E564" s="49">
        <v>19</v>
      </c>
      <c r="F564" s="49">
        <v>0</v>
      </c>
      <c r="G564" s="49">
        <v>7</v>
      </c>
      <c r="H564" s="49">
        <v>2</v>
      </c>
      <c r="I564" s="49">
        <v>1</v>
      </c>
      <c r="J564" s="49">
        <v>1</v>
      </c>
      <c r="K564" s="49">
        <v>0</v>
      </c>
      <c r="L564" s="49">
        <v>0</v>
      </c>
      <c r="M564" s="49">
        <v>1</v>
      </c>
      <c r="N564" s="49">
        <v>0</v>
      </c>
      <c r="O564" s="49">
        <v>0</v>
      </c>
      <c r="P564" s="49">
        <v>0</v>
      </c>
      <c r="Q564" s="49">
        <v>0</v>
      </c>
      <c r="R564" s="49">
        <v>0</v>
      </c>
      <c r="S564" s="49">
        <v>31</v>
      </c>
    </row>
    <row r="565" spans="1:19" x14ac:dyDescent="0.25">
      <c r="B565" s="49" t="s">
        <v>33</v>
      </c>
      <c r="C565" s="49">
        <v>0</v>
      </c>
      <c r="D565" s="49">
        <v>26</v>
      </c>
      <c r="E565" s="49">
        <v>0</v>
      </c>
      <c r="F565" s="49">
        <v>2</v>
      </c>
      <c r="G565" s="49">
        <v>1</v>
      </c>
      <c r="H565" s="49">
        <v>0</v>
      </c>
      <c r="I565" s="49">
        <v>0</v>
      </c>
      <c r="J565" s="49">
        <v>0</v>
      </c>
      <c r="K565" s="49">
        <v>0</v>
      </c>
      <c r="L565" s="49">
        <v>2</v>
      </c>
      <c r="M565" s="49">
        <v>0</v>
      </c>
      <c r="N565" s="49">
        <v>0</v>
      </c>
      <c r="O565" s="49">
        <v>0</v>
      </c>
      <c r="P565" s="49">
        <v>0</v>
      </c>
      <c r="Q565" s="49">
        <v>0</v>
      </c>
      <c r="R565" s="49">
        <v>0</v>
      </c>
      <c r="S565" s="49">
        <v>31</v>
      </c>
    </row>
    <row r="566" spans="1:19" x14ac:dyDescent="0.25">
      <c r="B566" s="49" t="s">
        <v>34</v>
      </c>
      <c r="C566" s="49">
        <v>0</v>
      </c>
      <c r="D566" s="49">
        <v>0</v>
      </c>
      <c r="E566" s="49">
        <v>1</v>
      </c>
      <c r="F566" s="49">
        <v>8</v>
      </c>
      <c r="G566" s="49">
        <v>15</v>
      </c>
      <c r="H566" s="49">
        <v>6</v>
      </c>
      <c r="I566" s="49">
        <v>1</v>
      </c>
      <c r="J566" s="49">
        <v>0</v>
      </c>
      <c r="K566" s="49">
        <v>0</v>
      </c>
      <c r="L566" s="49">
        <v>0</v>
      </c>
      <c r="M566" s="49">
        <v>0</v>
      </c>
      <c r="N566" s="49">
        <v>0</v>
      </c>
      <c r="O566" s="49">
        <v>0</v>
      </c>
      <c r="P566" s="49">
        <v>0</v>
      </c>
      <c r="Q566" s="49">
        <v>0</v>
      </c>
      <c r="R566" s="49">
        <v>0</v>
      </c>
      <c r="S566" s="49">
        <v>31</v>
      </c>
    </row>
    <row r="567" spans="1:19" x14ac:dyDescent="0.25">
      <c r="B567" s="49" t="s">
        <v>35</v>
      </c>
      <c r="C567" s="49">
        <v>0</v>
      </c>
      <c r="D567" s="49">
        <v>0</v>
      </c>
      <c r="E567" s="49">
        <v>8</v>
      </c>
      <c r="F567" s="49">
        <v>0</v>
      </c>
      <c r="G567" s="49">
        <v>3</v>
      </c>
      <c r="H567" s="49">
        <v>3</v>
      </c>
      <c r="I567" s="49">
        <v>1</v>
      </c>
      <c r="J567" s="49">
        <v>0</v>
      </c>
      <c r="K567" s="49">
        <v>0</v>
      </c>
      <c r="L567" s="49">
        <v>0</v>
      </c>
      <c r="M567" s="49">
        <v>2</v>
      </c>
      <c r="N567" s="49">
        <v>14</v>
      </c>
      <c r="O567" s="49">
        <v>0</v>
      </c>
      <c r="P567" s="49">
        <v>0</v>
      </c>
      <c r="Q567" s="49">
        <v>0</v>
      </c>
      <c r="R567" s="49">
        <v>0</v>
      </c>
      <c r="S567" s="49">
        <v>31</v>
      </c>
    </row>
    <row r="568" spans="1:19" x14ac:dyDescent="0.25">
      <c r="B568" s="49" t="s">
        <v>24</v>
      </c>
      <c r="C568" s="49">
        <v>0</v>
      </c>
      <c r="D568" s="49">
        <v>13</v>
      </c>
      <c r="E568" s="49">
        <v>5</v>
      </c>
      <c r="F568" s="49">
        <v>3</v>
      </c>
      <c r="G568" s="49">
        <v>2</v>
      </c>
      <c r="H568" s="49">
        <v>1</v>
      </c>
      <c r="I568" s="49">
        <v>1</v>
      </c>
      <c r="J568" s="49">
        <v>1</v>
      </c>
      <c r="K568" s="49">
        <v>0</v>
      </c>
      <c r="L568" s="49">
        <v>5</v>
      </c>
      <c r="M568" s="49">
        <v>0</v>
      </c>
      <c r="N568" s="49">
        <v>0</v>
      </c>
      <c r="O568" s="49">
        <v>0</v>
      </c>
      <c r="P568" s="49">
        <v>0</v>
      </c>
      <c r="Q568" s="49">
        <v>0</v>
      </c>
      <c r="R568" s="49">
        <v>0</v>
      </c>
      <c r="S568" s="49">
        <v>31</v>
      </c>
    </row>
    <row r="569" spans="1:19" x14ac:dyDescent="0.25">
      <c r="B569" s="49" t="s">
        <v>36</v>
      </c>
      <c r="C569" s="49">
        <v>0</v>
      </c>
      <c r="D569" s="49">
        <v>0</v>
      </c>
      <c r="E569" s="49">
        <v>6</v>
      </c>
      <c r="F569" s="49">
        <v>0</v>
      </c>
      <c r="G569" s="49">
        <v>9</v>
      </c>
      <c r="H569" s="49">
        <v>5</v>
      </c>
      <c r="I569" s="49">
        <v>10</v>
      </c>
      <c r="J569" s="49">
        <v>1</v>
      </c>
      <c r="K569" s="49">
        <v>0</v>
      </c>
      <c r="L569" s="49">
        <v>0</v>
      </c>
      <c r="M569" s="49">
        <v>0</v>
      </c>
      <c r="N569" s="49">
        <v>0</v>
      </c>
      <c r="O569" s="49">
        <v>0</v>
      </c>
      <c r="P569" s="49">
        <v>0</v>
      </c>
      <c r="Q569" s="49">
        <v>0</v>
      </c>
      <c r="R569" s="49">
        <v>0</v>
      </c>
      <c r="S569" s="49">
        <v>31</v>
      </c>
    </row>
    <row r="570" spans="1:19" x14ac:dyDescent="0.25">
      <c r="B570" s="49" t="s">
        <v>37</v>
      </c>
      <c r="C570" s="49">
        <v>0</v>
      </c>
      <c r="D570" s="49">
        <v>0</v>
      </c>
      <c r="E570" s="49">
        <v>1</v>
      </c>
      <c r="F570" s="49">
        <v>0</v>
      </c>
      <c r="G570" s="49">
        <v>4</v>
      </c>
      <c r="H570" s="49">
        <v>13</v>
      </c>
      <c r="I570" s="49">
        <v>10</v>
      </c>
      <c r="J570" s="49">
        <v>3</v>
      </c>
      <c r="K570" s="49">
        <v>0</v>
      </c>
      <c r="L570" s="49">
        <v>0</v>
      </c>
      <c r="M570" s="49">
        <v>0</v>
      </c>
      <c r="N570" s="49">
        <v>0</v>
      </c>
      <c r="O570" s="49">
        <v>0</v>
      </c>
      <c r="P570" s="49">
        <v>0</v>
      </c>
      <c r="Q570" s="49">
        <v>0</v>
      </c>
      <c r="R570" s="49">
        <v>0</v>
      </c>
      <c r="S570" s="49">
        <v>31</v>
      </c>
    </row>
    <row r="571" spans="1:19" x14ac:dyDescent="0.25">
      <c r="B571" s="49" t="s">
        <v>38</v>
      </c>
      <c r="C571" s="49">
        <v>0</v>
      </c>
      <c r="D571" s="49">
        <v>0</v>
      </c>
      <c r="E571" s="49">
        <v>0</v>
      </c>
      <c r="F571" s="49">
        <v>21</v>
      </c>
      <c r="G571" s="49">
        <v>0</v>
      </c>
      <c r="H571" s="49">
        <v>3</v>
      </c>
      <c r="I571" s="49">
        <v>3</v>
      </c>
      <c r="J571" s="49">
        <v>1</v>
      </c>
      <c r="K571" s="49">
        <v>2</v>
      </c>
      <c r="L571" s="49">
        <v>1</v>
      </c>
      <c r="M571" s="49">
        <v>0</v>
      </c>
      <c r="N571" s="49">
        <v>0</v>
      </c>
      <c r="O571" s="49">
        <v>0</v>
      </c>
      <c r="P571" s="49">
        <v>0</v>
      </c>
      <c r="Q571" s="49">
        <v>0</v>
      </c>
      <c r="R571" s="49">
        <v>0</v>
      </c>
      <c r="S571" s="49">
        <v>31</v>
      </c>
    </row>
    <row r="572" spans="1:19" x14ac:dyDescent="0.25">
      <c r="B572" s="49" t="s">
        <v>22</v>
      </c>
      <c r="C572" s="49">
        <v>0</v>
      </c>
      <c r="D572" s="49">
        <v>19</v>
      </c>
      <c r="E572" s="49">
        <v>0</v>
      </c>
      <c r="F572" s="49">
        <v>5</v>
      </c>
      <c r="G572" s="49">
        <v>6</v>
      </c>
      <c r="H572" s="49">
        <v>1</v>
      </c>
      <c r="I572" s="49">
        <v>0</v>
      </c>
      <c r="J572" s="49">
        <v>0</v>
      </c>
      <c r="K572" s="49">
        <v>0</v>
      </c>
      <c r="L572" s="49">
        <v>0</v>
      </c>
      <c r="M572" s="49">
        <v>0</v>
      </c>
      <c r="N572" s="49">
        <v>0</v>
      </c>
      <c r="O572" s="49">
        <v>0</v>
      </c>
      <c r="P572" s="49">
        <v>0</v>
      </c>
      <c r="Q572" s="49">
        <v>0</v>
      </c>
      <c r="R572" s="49">
        <v>0</v>
      </c>
      <c r="S572" s="49">
        <v>31</v>
      </c>
    </row>
    <row r="574" spans="1:19" x14ac:dyDescent="0.25">
      <c r="A574" t="s">
        <v>116</v>
      </c>
    </row>
    <row r="575" spans="1:19" x14ac:dyDescent="0.25">
      <c r="B575" s="49" t="s">
        <v>0</v>
      </c>
      <c r="C575" s="49">
        <v>1.5625E-2</v>
      </c>
      <c r="D575" s="49">
        <v>3.125E-2</v>
      </c>
      <c r="E575" s="49">
        <v>6.25E-2</v>
      </c>
      <c r="F575" s="49">
        <v>0.125</v>
      </c>
      <c r="G575" s="49">
        <v>0.25</v>
      </c>
      <c r="H575" s="49">
        <v>0.5</v>
      </c>
      <c r="I575" s="49">
        <v>1</v>
      </c>
      <c r="J575" s="49">
        <v>2</v>
      </c>
      <c r="K575" s="49">
        <v>4</v>
      </c>
      <c r="L575" s="49">
        <v>8</v>
      </c>
      <c r="M575" s="49">
        <v>16</v>
      </c>
      <c r="N575" s="49">
        <v>32</v>
      </c>
      <c r="O575" s="49">
        <v>64</v>
      </c>
      <c r="P575" s="49">
        <v>128</v>
      </c>
      <c r="Q575" s="49">
        <v>256</v>
      </c>
      <c r="R575" s="49">
        <v>512</v>
      </c>
      <c r="S575" s="49" t="s">
        <v>1</v>
      </c>
    </row>
    <row r="576" spans="1:19" x14ac:dyDescent="0.25">
      <c r="B576" s="49" t="s">
        <v>9</v>
      </c>
      <c r="C576" s="49">
        <v>0</v>
      </c>
      <c r="D576" s="49">
        <v>2</v>
      </c>
      <c r="E576" s="49">
        <v>0</v>
      </c>
      <c r="F576" s="49">
        <v>11</v>
      </c>
      <c r="G576" s="49">
        <v>0</v>
      </c>
      <c r="H576" s="49">
        <v>1</v>
      </c>
      <c r="I576" s="49">
        <v>0</v>
      </c>
      <c r="J576" s="49">
        <v>0</v>
      </c>
      <c r="K576" s="49">
        <v>0</v>
      </c>
      <c r="L576" s="49">
        <v>0</v>
      </c>
      <c r="M576" s="49">
        <v>0</v>
      </c>
      <c r="N576" s="49">
        <v>0</v>
      </c>
      <c r="O576" s="49">
        <v>0</v>
      </c>
      <c r="P576" s="49">
        <v>0</v>
      </c>
      <c r="Q576" s="49">
        <v>0</v>
      </c>
      <c r="R576" s="49">
        <v>0</v>
      </c>
      <c r="S576" s="49">
        <v>14</v>
      </c>
    </row>
    <row r="577" spans="1:54" x14ac:dyDescent="0.25">
      <c r="B577" s="49" t="s">
        <v>20</v>
      </c>
      <c r="C577" s="49">
        <v>0</v>
      </c>
      <c r="D577" s="49">
        <v>2</v>
      </c>
      <c r="E577" s="49">
        <v>0</v>
      </c>
      <c r="F577" s="49">
        <v>5</v>
      </c>
      <c r="G577" s="49">
        <v>5</v>
      </c>
      <c r="H577" s="49">
        <v>2</v>
      </c>
      <c r="I577" s="49">
        <v>0</v>
      </c>
      <c r="J577" s="49">
        <v>0</v>
      </c>
      <c r="K577" s="49">
        <v>0</v>
      </c>
      <c r="L577" s="49">
        <v>0</v>
      </c>
      <c r="M577" s="49">
        <v>0</v>
      </c>
      <c r="N577" s="49">
        <v>0</v>
      </c>
      <c r="O577" s="49">
        <v>0</v>
      </c>
      <c r="P577" s="49">
        <v>0</v>
      </c>
      <c r="Q577" s="49">
        <v>0</v>
      </c>
      <c r="R577" s="49">
        <v>0</v>
      </c>
      <c r="S577" s="49">
        <v>14</v>
      </c>
    </row>
    <row r="578" spans="1:54" x14ac:dyDescent="0.25">
      <c r="B578" s="49" t="s">
        <v>24</v>
      </c>
      <c r="C578" s="49">
        <v>0</v>
      </c>
      <c r="D578" s="49">
        <v>6</v>
      </c>
      <c r="E578" s="49">
        <v>4</v>
      </c>
      <c r="F578" s="49">
        <v>2</v>
      </c>
      <c r="G578" s="49">
        <v>0</v>
      </c>
      <c r="H578" s="49">
        <v>0</v>
      </c>
      <c r="I578" s="49">
        <v>0</v>
      </c>
      <c r="J578" s="49">
        <v>0</v>
      </c>
      <c r="K578" s="49">
        <v>0</v>
      </c>
      <c r="L578" s="49">
        <v>2</v>
      </c>
      <c r="M578" s="49">
        <v>0</v>
      </c>
      <c r="N578" s="49">
        <v>0</v>
      </c>
      <c r="O578" s="49">
        <v>0</v>
      </c>
      <c r="P578" s="49">
        <v>0</v>
      </c>
      <c r="Q578" s="49">
        <v>0</v>
      </c>
      <c r="R578" s="49">
        <v>0</v>
      </c>
      <c r="S578" s="49">
        <v>14</v>
      </c>
    </row>
    <row r="579" spans="1:54" x14ac:dyDescent="0.25">
      <c r="B579" s="49" t="s">
        <v>26</v>
      </c>
      <c r="C579" s="49">
        <v>0</v>
      </c>
      <c r="D579" s="49">
        <v>13</v>
      </c>
      <c r="E579" s="49">
        <v>1</v>
      </c>
      <c r="F579" s="49">
        <v>0</v>
      </c>
      <c r="G579" s="49">
        <v>0</v>
      </c>
      <c r="H579" s="49">
        <v>0</v>
      </c>
      <c r="I579" s="49">
        <v>0</v>
      </c>
      <c r="J579" s="49">
        <v>0</v>
      </c>
      <c r="K579" s="49">
        <v>0</v>
      </c>
      <c r="L579" s="49">
        <v>0</v>
      </c>
      <c r="M579" s="49">
        <v>0</v>
      </c>
      <c r="N579" s="49">
        <v>0</v>
      </c>
      <c r="O579" s="49">
        <v>0</v>
      </c>
      <c r="P579" s="49">
        <v>0</v>
      </c>
      <c r="Q579" s="49">
        <v>0</v>
      </c>
      <c r="R579" s="49">
        <v>0</v>
      </c>
      <c r="S579" s="49">
        <v>14</v>
      </c>
    </row>
    <row r="580" spans="1:54" x14ac:dyDescent="0.25">
      <c r="B580" s="49" t="s">
        <v>35</v>
      </c>
      <c r="C580" s="49">
        <v>0</v>
      </c>
      <c r="D580" s="49">
        <v>0</v>
      </c>
      <c r="E580" s="49">
        <v>8</v>
      </c>
      <c r="F580" s="49">
        <v>2</v>
      </c>
      <c r="G580" s="49">
        <v>1</v>
      </c>
      <c r="H580" s="49">
        <v>0</v>
      </c>
      <c r="I580" s="49">
        <v>0</v>
      </c>
      <c r="J580" s="49">
        <v>1</v>
      </c>
      <c r="K580" s="49">
        <v>0</v>
      </c>
      <c r="L580" s="49">
        <v>0</v>
      </c>
      <c r="M580" s="49">
        <v>0</v>
      </c>
      <c r="N580" s="49">
        <v>2</v>
      </c>
      <c r="O580" s="49">
        <v>0</v>
      </c>
      <c r="P580" s="49">
        <v>0</v>
      </c>
      <c r="Q580" s="49">
        <v>0</v>
      </c>
      <c r="R580" s="49">
        <v>0</v>
      </c>
      <c r="S580" s="49">
        <v>14</v>
      </c>
    </row>
    <row r="581" spans="1:54" s="42" customFormat="1" x14ac:dyDescent="0.25">
      <c r="AC581" s="43"/>
      <c r="AD581" s="43"/>
      <c r="AE581" s="43"/>
      <c r="AF581" s="43"/>
      <c r="AG581" s="43"/>
      <c r="AH581" s="43"/>
      <c r="AI581" s="43"/>
      <c r="AJ581" s="43"/>
      <c r="AK581" s="43"/>
      <c r="AL581" s="43"/>
      <c r="AM581" s="43"/>
      <c r="AN581" s="43"/>
      <c r="AO581" s="43"/>
      <c r="AP581" s="43"/>
      <c r="AQ581" s="43"/>
      <c r="AR581" s="43"/>
      <c r="AS581" s="43"/>
      <c r="AT581" s="43"/>
      <c r="AU581" s="43"/>
      <c r="AV581" s="43"/>
      <c r="AW581" s="43"/>
      <c r="AX581" s="43"/>
      <c r="AY581" s="43"/>
      <c r="AZ581" s="43"/>
      <c r="BA581" s="43"/>
      <c r="BB581" s="43"/>
    </row>
    <row r="582" spans="1:54" x14ac:dyDescent="0.25">
      <c r="A582" t="s">
        <v>117</v>
      </c>
    </row>
    <row r="583" spans="1:54" x14ac:dyDescent="0.25">
      <c r="B583" s="49" t="s">
        <v>0</v>
      </c>
      <c r="C583" s="49">
        <v>1.5625E-2</v>
      </c>
      <c r="D583" s="49">
        <v>3.125E-2</v>
      </c>
      <c r="E583" s="49">
        <v>6.25E-2</v>
      </c>
      <c r="F583" s="49">
        <v>0.125</v>
      </c>
      <c r="G583" s="49">
        <v>0.25</v>
      </c>
      <c r="H583" s="49">
        <v>0.5</v>
      </c>
      <c r="I583" s="49">
        <v>1</v>
      </c>
      <c r="J583" s="49">
        <v>2</v>
      </c>
      <c r="K583" s="49">
        <v>4</v>
      </c>
      <c r="L583" s="49">
        <v>8</v>
      </c>
      <c r="M583" s="49">
        <v>16</v>
      </c>
      <c r="N583" s="49">
        <v>32</v>
      </c>
      <c r="O583" s="49">
        <v>64</v>
      </c>
      <c r="P583" s="49">
        <v>128</v>
      </c>
      <c r="Q583" s="49">
        <v>256</v>
      </c>
      <c r="R583" s="49">
        <v>512</v>
      </c>
      <c r="S583" s="49" t="s">
        <v>1</v>
      </c>
    </row>
    <row r="584" spans="1:54" x14ac:dyDescent="0.25">
      <c r="B584" s="49" t="s">
        <v>9</v>
      </c>
      <c r="C584" s="49">
        <v>0</v>
      </c>
      <c r="D584" s="49">
        <v>0</v>
      </c>
      <c r="E584" s="49">
        <v>2</v>
      </c>
      <c r="F584" s="49">
        <v>6</v>
      </c>
      <c r="G584" s="49">
        <v>6</v>
      </c>
      <c r="H584" s="49">
        <v>2</v>
      </c>
      <c r="I584" s="49">
        <v>0</v>
      </c>
      <c r="J584" s="49">
        <v>0</v>
      </c>
      <c r="K584" s="49">
        <v>0</v>
      </c>
      <c r="L584" s="49">
        <v>0</v>
      </c>
      <c r="M584" s="49">
        <v>0</v>
      </c>
      <c r="N584" s="49">
        <v>0</v>
      </c>
      <c r="O584" s="49">
        <v>0</v>
      </c>
      <c r="P584" s="49">
        <v>0</v>
      </c>
      <c r="Q584" s="49">
        <v>0</v>
      </c>
      <c r="R584" s="49">
        <v>0</v>
      </c>
      <c r="S584" s="49">
        <v>16</v>
      </c>
    </row>
    <row r="585" spans="1:54" x14ac:dyDescent="0.25">
      <c r="B585" s="49" t="s">
        <v>20</v>
      </c>
      <c r="C585" s="49">
        <v>0</v>
      </c>
      <c r="D585" s="49">
        <v>0</v>
      </c>
      <c r="E585" s="49">
        <v>2</v>
      </c>
      <c r="F585" s="49">
        <v>3</v>
      </c>
      <c r="G585" s="49">
        <v>8</v>
      </c>
      <c r="H585" s="49">
        <v>3</v>
      </c>
      <c r="I585" s="49">
        <v>0</v>
      </c>
      <c r="J585" s="49">
        <v>0</v>
      </c>
      <c r="K585" s="49">
        <v>0</v>
      </c>
      <c r="L585" s="49">
        <v>0</v>
      </c>
      <c r="M585" s="49">
        <v>0</v>
      </c>
      <c r="N585" s="49">
        <v>0</v>
      </c>
      <c r="O585" s="49">
        <v>0</v>
      </c>
      <c r="P585" s="49">
        <v>0</v>
      </c>
      <c r="Q585" s="49">
        <v>0</v>
      </c>
      <c r="R585" s="49">
        <v>0</v>
      </c>
      <c r="S585" s="49">
        <v>16</v>
      </c>
    </row>
    <row r="586" spans="1:54" x14ac:dyDescent="0.25">
      <c r="B586" s="49" t="s">
        <v>24</v>
      </c>
      <c r="C586" s="49">
        <v>0</v>
      </c>
      <c r="D586" s="49">
        <v>3</v>
      </c>
      <c r="E586" s="49">
        <v>5</v>
      </c>
      <c r="F586" s="49">
        <v>7</v>
      </c>
      <c r="G586" s="49">
        <v>0</v>
      </c>
      <c r="H586" s="49">
        <v>0</v>
      </c>
      <c r="I586" s="49">
        <v>0</v>
      </c>
      <c r="J586" s="49">
        <v>0</v>
      </c>
      <c r="K586" s="49">
        <v>0</v>
      </c>
      <c r="L586" s="49">
        <v>0</v>
      </c>
      <c r="M586" s="49">
        <v>0</v>
      </c>
      <c r="N586" s="49">
        <v>0</v>
      </c>
      <c r="O586" s="49">
        <v>0</v>
      </c>
      <c r="P586" s="49">
        <v>0</v>
      </c>
      <c r="Q586" s="49">
        <v>0</v>
      </c>
      <c r="R586" s="49">
        <v>1</v>
      </c>
      <c r="S586" s="49">
        <v>16</v>
      </c>
    </row>
    <row r="587" spans="1:54" x14ac:dyDescent="0.25">
      <c r="B587" s="49" t="s">
        <v>26</v>
      </c>
      <c r="C587" s="49">
        <v>0</v>
      </c>
      <c r="D587" s="49">
        <v>12</v>
      </c>
      <c r="E587" s="49">
        <v>3</v>
      </c>
      <c r="F587" s="49">
        <v>1</v>
      </c>
      <c r="G587" s="49">
        <v>0</v>
      </c>
      <c r="H587" s="49">
        <v>0</v>
      </c>
      <c r="I587" s="49">
        <v>0</v>
      </c>
      <c r="J587" s="49">
        <v>0</v>
      </c>
      <c r="K587" s="49">
        <v>0</v>
      </c>
      <c r="L587" s="49">
        <v>0</v>
      </c>
      <c r="M587" s="49">
        <v>0</v>
      </c>
      <c r="N587" s="49">
        <v>0</v>
      </c>
      <c r="O587" s="49">
        <v>0</v>
      </c>
      <c r="P587" s="49">
        <v>0</v>
      </c>
      <c r="Q587" s="49">
        <v>0</v>
      </c>
      <c r="R587" s="49">
        <v>0</v>
      </c>
      <c r="S587" s="49">
        <v>16</v>
      </c>
    </row>
    <row r="588" spans="1:54" x14ac:dyDescent="0.25">
      <c r="B588" s="49" t="s">
        <v>45</v>
      </c>
      <c r="C588" s="49">
        <v>0</v>
      </c>
      <c r="D588" s="49">
        <v>2</v>
      </c>
      <c r="E588" s="49">
        <v>4</v>
      </c>
      <c r="F588" s="49">
        <v>4</v>
      </c>
      <c r="G588" s="49">
        <v>2</v>
      </c>
      <c r="H588" s="49">
        <v>1</v>
      </c>
      <c r="I588" s="49">
        <v>0</v>
      </c>
      <c r="J588" s="49">
        <v>0</v>
      </c>
      <c r="K588" s="49">
        <v>0</v>
      </c>
      <c r="L588" s="49">
        <v>1</v>
      </c>
      <c r="M588" s="49">
        <v>0</v>
      </c>
      <c r="N588" s="49">
        <v>1</v>
      </c>
      <c r="O588" s="49">
        <v>1</v>
      </c>
      <c r="P588" s="49">
        <v>0</v>
      </c>
      <c r="Q588" s="49">
        <v>0</v>
      </c>
      <c r="R588" s="49">
        <v>0</v>
      </c>
      <c r="S588" s="49">
        <v>16</v>
      </c>
    </row>
    <row r="590" spans="1:54" x14ac:dyDescent="0.25">
      <c r="A590" t="s">
        <v>118</v>
      </c>
    </row>
    <row r="591" spans="1:54" x14ac:dyDescent="0.25">
      <c r="B591" s="49" t="s">
        <v>0</v>
      </c>
      <c r="C591" s="49">
        <v>1.5625E-2</v>
      </c>
      <c r="D591" s="49">
        <v>3.125E-2</v>
      </c>
      <c r="E591" s="49">
        <v>6.25E-2</v>
      </c>
      <c r="F591" s="49">
        <v>0.125</v>
      </c>
      <c r="G591" s="49">
        <v>0.25</v>
      </c>
      <c r="H591" s="49">
        <v>0.5</v>
      </c>
      <c r="I591" s="49">
        <v>1</v>
      </c>
      <c r="J591" s="49">
        <v>2</v>
      </c>
      <c r="K591" s="49">
        <v>4</v>
      </c>
      <c r="L591" s="49">
        <v>8</v>
      </c>
      <c r="M591" s="49">
        <v>16</v>
      </c>
      <c r="N591" s="49">
        <v>32</v>
      </c>
      <c r="O591" s="49">
        <v>64</v>
      </c>
      <c r="P591" s="49">
        <v>128</v>
      </c>
      <c r="Q591" s="49">
        <v>256</v>
      </c>
      <c r="R591" s="49">
        <v>512</v>
      </c>
      <c r="S591" s="49" t="s">
        <v>1</v>
      </c>
    </row>
    <row r="592" spans="1:54" x14ac:dyDescent="0.25">
      <c r="B592" s="49" t="s">
        <v>9</v>
      </c>
      <c r="C592" s="49">
        <v>0</v>
      </c>
      <c r="D592" s="49">
        <v>1</v>
      </c>
      <c r="E592" s="49">
        <v>0</v>
      </c>
      <c r="F592" s="49">
        <v>1</v>
      </c>
      <c r="G592" s="49">
        <v>4</v>
      </c>
      <c r="H592" s="49">
        <v>3</v>
      </c>
      <c r="I592" s="49">
        <v>0</v>
      </c>
      <c r="J592" s="49">
        <v>0</v>
      </c>
      <c r="K592" s="49">
        <v>0</v>
      </c>
      <c r="L592" s="49">
        <v>0</v>
      </c>
      <c r="M592" s="49">
        <v>0</v>
      </c>
      <c r="N592" s="49">
        <v>0</v>
      </c>
      <c r="O592" s="49">
        <v>0</v>
      </c>
      <c r="P592" s="49">
        <v>0</v>
      </c>
      <c r="Q592" s="49">
        <v>0</v>
      </c>
      <c r="R592" s="49">
        <v>0</v>
      </c>
      <c r="S592" s="49">
        <v>9</v>
      </c>
    </row>
    <row r="593" spans="1:19" x14ac:dyDescent="0.25">
      <c r="B593" s="49" t="s">
        <v>20</v>
      </c>
      <c r="C593" s="49">
        <v>0</v>
      </c>
      <c r="D593" s="49">
        <v>1</v>
      </c>
      <c r="E593" s="49">
        <v>2</v>
      </c>
      <c r="F593" s="49">
        <v>4</v>
      </c>
      <c r="G593" s="49">
        <v>2</v>
      </c>
      <c r="H593" s="49">
        <v>0</v>
      </c>
      <c r="I593" s="49">
        <v>0</v>
      </c>
      <c r="J593" s="49">
        <v>0</v>
      </c>
      <c r="K593" s="49">
        <v>0</v>
      </c>
      <c r="L593" s="49">
        <v>0</v>
      </c>
      <c r="M593" s="49">
        <v>0</v>
      </c>
      <c r="N593" s="49">
        <v>0</v>
      </c>
      <c r="O593" s="49">
        <v>0</v>
      </c>
      <c r="P593" s="49">
        <v>0</v>
      </c>
      <c r="Q593" s="49">
        <v>0</v>
      </c>
      <c r="R593" s="49">
        <v>0</v>
      </c>
      <c r="S593" s="49">
        <v>9</v>
      </c>
    </row>
    <row r="594" spans="1:19" x14ac:dyDescent="0.25">
      <c r="B594" s="49" t="s">
        <v>24</v>
      </c>
      <c r="C594" s="49">
        <v>0</v>
      </c>
      <c r="D594" s="49">
        <v>2</v>
      </c>
      <c r="E594" s="49">
        <v>4</v>
      </c>
      <c r="F594" s="49">
        <v>2</v>
      </c>
      <c r="G594" s="49">
        <v>0</v>
      </c>
      <c r="H594" s="49">
        <v>1</v>
      </c>
      <c r="I594" s="49">
        <v>0</v>
      </c>
      <c r="J594" s="49">
        <v>0</v>
      </c>
      <c r="K594" s="49">
        <v>0</v>
      </c>
      <c r="L594" s="49">
        <v>0</v>
      </c>
      <c r="M594" s="49">
        <v>0</v>
      </c>
      <c r="N594" s="49">
        <v>0</v>
      </c>
      <c r="O594" s="49">
        <v>0</v>
      </c>
      <c r="P594" s="49">
        <v>0</v>
      </c>
      <c r="Q594" s="49">
        <v>0</v>
      </c>
      <c r="R594" s="49">
        <v>0</v>
      </c>
      <c r="S594" s="49">
        <v>9</v>
      </c>
    </row>
    <row r="595" spans="1:19" x14ac:dyDescent="0.25">
      <c r="B595" s="49" t="s">
        <v>26</v>
      </c>
      <c r="C595" s="49">
        <v>0</v>
      </c>
      <c r="D595" s="49">
        <v>5</v>
      </c>
      <c r="E595" s="49">
        <v>3</v>
      </c>
      <c r="F595" s="49">
        <v>1</v>
      </c>
      <c r="G595" s="49">
        <v>0</v>
      </c>
      <c r="H595" s="49">
        <v>0</v>
      </c>
      <c r="I595" s="49">
        <v>0</v>
      </c>
      <c r="J595" s="49">
        <v>0</v>
      </c>
      <c r="K595" s="49">
        <v>0</v>
      </c>
      <c r="L595" s="49">
        <v>0</v>
      </c>
      <c r="M595" s="49">
        <v>0</v>
      </c>
      <c r="N595" s="49">
        <v>0</v>
      </c>
      <c r="O595" s="49">
        <v>0</v>
      </c>
      <c r="P595" s="49">
        <v>0</v>
      </c>
      <c r="Q595" s="49">
        <v>0</v>
      </c>
      <c r="R595" s="49">
        <v>0</v>
      </c>
      <c r="S595" s="49">
        <v>9</v>
      </c>
    </row>
    <row r="596" spans="1:19" x14ac:dyDescent="0.25">
      <c r="B596" s="49" t="s">
        <v>45</v>
      </c>
      <c r="C596" s="49">
        <v>0</v>
      </c>
      <c r="D596" s="49">
        <v>3</v>
      </c>
      <c r="E596" s="49">
        <v>5</v>
      </c>
      <c r="F596" s="49">
        <v>1</v>
      </c>
      <c r="G596" s="49">
        <v>0</v>
      </c>
      <c r="H596" s="49">
        <v>0</v>
      </c>
      <c r="I596" s="49">
        <v>0</v>
      </c>
      <c r="J596" s="49">
        <v>0</v>
      </c>
      <c r="K596" s="49">
        <v>0</v>
      </c>
      <c r="L596" s="49">
        <v>0</v>
      </c>
      <c r="M596" s="49">
        <v>0</v>
      </c>
      <c r="N596" s="49">
        <v>0</v>
      </c>
      <c r="O596" s="49">
        <v>0</v>
      </c>
      <c r="P596" s="49">
        <v>0</v>
      </c>
      <c r="Q596" s="49">
        <v>0</v>
      </c>
      <c r="R596" s="49">
        <v>0</v>
      </c>
      <c r="S596" s="49">
        <v>9</v>
      </c>
    </row>
    <row r="598" spans="1:19" x14ac:dyDescent="0.25">
      <c r="A598" t="s">
        <v>123</v>
      </c>
    </row>
    <row r="599" spans="1:19" x14ac:dyDescent="0.25">
      <c r="B599" s="49" t="s">
        <v>0</v>
      </c>
      <c r="C599" s="49">
        <v>1.5625E-2</v>
      </c>
      <c r="D599" s="49">
        <v>3.125E-2</v>
      </c>
      <c r="E599" s="49">
        <v>6.25E-2</v>
      </c>
      <c r="F599" s="49">
        <v>0.125</v>
      </c>
      <c r="G599" s="49">
        <v>0.25</v>
      </c>
      <c r="H599" s="49">
        <v>0.5</v>
      </c>
      <c r="I599" s="49">
        <v>1</v>
      </c>
      <c r="J599" s="49">
        <v>2</v>
      </c>
      <c r="K599" s="49">
        <v>4</v>
      </c>
      <c r="L599" s="49">
        <v>8</v>
      </c>
      <c r="M599" s="49">
        <v>16</v>
      </c>
      <c r="N599" s="49">
        <v>32</v>
      </c>
      <c r="O599" s="49">
        <v>64</v>
      </c>
      <c r="P599" s="49">
        <v>128</v>
      </c>
      <c r="Q599" s="49">
        <v>256</v>
      </c>
      <c r="R599" s="49">
        <v>512</v>
      </c>
      <c r="S599" s="49" t="s">
        <v>1</v>
      </c>
    </row>
    <row r="600" spans="1:19" x14ac:dyDescent="0.25">
      <c r="B600" s="49" t="s">
        <v>9</v>
      </c>
      <c r="C600" s="49">
        <v>0</v>
      </c>
      <c r="D600" s="49">
        <v>23</v>
      </c>
      <c r="E600" s="49">
        <v>0</v>
      </c>
      <c r="F600" s="49">
        <v>0</v>
      </c>
      <c r="G600" s="49">
        <v>0</v>
      </c>
      <c r="H600" s="49">
        <v>0</v>
      </c>
      <c r="I600" s="49">
        <v>0</v>
      </c>
      <c r="J600" s="49">
        <v>0</v>
      </c>
      <c r="K600" s="49">
        <v>0</v>
      </c>
      <c r="L600" s="49">
        <v>0</v>
      </c>
      <c r="M600" s="49">
        <v>0</v>
      </c>
      <c r="N600" s="49">
        <v>0</v>
      </c>
      <c r="O600" s="49">
        <v>0</v>
      </c>
      <c r="P600" s="49">
        <v>0</v>
      </c>
      <c r="Q600" s="49">
        <v>0</v>
      </c>
      <c r="R600" s="49">
        <v>0</v>
      </c>
      <c r="S600" s="49">
        <v>23</v>
      </c>
    </row>
    <row r="601" spans="1:19" x14ac:dyDescent="0.25">
      <c r="B601" s="49" t="s">
        <v>20</v>
      </c>
      <c r="C601" s="49">
        <v>0</v>
      </c>
      <c r="D601" s="49">
        <v>0</v>
      </c>
      <c r="E601" s="49">
        <v>3</v>
      </c>
      <c r="F601" s="49">
        <v>7</v>
      </c>
      <c r="G601" s="49">
        <v>12</v>
      </c>
      <c r="H601" s="49">
        <v>1</v>
      </c>
      <c r="I601" s="49">
        <v>0</v>
      </c>
      <c r="J601" s="49">
        <v>0</v>
      </c>
      <c r="K601" s="49">
        <v>0</v>
      </c>
      <c r="L601" s="49">
        <v>0</v>
      </c>
      <c r="M601" s="49">
        <v>0</v>
      </c>
      <c r="N601" s="49">
        <v>0</v>
      </c>
      <c r="O601" s="49">
        <v>0</v>
      </c>
      <c r="P601" s="49">
        <v>0</v>
      </c>
      <c r="Q601" s="49">
        <v>0</v>
      </c>
      <c r="R601" s="49">
        <v>0</v>
      </c>
      <c r="S601" s="49">
        <v>23</v>
      </c>
    </row>
    <row r="602" spans="1:19" x14ac:dyDescent="0.25">
      <c r="B602" s="49" t="s">
        <v>24</v>
      </c>
      <c r="C602" s="49">
        <v>0</v>
      </c>
      <c r="D602" s="49">
        <v>1</v>
      </c>
      <c r="E602" s="49">
        <v>1</v>
      </c>
      <c r="F602" s="49">
        <v>13</v>
      </c>
      <c r="G602" s="49">
        <v>6</v>
      </c>
      <c r="H602" s="49">
        <v>0</v>
      </c>
      <c r="I602" s="49">
        <v>0</v>
      </c>
      <c r="J602" s="49">
        <v>0</v>
      </c>
      <c r="K602" s="49">
        <v>0</v>
      </c>
      <c r="L602" s="49">
        <v>0</v>
      </c>
      <c r="M602" s="49">
        <v>0</v>
      </c>
      <c r="N602" s="49">
        <v>1</v>
      </c>
      <c r="O602" s="49">
        <v>0</v>
      </c>
      <c r="P602" s="49">
        <v>0</v>
      </c>
      <c r="Q602" s="49">
        <v>0</v>
      </c>
      <c r="R602" s="49">
        <v>1</v>
      </c>
      <c r="S602" s="49">
        <v>23</v>
      </c>
    </row>
    <row r="603" spans="1:19" x14ac:dyDescent="0.25">
      <c r="B603" s="49" t="s">
        <v>26</v>
      </c>
      <c r="C603" s="49">
        <v>0</v>
      </c>
      <c r="D603" s="49">
        <v>23</v>
      </c>
      <c r="E603" s="49">
        <v>0</v>
      </c>
      <c r="F603" s="49">
        <v>0</v>
      </c>
      <c r="G603" s="49">
        <v>0</v>
      </c>
      <c r="H603" s="49">
        <v>0</v>
      </c>
      <c r="I603" s="49">
        <v>0</v>
      </c>
      <c r="J603" s="49">
        <v>0</v>
      </c>
      <c r="K603" s="49">
        <v>0</v>
      </c>
      <c r="L603" s="49">
        <v>0</v>
      </c>
      <c r="M603" s="49">
        <v>0</v>
      </c>
      <c r="N603" s="49">
        <v>0</v>
      </c>
      <c r="O603" s="49">
        <v>0</v>
      </c>
      <c r="P603" s="49">
        <v>0</v>
      </c>
      <c r="Q603" s="49">
        <v>0</v>
      </c>
      <c r="R603" s="49">
        <v>0</v>
      </c>
      <c r="S603" s="49">
        <v>23</v>
      </c>
    </row>
    <row r="604" spans="1:19" x14ac:dyDescent="0.25">
      <c r="B604" s="49" t="s">
        <v>45</v>
      </c>
      <c r="C604" s="49">
        <v>0</v>
      </c>
      <c r="D604" s="49">
        <v>0</v>
      </c>
      <c r="E604" s="49">
        <v>1</v>
      </c>
      <c r="F604" s="49">
        <v>7</v>
      </c>
      <c r="G604" s="49">
        <v>7</v>
      </c>
      <c r="H604" s="49">
        <v>4</v>
      </c>
      <c r="I604" s="49">
        <v>0</v>
      </c>
      <c r="J604" s="49">
        <v>0</v>
      </c>
      <c r="K604" s="49">
        <v>1</v>
      </c>
      <c r="L604" s="49">
        <v>1</v>
      </c>
      <c r="M604" s="49">
        <v>1</v>
      </c>
      <c r="N604" s="49">
        <v>0</v>
      </c>
      <c r="O604" s="49">
        <v>0</v>
      </c>
      <c r="P604" s="49">
        <v>0</v>
      </c>
      <c r="Q604" s="49">
        <v>0</v>
      </c>
      <c r="R604" s="49">
        <v>1</v>
      </c>
      <c r="S604" s="49">
        <v>23</v>
      </c>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L65"/>
  <sheetViews>
    <sheetView topLeftCell="A10" zoomScale="75" zoomScaleNormal="75" workbookViewId="0">
      <selection activeCell="Q42" sqref="Q42"/>
    </sheetView>
  </sheetViews>
  <sheetFormatPr baseColWidth="10" defaultRowHeight="15" x14ac:dyDescent="0.25"/>
  <cols>
    <col min="3" max="16" width="8.28515625" customWidth="1"/>
    <col min="21" max="26" width="8.28515625" customWidth="1"/>
    <col min="29" max="34" width="8.28515625" customWidth="1"/>
    <col min="37" max="42" width="8.28515625" customWidth="1"/>
    <col min="44" max="44" width="2.7109375" bestFit="1" customWidth="1"/>
    <col min="45" max="45" width="17.85546875" bestFit="1" customWidth="1"/>
    <col min="46" max="46" width="6.7109375" bestFit="1" customWidth="1"/>
    <col min="47" max="47" width="5.28515625" bestFit="1" customWidth="1"/>
    <col min="48" max="48" width="5.85546875" bestFit="1" customWidth="1"/>
    <col min="49" max="49" width="5.28515625" bestFit="1" customWidth="1"/>
    <col min="50" max="50" width="6.42578125" bestFit="1" customWidth="1"/>
  </cols>
  <sheetData>
    <row r="1" spans="1:124" s="1" customFormat="1" x14ac:dyDescent="0.25">
      <c r="A1" s="49" t="s">
        <v>126</v>
      </c>
      <c r="U1" s="1" t="str">
        <f>A1</f>
        <v xml:space="preserve">Cutibacterium acnes  </v>
      </c>
      <c r="AC1" s="1" t="str">
        <f>A1</f>
        <v xml:space="preserve">Cutibacterium acnes  </v>
      </c>
      <c r="AK1" s="1" t="str">
        <f>A1</f>
        <v xml:space="preserve">Cutibacterium acnes  </v>
      </c>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row>
    <row r="2" spans="1:124" s="1" customFormat="1" ht="18.75" x14ac:dyDescent="0.3">
      <c r="B2" s="1" t="s">
        <v>0</v>
      </c>
      <c r="C2" s="1">
        <v>1.5625E-2</v>
      </c>
      <c r="D2" s="1">
        <v>3.125E-2</v>
      </c>
      <c r="E2" s="1">
        <v>6.25E-2</v>
      </c>
      <c r="F2" s="1">
        <v>0.125</v>
      </c>
      <c r="G2" s="1">
        <v>0.25</v>
      </c>
      <c r="H2" s="1">
        <v>0.5</v>
      </c>
      <c r="I2" s="1">
        <v>1</v>
      </c>
      <c r="J2" s="1">
        <v>2</v>
      </c>
      <c r="K2" s="1">
        <v>4</v>
      </c>
      <c r="L2" s="1">
        <v>8</v>
      </c>
      <c r="M2" s="1">
        <v>16</v>
      </c>
      <c r="N2" s="1">
        <v>32</v>
      </c>
      <c r="O2" s="1">
        <v>64</v>
      </c>
      <c r="P2" s="1">
        <v>128</v>
      </c>
      <c r="Q2" s="1" t="s">
        <v>1</v>
      </c>
      <c r="T2" s="1" t="s">
        <v>0</v>
      </c>
      <c r="U2" s="1" t="str">
        <f>B3</f>
        <v>Ampicillin/ Sulbactam</v>
      </c>
      <c r="V2" s="1" t="str">
        <f>B4</f>
        <v>Piperacillin/ Tazobactam</v>
      </c>
      <c r="W2" s="1" t="str">
        <f>B5</f>
        <v>Imipenem</v>
      </c>
      <c r="X2" s="1" t="str">
        <f>B6</f>
        <v>Clindamycin</v>
      </c>
      <c r="Y2" s="1" t="str">
        <f>B7</f>
        <v>Metronidazol</v>
      </c>
      <c r="Z2" s="1" t="str">
        <f>B8</f>
        <v>Benzylpenicillin</v>
      </c>
      <c r="AC2" s="1" t="str">
        <f t="shared" ref="AC2" si="0">U2</f>
        <v>Ampicillin/ Sulbactam</v>
      </c>
      <c r="AD2" s="1" t="str">
        <f t="shared" ref="AD2" si="1">V2</f>
        <v>Piperacillin/ Tazobactam</v>
      </c>
      <c r="AE2" s="1" t="str">
        <f t="shared" ref="AE2" si="2">W2</f>
        <v>Imipenem</v>
      </c>
      <c r="AF2" s="1" t="str">
        <f t="shared" ref="AF2" si="3">X2</f>
        <v>Clindamycin</v>
      </c>
      <c r="AG2" s="1" t="str">
        <f t="shared" ref="AG2" si="4">Y2</f>
        <v>Metronidazol</v>
      </c>
      <c r="AH2" s="1" t="str">
        <f t="shared" ref="AH2" si="5">Z2</f>
        <v>Benzylpenicillin</v>
      </c>
      <c r="AK2" s="1" t="str">
        <f t="shared" ref="AK2" si="6">U2</f>
        <v>Ampicillin/ Sulbactam</v>
      </c>
      <c r="AL2" s="1" t="str">
        <f t="shared" ref="AL2" si="7">V2</f>
        <v>Piperacillin/ Tazobactam</v>
      </c>
      <c r="AM2" s="1" t="str">
        <f t="shared" ref="AM2" si="8">W2</f>
        <v>Imipenem</v>
      </c>
      <c r="AN2" s="1" t="str">
        <f t="shared" ref="AN2" si="9">X2</f>
        <v>Clindamycin</v>
      </c>
      <c r="AO2" s="1" t="str">
        <f t="shared" ref="AO2" si="10">Y2</f>
        <v>Metronidazol</v>
      </c>
      <c r="AP2" s="1" t="str">
        <f t="shared" ref="AP2" si="11">Z2</f>
        <v>Benzylpenicillin</v>
      </c>
      <c r="AR2" s="23"/>
      <c r="AS2" s="9" t="s">
        <v>73</v>
      </c>
      <c r="AT2" s="24" t="s">
        <v>53</v>
      </c>
      <c r="AU2" s="24" t="s">
        <v>55</v>
      </c>
      <c r="AV2" s="24" t="s">
        <v>59</v>
      </c>
      <c r="AW2" s="24" t="s">
        <v>79</v>
      </c>
      <c r="AX2" s="24" t="s">
        <v>83</v>
      </c>
      <c r="AY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row>
    <row r="3" spans="1:124" s="1" customFormat="1" ht="18.75" x14ac:dyDescent="0.25">
      <c r="B3" s="1" t="s">
        <v>3</v>
      </c>
      <c r="C3" s="2">
        <v>0</v>
      </c>
      <c r="D3" s="2">
        <v>6</v>
      </c>
      <c r="E3" s="2">
        <v>2</v>
      </c>
      <c r="F3" s="2">
        <v>4</v>
      </c>
      <c r="G3" s="2">
        <v>0</v>
      </c>
      <c r="H3" s="2">
        <v>1</v>
      </c>
      <c r="I3" s="2">
        <v>0</v>
      </c>
      <c r="J3" s="2">
        <v>0</v>
      </c>
      <c r="K3" s="2">
        <v>0</v>
      </c>
      <c r="L3" s="4">
        <v>0</v>
      </c>
      <c r="M3" s="3">
        <v>0</v>
      </c>
      <c r="N3" s="3">
        <v>0</v>
      </c>
      <c r="O3" s="3">
        <v>0</v>
      </c>
      <c r="P3" s="3">
        <v>1</v>
      </c>
      <c r="Q3" s="49">
        <v>14</v>
      </c>
      <c r="T3" s="1">
        <v>1.5625E-2</v>
      </c>
      <c r="U3" s="2">
        <f>C3</f>
        <v>0</v>
      </c>
      <c r="V3" s="2">
        <f>C4</f>
        <v>0</v>
      </c>
      <c r="W3" s="2">
        <f>C5</f>
        <v>0</v>
      </c>
      <c r="X3" s="2">
        <f>C6</f>
        <v>0</v>
      </c>
      <c r="Y3" s="2">
        <f>C7</f>
        <v>0</v>
      </c>
      <c r="Z3" s="2">
        <f>C8</f>
        <v>0</v>
      </c>
      <c r="AA3" s="5"/>
      <c r="AB3" s="1">
        <v>1.5625E-2</v>
      </c>
      <c r="AC3" s="2">
        <f t="shared" ref="AC3" si="12">PRODUCT(U3*100*1/U17)</f>
        <v>0</v>
      </c>
      <c r="AD3" s="31">
        <f t="shared" ref="AD3" si="13">PRODUCT(V3*100*1/V17)</f>
        <v>0</v>
      </c>
      <c r="AE3" s="31">
        <f t="shared" ref="AE3" si="14">PRODUCT(W3*100*1/W17)</f>
        <v>0</v>
      </c>
      <c r="AF3" s="31">
        <f t="shared" ref="AF3" si="15">PRODUCT(X3*100*1/X17)</f>
        <v>0</v>
      </c>
      <c r="AG3" s="31">
        <f t="shared" ref="AG3" si="16">PRODUCT(Y3*100*1/Y17)</f>
        <v>0</v>
      </c>
      <c r="AH3" s="31">
        <f t="shared" ref="AH3" si="17">PRODUCT(Z3*100*1/Z17)</f>
        <v>0</v>
      </c>
      <c r="AJ3" s="1">
        <v>1.5625E-2</v>
      </c>
      <c r="AK3" s="2">
        <f t="shared" ref="AK3" si="18">AC3</f>
        <v>0</v>
      </c>
      <c r="AL3" s="31">
        <f t="shared" ref="AL3" si="19">AD3</f>
        <v>0</v>
      </c>
      <c r="AM3" s="31">
        <f t="shared" ref="AM3" si="20">AE3</f>
        <v>0</v>
      </c>
      <c r="AN3" s="31">
        <f t="shared" ref="AN3" si="21">AF3</f>
        <v>0</v>
      </c>
      <c r="AO3" s="31">
        <f t="shared" ref="AO3" si="22">AG3</f>
        <v>0</v>
      </c>
      <c r="AP3" s="31">
        <f t="shared" ref="AP3" si="23">AH3</f>
        <v>0</v>
      </c>
      <c r="AR3" s="25" t="s">
        <v>49</v>
      </c>
      <c r="AS3" s="26">
        <f>Z17</f>
        <v>14</v>
      </c>
      <c r="AT3" s="26">
        <f>U17</f>
        <v>14</v>
      </c>
      <c r="AU3" s="26">
        <f>V17</f>
        <v>14</v>
      </c>
      <c r="AV3" s="26">
        <f>W17</f>
        <v>14</v>
      </c>
      <c r="AW3" s="26">
        <f>X17</f>
        <v>14</v>
      </c>
      <c r="AX3" s="26">
        <f>Y17</f>
        <v>14</v>
      </c>
      <c r="AY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row>
    <row r="4" spans="1:124" s="1" customFormat="1" ht="18.75" x14ac:dyDescent="0.25">
      <c r="B4" s="1" t="s">
        <v>5</v>
      </c>
      <c r="C4" s="2">
        <v>0</v>
      </c>
      <c r="D4" s="2">
        <v>1</v>
      </c>
      <c r="E4" s="2">
        <v>1</v>
      </c>
      <c r="F4" s="2">
        <v>2</v>
      </c>
      <c r="G4" s="2">
        <v>2</v>
      </c>
      <c r="H4" s="2">
        <v>7</v>
      </c>
      <c r="I4" s="2">
        <v>0</v>
      </c>
      <c r="J4" s="2">
        <v>0</v>
      </c>
      <c r="K4" s="2">
        <v>0</v>
      </c>
      <c r="L4" s="2">
        <v>0</v>
      </c>
      <c r="M4" s="4">
        <v>0</v>
      </c>
      <c r="N4" s="3">
        <v>0</v>
      </c>
      <c r="O4" s="3">
        <v>0</v>
      </c>
      <c r="P4" s="3">
        <v>1</v>
      </c>
      <c r="Q4" s="49">
        <v>14</v>
      </c>
      <c r="T4" s="1">
        <v>3.125E-2</v>
      </c>
      <c r="U4" s="2">
        <f>D3</f>
        <v>6</v>
      </c>
      <c r="V4" s="2">
        <f>D4</f>
        <v>1</v>
      </c>
      <c r="W4" s="2">
        <f>D5</f>
        <v>12</v>
      </c>
      <c r="X4" s="2">
        <f>D6</f>
        <v>4</v>
      </c>
      <c r="Y4" s="2">
        <f>D7</f>
        <v>0</v>
      </c>
      <c r="Z4" s="2">
        <f>D8</f>
        <v>6</v>
      </c>
      <c r="AA4" s="5"/>
      <c r="AB4" s="1">
        <v>3.125E-2</v>
      </c>
      <c r="AC4" s="2">
        <f t="shared" ref="AC4" si="24">PRODUCT(U4*100*1/U17)</f>
        <v>42.857142857142854</v>
      </c>
      <c r="AD4" s="31">
        <f t="shared" ref="AD4" si="25">PRODUCT(V4*100*1/V17)</f>
        <v>7.1428571428571432</v>
      </c>
      <c r="AE4" s="31">
        <f t="shared" ref="AE4" si="26">PRODUCT(W4*100*1/W17)</f>
        <v>85.714285714285708</v>
      </c>
      <c r="AF4" s="31">
        <f t="shared" ref="AF4" si="27">PRODUCT(X4*100*1/X17)</f>
        <v>28.571428571428573</v>
      </c>
      <c r="AG4" s="31">
        <f t="shared" ref="AG4" si="28">PRODUCT(Y4*100*1/Y17)</f>
        <v>0</v>
      </c>
      <c r="AH4" s="31">
        <f t="shared" ref="AH4" si="29">PRODUCT(Z4*100*1/Z17)</f>
        <v>42.857142857142854</v>
      </c>
      <c r="AJ4" s="1">
        <v>3.125E-2</v>
      </c>
      <c r="AK4" s="2">
        <f t="shared" ref="AK4" si="30">AC3+AC4</f>
        <v>42.857142857142854</v>
      </c>
      <c r="AL4" s="31">
        <f t="shared" ref="AL4" si="31">AD3+AD4</f>
        <v>7.1428571428571432</v>
      </c>
      <c r="AM4" s="31">
        <f t="shared" ref="AM4" si="32">AE3+AE4</f>
        <v>85.714285714285708</v>
      </c>
      <c r="AN4" s="31">
        <f t="shared" ref="AN4" si="33">AF3+AF4</f>
        <v>28.571428571428573</v>
      </c>
      <c r="AO4" s="31">
        <f t="shared" ref="AO4" si="34">AG3+AG4</f>
        <v>0</v>
      </c>
      <c r="AP4" s="31">
        <f t="shared" ref="AP4" si="35">AH3+AH4</f>
        <v>42.857142857142854</v>
      </c>
      <c r="AR4" s="25" t="s">
        <v>50</v>
      </c>
      <c r="AS4" s="18">
        <f>AP7</f>
        <v>85.714285714285722</v>
      </c>
      <c r="AT4" s="18">
        <f>AK11</f>
        <v>92.857142857142847</v>
      </c>
      <c r="AU4" s="18">
        <f>AL12</f>
        <v>92.857142857142861</v>
      </c>
      <c r="AV4" s="18">
        <f>AM10</f>
        <v>92.857142857142847</v>
      </c>
      <c r="AW4" s="18">
        <f>AN11</f>
        <v>92.857142857142875</v>
      </c>
      <c r="AX4" s="18">
        <f>AO11</f>
        <v>7.1428571428571432</v>
      </c>
      <c r="AY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row>
    <row r="5" spans="1:124" s="1" customFormat="1" ht="18.75" x14ac:dyDescent="0.25">
      <c r="B5" s="1" t="s">
        <v>10</v>
      </c>
      <c r="C5" s="2">
        <v>0</v>
      </c>
      <c r="D5" s="2">
        <v>12</v>
      </c>
      <c r="E5" s="2">
        <v>0</v>
      </c>
      <c r="F5" s="2">
        <v>0</v>
      </c>
      <c r="G5" s="2">
        <v>0</v>
      </c>
      <c r="H5" s="2">
        <v>0</v>
      </c>
      <c r="I5" s="2">
        <v>0</v>
      </c>
      <c r="J5" s="2">
        <v>1</v>
      </c>
      <c r="K5" s="4">
        <v>0</v>
      </c>
      <c r="L5" s="3">
        <v>0</v>
      </c>
      <c r="M5" s="3">
        <v>0</v>
      </c>
      <c r="N5" s="3">
        <v>0</v>
      </c>
      <c r="O5" s="3">
        <v>1</v>
      </c>
      <c r="P5" s="3">
        <v>0</v>
      </c>
      <c r="Q5" s="49">
        <v>14</v>
      </c>
      <c r="T5" s="1">
        <v>6.25E-2</v>
      </c>
      <c r="U5" s="2">
        <f>E3</f>
        <v>2</v>
      </c>
      <c r="V5" s="2">
        <f>E4</f>
        <v>1</v>
      </c>
      <c r="W5" s="2">
        <f>E5</f>
        <v>0</v>
      </c>
      <c r="X5" s="2">
        <f>E6</f>
        <v>2</v>
      </c>
      <c r="Y5" s="2">
        <f>E7</f>
        <v>0</v>
      </c>
      <c r="Z5" s="2">
        <f>E8</f>
        <v>4</v>
      </c>
      <c r="AA5" s="5"/>
      <c r="AB5" s="1">
        <v>6.25E-2</v>
      </c>
      <c r="AC5" s="2">
        <f t="shared" ref="AC5" si="36">PRODUCT(U5*100*1/U17)</f>
        <v>14.285714285714286</v>
      </c>
      <c r="AD5" s="31">
        <f t="shared" ref="AD5" si="37">PRODUCT(V5*100*1/V17)</f>
        <v>7.1428571428571432</v>
      </c>
      <c r="AE5" s="31">
        <f t="shared" ref="AE5" si="38">PRODUCT(W5*100*1/W17)</f>
        <v>0</v>
      </c>
      <c r="AF5" s="31">
        <f t="shared" ref="AF5" si="39">PRODUCT(X5*100*1/X17)</f>
        <v>14.285714285714286</v>
      </c>
      <c r="AG5" s="31">
        <f t="shared" ref="AG5" si="40">PRODUCT(Y5*100*1/Y17)</f>
        <v>0</v>
      </c>
      <c r="AH5" s="31">
        <f t="shared" ref="AH5" si="41">PRODUCT(Z5*100*1/Z17)</f>
        <v>28.571428571428573</v>
      </c>
      <c r="AJ5" s="1">
        <v>6.25E-2</v>
      </c>
      <c r="AK5" s="2">
        <f t="shared" ref="AK5" si="42">AC3+AC4+AC5</f>
        <v>57.142857142857139</v>
      </c>
      <c r="AL5" s="31">
        <f t="shared" ref="AL5" si="43">AD3+AD4+AD5</f>
        <v>14.285714285714286</v>
      </c>
      <c r="AM5" s="31">
        <f t="shared" ref="AM5" si="44">AE3+AE4+AE5</f>
        <v>85.714285714285708</v>
      </c>
      <c r="AN5" s="31">
        <f t="shared" ref="AN5" si="45">AF3+AF4+AF5</f>
        <v>42.857142857142861</v>
      </c>
      <c r="AO5" s="31">
        <f t="shared" ref="AO5" si="46">AG3+AG4+AG5</f>
        <v>0</v>
      </c>
      <c r="AP5" s="31">
        <f t="shared" ref="AP5" si="47">AH3+AH4+AH5</f>
        <v>71.428571428571431</v>
      </c>
      <c r="AR5" s="25" t="s">
        <v>51</v>
      </c>
      <c r="AS5" s="18">
        <f>AP8-AP7</f>
        <v>0</v>
      </c>
      <c r="AT5" s="18">
        <f>AK12-AK11</f>
        <v>0</v>
      </c>
      <c r="AU5" s="18">
        <f>AL13-AL12</f>
        <v>0</v>
      </c>
      <c r="AV5" s="18">
        <f>AM11-AM10</f>
        <v>0</v>
      </c>
      <c r="AW5" s="18"/>
      <c r="AX5" s="18"/>
      <c r="AY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row>
    <row r="6" spans="1:124" s="1" customFormat="1" ht="18.75" x14ac:dyDescent="0.25">
      <c r="B6" s="1" t="s">
        <v>24</v>
      </c>
      <c r="C6" s="2">
        <v>0</v>
      </c>
      <c r="D6" s="2">
        <v>4</v>
      </c>
      <c r="E6" s="2">
        <v>2</v>
      </c>
      <c r="F6" s="2">
        <v>5</v>
      </c>
      <c r="G6" s="2">
        <v>2</v>
      </c>
      <c r="H6" s="2">
        <v>0</v>
      </c>
      <c r="I6" s="2">
        <v>0</v>
      </c>
      <c r="J6" s="2">
        <v>0</v>
      </c>
      <c r="K6" s="2">
        <v>0</v>
      </c>
      <c r="L6" s="3">
        <v>0</v>
      </c>
      <c r="M6" s="3">
        <v>0</v>
      </c>
      <c r="N6" s="3">
        <v>0</v>
      </c>
      <c r="O6" s="3">
        <v>0</v>
      </c>
      <c r="P6" s="3">
        <v>1</v>
      </c>
      <c r="Q6" s="49">
        <v>14</v>
      </c>
      <c r="T6" s="1">
        <v>0.125</v>
      </c>
      <c r="U6" s="2">
        <f>F3</f>
        <v>4</v>
      </c>
      <c r="V6" s="2">
        <f>F4</f>
        <v>2</v>
      </c>
      <c r="W6" s="2">
        <f>F5</f>
        <v>0</v>
      </c>
      <c r="X6" s="2">
        <f>F6</f>
        <v>5</v>
      </c>
      <c r="Y6" s="2">
        <f>F7</f>
        <v>0</v>
      </c>
      <c r="Z6" s="2">
        <f>F8</f>
        <v>2</v>
      </c>
      <c r="AA6" s="5"/>
      <c r="AB6" s="1">
        <v>0.125</v>
      </c>
      <c r="AC6" s="2">
        <f t="shared" ref="AC6" si="48">PRODUCT(U6*100*1/U17)</f>
        <v>28.571428571428573</v>
      </c>
      <c r="AD6" s="31">
        <f t="shared" ref="AD6" si="49">PRODUCT(V6*100*1/V17)</f>
        <v>14.285714285714286</v>
      </c>
      <c r="AE6" s="31">
        <f t="shared" ref="AE6" si="50">PRODUCT(W6*100*1/W17)</f>
        <v>0</v>
      </c>
      <c r="AF6" s="31">
        <f t="shared" ref="AF6" si="51">PRODUCT(X6*100*1/X17)</f>
        <v>35.714285714285715</v>
      </c>
      <c r="AG6" s="31">
        <f t="shared" ref="AG6" si="52">PRODUCT(Y6*100*1/Y17)</f>
        <v>0</v>
      </c>
      <c r="AH6" s="31">
        <f t="shared" ref="AH6" si="53">PRODUCT(Z6*100*1/Z17)</f>
        <v>14.285714285714286</v>
      </c>
      <c r="AJ6" s="1">
        <v>0.125</v>
      </c>
      <c r="AK6" s="2">
        <f t="shared" ref="AK6" si="54">AC3+AC4+AC5+AC6</f>
        <v>85.714285714285708</v>
      </c>
      <c r="AL6" s="31">
        <f t="shared" ref="AL6" si="55">AD3+AD4+AD5+AD6</f>
        <v>28.571428571428573</v>
      </c>
      <c r="AM6" s="31">
        <f t="shared" ref="AM6" si="56">AE3+AE4+AE5+AE6</f>
        <v>85.714285714285708</v>
      </c>
      <c r="AN6" s="31">
        <f t="shared" ref="AN6" si="57">AF3+AF4+AF5+AF6</f>
        <v>78.571428571428584</v>
      </c>
      <c r="AO6" s="31">
        <f t="shared" ref="AO6" si="58">AG3+AG4+AG5+AG6</f>
        <v>0</v>
      </c>
      <c r="AP6" s="31">
        <f t="shared" ref="AP6" si="59">AH3+AH4+AH5+AH6</f>
        <v>85.714285714285722</v>
      </c>
      <c r="AR6" s="25" t="s">
        <v>52</v>
      </c>
      <c r="AS6" s="18">
        <f>AP16-AP8</f>
        <v>14.285714285714278</v>
      </c>
      <c r="AT6" s="18">
        <f>AK16-AK12</f>
        <v>7.1428571428571388</v>
      </c>
      <c r="AU6" s="18">
        <f>AL16-AL13</f>
        <v>7.1428571428571388</v>
      </c>
      <c r="AV6" s="18">
        <f>AM16-AM11</f>
        <v>7.1428571428571388</v>
      </c>
      <c r="AW6" s="18">
        <f>AN16-AN11</f>
        <v>7.1428571428571388</v>
      </c>
      <c r="AX6" s="18">
        <f>AO16-AO11</f>
        <v>92.857142857142861</v>
      </c>
      <c r="AY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row>
    <row r="7" spans="1:124" s="1" customFormat="1" x14ac:dyDescent="0.25">
      <c r="B7" s="1" t="s">
        <v>25</v>
      </c>
      <c r="C7" s="2">
        <v>0</v>
      </c>
      <c r="D7" s="2">
        <v>0</v>
      </c>
      <c r="E7" s="2">
        <v>0</v>
      </c>
      <c r="F7" s="2">
        <v>0</v>
      </c>
      <c r="G7" s="2">
        <v>0</v>
      </c>
      <c r="H7" s="2">
        <v>1</v>
      </c>
      <c r="I7" s="2">
        <v>0</v>
      </c>
      <c r="J7" s="2">
        <v>0</v>
      </c>
      <c r="K7" s="2">
        <v>0</v>
      </c>
      <c r="L7" s="3">
        <v>0</v>
      </c>
      <c r="M7" s="3">
        <v>0</v>
      </c>
      <c r="N7" s="3">
        <v>0</v>
      </c>
      <c r="O7" s="3">
        <v>0</v>
      </c>
      <c r="P7" s="3">
        <v>13</v>
      </c>
      <c r="Q7" s="49">
        <v>14</v>
      </c>
      <c r="T7" s="1">
        <v>0.25</v>
      </c>
      <c r="U7" s="2">
        <f>G3</f>
        <v>0</v>
      </c>
      <c r="V7" s="2">
        <f>G4</f>
        <v>2</v>
      </c>
      <c r="W7" s="2">
        <f>G5</f>
        <v>0</v>
      </c>
      <c r="X7" s="2">
        <f>G6</f>
        <v>2</v>
      </c>
      <c r="Y7" s="2">
        <f>G7</f>
        <v>0</v>
      </c>
      <c r="Z7" s="2">
        <f>G8</f>
        <v>0</v>
      </c>
      <c r="AA7" s="5"/>
      <c r="AB7" s="1">
        <v>0.25</v>
      </c>
      <c r="AC7" s="2">
        <f t="shared" ref="AC7" si="60">PRODUCT(U7*100*1/U17)</f>
        <v>0</v>
      </c>
      <c r="AD7" s="31">
        <f t="shared" ref="AD7" si="61">PRODUCT(V7*100*1/V17)</f>
        <v>14.285714285714286</v>
      </c>
      <c r="AE7" s="31">
        <f t="shared" ref="AE7" si="62">PRODUCT(W7*100*1/W17)</f>
        <v>0</v>
      </c>
      <c r="AF7" s="31">
        <f t="shared" ref="AF7" si="63">PRODUCT(X7*100*1/X17)</f>
        <v>14.285714285714286</v>
      </c>
      <c r="AG7" s="31">
        <f t="shared" ref="AG7" si="64">PRODUCT(Y7*100*1/Y17)</f>
        <v>0</v>
      </c>
      <c r="AH7" s="31">
        <f t="shared" ref="AH7" si="65">PRODUCT(Z7*100*1/Z17)</f>
        <v>0</v>
      </c>
      <c r="AJ7" s="1">
        <v>0.25</v>
      </c>
      <c r="AK7" s="2">
        <f t="shared" ref="AK7" si="66">AC3+AC4+AC5+AC6+AC7</f>
        <v>85.714285714285708</v>
      </c>
      <c r="AL7" s="31">
        <f t="shared" ref="AL7" si="67">AD3+AD4+AD5+AD6+AD7</f>
        <v>42.857142857142861</v>
      </c>
      <c r="AM7" s="31">
        <f t="shared" ref="AM7" si="68">AE3+AE4+AE5+AE6+AE7</f>
        <v>85.714285714285708</v>
      </c>
      <c r="AN7" s="31">
        <f t="shared" ref="AN7" si="69">AF3+AF4+AF5+AF6+AF7</f>
        <v>92.857142857142875</v>
      </c>
      <c r="AO7" s="31">
        <f t="shared" ref="AO7" si="70">AG3+AG4+AG5+AG6+AG7</f>
        <v>0</v>
      </c>
      <c r="AP7" s="31">
        <f t="shared" ref="AP7" si="71">AH3+AH4+AH5+AH6+AH7</f>
        <v>85.714285714285722</v>
      </c>
      <c r="AR7" s="29"/>
      <c r="AS7" s="29"/>
      <c r="AT7" s="29"/>
      <c r="AU7" s="10"/>
      <c r="AV7" s="29"/>
      <c r="AW7" s="29"/>
      <c r="AX7" s="29"/>
      <c r="AY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row>
    <row r="8" spans="1:124" s="1" customFormat="1" x14ac:dyDescent="0.25">
      <c r="B8" s="1" t="s">
        <v>26</v>
      </c>
      <c r="C8" s="2">
        <v>0</v>
      </c>
      <c r="D8" s="2">
        <v>6</v>
      </c>
      <c r="E8" s="2">
        <v>4</v>
      </c>
      <c r="F8" s="2">
        <v>2</v>
      </c>
      <c r="G8" s="2">
        <v>0</v>
      </c>
      <c r="H8" s="4">
        <v>0</v>
      </c>
      <c r="I8" s="3">
        <v>0</v>
      </c>
      <c r="J8" s="3">
        <v>0</v>
      </c>
      <c r="K8" s="3">
        <v>0</v>
      </c>
      <c r="L8" s="3">
        <v>0</v>
      </c>
      <c r="M8" s="3">
        <v>0</v>
      </c>
      <c r="N8" s="3">
        <v>1</v>
      </c>
      <c r="O8" s="3">
        <v>0</v>
      </c>
      <c r="P8" s="3">
        <v>1</v>
      </c>
      <c r="Q8" s="49">
        <v>14</v>
      </c>
      <c r="T8" s="1">
        <v>0.5</v>
      </c>
      <c r="U8" s="2">
        <f>H3</f>
        <v>1</v>
      </c>
      <c r="V8" s="2">
        <f>H4</f>
        <v>7</v>
      </c>
      <c r="W8" s="2">
        <f>H5</f>
        <v>0</v>
      </c>
      <c r="X8" s="2">
        <f>H6</f>
        <v>0</v>
      </c>
      <c r="Y8" s="2">
        <f>H7</f>
        <v>1</v>
      </c>
      <c r="Z8" s="4">
        <f>H8</f>
        <v>0</v>
      </c>
      <c r="AA8" s="5"/>
      <c r="AB8" s="1">
        <v>0.5</v>
      </c>
      <c r="AC8" s="2">
        <f t="shared" ref="AC8" si="72">PRODUCT(U8*100*1/U17)</f>
        <v>7.1428571428571432</v>
      </c>
      <c r="AD8" s="31">
        <f t="shared" ref="AD8" si="73">PRODUCT(V8*100*1/V17)</f>
        <v>50</v>
      </c>
      <c r="AE8" s="31">
        <f t="shared" ref="AE8" si="74">PRODUCT(W8*100*1/W17)</f>
        <v>0</v>
      </c>
      <c r="AF8" s="31">
        <f t="shared" ref="AF8" si="75">PRODUCT(X8*100*1/X17)</f>
        <v>0</v>
      </c>
      <c r="AG8" s="31">
        <f t="shared" ref="AG8" si="76">PRODUCT(Y8*100*1/Y17)</f>
        <v>7.1428571428571432</v>
      </c>
      <c r="AH8" s="32">
        <f t="shared" ref="AH8" si="77">PRODUCT(Z8*100*1/Z17)</f>
        <v>0</v>
      </c>
      <c r="AJ8" s="1">
        <v>0.5</v>
      </c>
      <c r="AK8" s="2">
        <f t="shared" ref="AK8" si="78">AC3+AC4+AC5+AC6+AC7+AC8</f>
        <v>92.857142857142847</v>
      </c>
      <c r="AL8" s="31">
        <f t="shared" ref="AL8" si="79">AD3+AD4+AD5+AD6+AD7+AD8</f>
        <v>92.857142857142861</v>
      </c>
      <c r="AM8" s="31">
        <f t="shared" ref="AM8" si="80">AE3+AE4+AE5+AE6+AE7+AE8</f>
        <v>85.714285714285708</v>
      </c>
      <c r="AN8" s="31">
        <f t="shared" ref="AN8" si="81">AF3+AF4+AF5+AF6+AF7+AF8</f>
        <v>92.857142857142875</v>
      </c>
      <c r="AO8" s="31">
        <f t="shared" ref="AO8" si="82">AG3+AG4+AG5+AG6+AG7+AG8</f>
        <v>7.1428571428571432</v>
      </c>
      <c r="AP8" s="32">
        <f t="shared" ref="AP8" si="83">AH3+AH4+AH5+AH6+AH7+AH8</f>
        <v>85.714285714285722</v>
      </c>
      <c r="AR8" s="10"/>
      <c r="AS8" s="10" t="str">
        <f>A1</f>
        <v xml:space="preserve">Cutibacterium acnes  </v>
      </c>
      <c r="AT8" s="10"/>
      <c r="AU8" s="10"/>
      <c r="AV8" s="10"/>
      <c r="AW8" s="10"/>
      <c r="AX8" s="10"/>
      <c r="AY8" s="10"/>
      <c r="AZ8" s="10"/>
      <c r="BA8" s="10"/>
      <c r="BB8" s="10"/>
      <c r="BC8" s="10"/>
      <c r="BD8" s="10"/>
      <c r="BE8" s="10"/>
      <c r="BF8" s="10"/>
      <c r="BG8" s="10"/>
      <c r="BH8" s="10"/>
      <c r="BI8" s="10"/>
      <c r="BJ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row>
    <row r="9" spans="1:124" s="1" customFormat="1" x14ac:dyDescent="0.25">
      <c r="T9" s="1">
        <v>1</v>
      </c>
      <c r="U9" s="2">
        <f>I3</f>
        <v>0</v>
      </c>
      <c r="V9" s="2">
        <f>I4</f>
        <v>0</v>
      </c>
      <c r="W9" s="2">
        <f>I5</f>
        <v>0</v>
      </c>
      <c r="X9" s="2">
        <f>I6</f>
        <v>0</v>
      </c>
      <c r="Y9" s="2">
        <f>I7</f>
        <v>0</v>
      </c>
      <c r="Z9" s="3">
        <f>I8</f>
        <v>0</v>
      </c>
      <c r="AA9" s="5"/>
      <c r="AB9" s="1">
        <v>1</v>
      </c>
      <c r="AC9" s="2">
        <f t="shared" ref="AC9" si="84">PRODUCT(U9*100*1/U17)</f>
        <v>0</v>
      </c>
      <c r="AD9" s="31">
        <f t="shared" ref="AD9" si="85">PRODUCT(V9*100*1/V17)</f>
        <v>0</v>
      </c>
      <c r="AE9" s="31">
        <f t="shared" ref="AE9" si="86">PRODUCT(W9*100*1/W17)</f>
        <v>0</v>
      </c>
      <c r="AF9" s="31">
        <f t="shared" ref="AF9" si="87">PRODUCT(X9*100*1/X17)</f>
        <v>0</v>
      </c>
      <c r="AG9" s="31">
        <f t="shared" ref="AG9" si="88">PRODUCT(Y9*100*1/Y17)</f>
        <v>0</v>
      </c>
      <c r="AH9" s="33">
        <f t="shared" ref="AH9" si="89">PRODUCT(Z9*100*1/Z17)</f>
        <v>0</v>
      </c>
      <c r="AJ9" s="1">
        <v>1</v>
      </c>
      <c r="AK9" s="2">
        <f t="shared" ref="AK9" si="90">AC3+AC4+AC5+AC6+AC7+AC8+AC9</f>
        <v>92.857142857142847</v>
      </c>
      <c r="AL9" s="31">
        <f t="shared" ref="AL9" si="91">AD3+AD4+AD5+AD6+AD7+AD8+AD9</f>
        <v>92.857142857142861</v>
      </c>
      <c r="AM9" s="31">
        <f t="shared" ref="AM9" si="92">AE3+AE4+AE5+AE6+AE7+AE8+AE9</f>
        <v>85.714285714285708</v>
      </c>
      <c r="AN9" s="31">
        <f t="shared" ref="AN9" si="93">AF3+AF4+AF5+AF6+AF7+AF8+AF9</f>
        <v>92.857142857142875</v>
      </c>
      <c r="AO9" s="31">
        <f t="shared" ref="AO9" si="94">AG3+AG4+AG5+AG6+AG7+AG8+AG9</f>
        <v>7.1428571428571432</v>
      </c>
      <c r="AP9" s="33">
        <f t="shared" ref="AP9" si="95">AH3+AH4+AH5+AH6+AH7+AH8+AH9</f>
        <v>85.714285714285722</v>
      </c>
      <c r="AR9" s="10"/>
      <c r="AS9" s="10"/>
      <c r="AT9" s="10"/>
      <c r="AU9" s="10"/>
      <c r="AV9" s="10"/>
      <c r="AW9" s="10"/>
      <c r="AX9" s="10"/>
      <c r="AY9" s="10"/>
      <c r="AZ9" s="10"/>
      <c r="BA9" s="10"/>
      <c r="BB9" s="10"/>
      <c r="BC9" s="10"/>
      <c r="BD9" s="10"/>
      <c r="BE9" s="10"/>
      <c r="BF9" s="10"/>
      <c r="BG9" s="10"/>
      <c r="BH9" s="10"/>
      <c r="BI9" s="10"/>
      <c r="BJ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row>
    <row r="10" spans="1:124" s="1" customFormat="1" x14ac:dyDescent="0.25">
      <c r="T10" s="1">
        <v>2</v>
      </c>
      <c r="U10" s="2">
        <f>J3</f>
        <v>0</v>
      </c>
      <c r="V10" s="2">
        <f>J4</f>
        <v>0</v>
      </c>
      <c r="W10" s="2">
        <f>J5</f>
        <v>1</v>
      </c>
      <c r="X10" s="2">
        <f>J6</f>
        <v>0</v>
      </c>
      <c r="Y10" s="2">
        <f>J7</f>
        <v>0</v>
      </c>
      <c r="Z10" s="3">
        <f>J8</f>
        <v>0</v>
      </c>
      <c r="AA10" s="5"/>
      <c r="AB10" s="1">
        <v>2</v>
      </c>
      <c r="AC10" s="2">
        <f t="shared" ref="AC10" si="96">PRODUCT(U10*100*1/U17)</f>
        <v>0</v>
      </c>
      <c r="AD10" s="31">
        <f t="shared" ref="AD10" si="97">PRODUCT(V10*100*1/V17)</f>
        <v>0</v>
      </c>
      <c r="AE10" s="31">
        <f t="shared" ref="AE10" si="98">PRODUCT(W10*100*1/W17)</f>
        <v>7.1428571428571432</v>
      </c>
      <c r="AF10" s="31">
        <f t="shared" ref="AF10" si="99">PRODUCT(X10*100*1/X17)</f>
        <v>0</v>
      </c>
      <c r="AG10" s="31">
        <f t="shared" ref="AG10" si="100">PRODUCT(Y10*100*1/Y17)</f>
        <v>0</v>
      </c>
      <c r="AH10" s="33">
        <f t="shared" ref="AH10" si="101">PRODUCT(Z10*100*1/Z17)</f>
        <v>0</v>
      </c>
      <c r="AJ10" s="1">
        <v>2</v>
      </c>
      <c r="AK10" s="2">
        <f t="shared" ref="AK10" si="102">AC3+AC4+AC5+AC6+AC7+AC8+AC9+AC10</f>
        <v>92.857142857142847</v>
      </c>
      <c r="AL10" s="31">
        <f t="shared" ref="AL10" si="103">AD3+AD4+AD5+AD6+AD7+AD8+AD9+AD10</f>
        <v>92.857142857142861</v>
      </c>
      <c r="AM10" s="31">
        <f t="shared" ref="AM10" si="104">AE3+AE4+AE5+AE6+AE7+AE8+AE9+AE10</f>
        <v>92.857142857142847</v>
      </c>
      <c r="AN10" s="31">
        <f t="shared" ref="AN10" si="105">AF3+AF4+AF5+AF6+AF7+AF8+AF9+AF10</f>
        <v>92.857142857142875</v>
      </c>
      <c r="AO10" s="31">
        <f t="shared" ref="AO10" si="106">AG3+AG4+AG5+AG6+AG7+AG8+AG9+AG10</f>
        <v>7.1428571428571432</v>
      </c>
      <c r="AP10" s="33">
        <f t="shared" ref="AP10" si="107">AH3+AH4+AH5+AH6+AH7+AH8+AH9+AH10</f>
        <v>85.714285714285722</v>
      </c>
      <c r="AR10" s="10"/>
      <c r="AS10" s="10"/>
      <c r="AT10" s="10"/>
      <c r="AU10" s="10"/>
      <c r="AV10" s="10"/>
      <c r="AW10" s="10"/>
      <c r="AX10" s="10"/>
      <c r="AY10" s="10"/>
      <c r="AZ10" s="10"/>
      <c r="BA10" s="10"/>
      <c r="BB10" s="10"/>
      <c r="BC10" s="10"/>
      <c r="BD10" s="10"/>
      <c r="BE10" s="10"/>
      <c r="BF10" s="10"/>
      <c r="BG10" s="10"/>
      <c r="BH10" s="10"/>
      <c r="BI10" s="10"/>
      <c r="BJ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row>
    <row r="11" spans="1:124" s="1" customFormat="1" x14ac:dyDescent="0.25">
      <c r="T11" s="1">
        <v>4</v>
      </c>
      <c r="U11" s="2">
        <f>K3</f>
        <v>0</v>
      </c>
      <c r="V11" s="2">
        <f>K4</f>
        <v>0</v>
      </c>
      <c r="W11" s="4">
        <f>K5</f>
        <v>0</v>
      </c>
      <c r="X11" s="2">
        <f>K6</f>
        <v>0</v>
      </c>
      <c r="Y11" s="2">
        <f>K7</f>
        <v>0</v>
      </c>
      <c r="Z11" s="3">
        <f>K8</f>
        <v>0</v>
      </c>
      <c r="AA11" s="5"/>
      <c r="AB11" s="1">
        <v>4</v>
      </c>
      <c r="AC11" s="2">
        <f t="shared" ref="AC11" si="108">PRODUCT(U11*100*1/U17)</f>
        <v>0</v>
      </c>
      <c r="AD11" s="31">
        <f t="shared" ref="AD11" si="109">PRODUCT(V11*100*1/V17)</f>
        <v>0</v>
      </c>
      <c r="AE11" s="32">
        <f t="shared" ref="AE11" si="110">PRODUCT(W11*100*1/W17)</f>
        <v>0</v>
      </c>
      <c r="AF11" s="31">
        <f t="shared" ref="AF11" si="111">PRODUCT(X11*100*1/X17)</f>
        <v>0</v>
      </c>
      <c r="AG11" s="31">
        <f t="shared" ref="AG11" si="112">PRODUCT(Y11*100*1/Y17)</f>
        <v>0</v>
      </c>
      <c r="AH11" s="33">
        <f t="shared" ref="AH11" si="113">PRODUCT(Z11*100*1/Z17)</f>
        <v>0</v>
      </c>
      <c r="AJ11" s="1">
        <v>4</v>
      </c>
      <c r="AK11" s="2">
        <f t="shared" ref="AK11" si="114">AC3+AC4+AC5+AC6+AC7+AC8+AC9+AC10+AC11</f>
        <v>92.857142857142847</v>
      </c>
      <c r="AL11" s="31">
        <f t="shared" ref="AL11" si="115">AD3+AD4+AD5+AD6+AD7+AD8+AD9+AD10+AD11</f>
        <v>92.857142857142861</v>
      </c>
      <c r="AM11" s="32">
        <f t="shared" ref="AM11" si="116">AE3+AE4+AE5+AE6+AE7+AE8+AE9+AE10+AE11</f>
        <v>92.857142857142847</v>
      </c>
      <c r="AN11" s="31">
        <f t="shared" ref="AN11" si="117">AF3+AF4+AF5+AF6+AF7+AF8+AF9+AF10+AF11</f>
        <v>92.857142857142875</v>
      </c>
      <c r="AO11" s="31">
        <f t="shared" ref="AO11" si="118">AG3+AG4+AG5+AG6+AG7+AG8+AG9+AG10+AG11</f>
        <v>7.1428571428571432</v>
      </c>
      <c r="AP11" s="33">
        <f t="shared" ref="AP11" si="119">AH3+AH4+AH5+AH6+AH7+AH8+AH9+AH10+AH11</f>
        <v>85.714285714285722</v>
      </c>
      <c r="AR11" s="10"/>
      <c r="AS11" s="10"/>
      <c r="AT11" s="10"/>
      <c r="AU11" s="10"/>
      <c r="AV11" s="10"/>
      <c r="AW11" s="10"/>
      <c r="AX11" s="10"/>
      <c r="AY11" s="10"/>
      <c r="AZ11" s="10"/>
      <c r="BA11" s="10"/>
      <c r="BB11" s="10"/>
      <c r="BC11" s="10"/>
      <c r="BD11" s="10"/>
      <c r="BE11" s="10"/>
      <c r="BF11" s="10"/>
      <c r="BG11" s="10"/>
      <c r="BH11" s="10"/>
      <c r="BI11" s="10"/>
      <c r="BJ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row>
    <row r="12" spans="1:124" s="1" customFormat="1" x14ac:dyDescent="0.25">
      <c r="T12" s="1">
        <v>8</v>
      </c>
      <c r="U12" s="4">
        <f>L3</f>
        <v>0</v>
      </c>
      <c r="V12" s="2">
        <f>L4</f>
        <v>0</v>
      </c>
      <c r="W12" s="3">
        <f>L5</f>
        <v>0</v>
      </c>
      <c r="X12" s="3">
        <f>L6</f>
        <v>0</v>
      </c>
      <c r="Y12" s="3">
        <f>L7</f>
        <v>0</v>
      </c>
      <c r="Z12" s="3">
        <f>L8</f>
        <v>0</v>
      </c>
      <c r="AA12" s="7"/>
      <c r="AB12" s="1">
        <v>8</v>
      </c>
      <c r="AC12" s="4">
        <f t="shared" ref="AC12" si="120">PRODUCT(U12*100*1/U17)</f>
        <v>0</v>
      </c>
      <c r="AD12" s="31">
        <f t="shared" ref="AD12" si="121">PRODUCT(V12*100*1/V17)</f>
        <v>0</v>
      </c>
      <c r="AE12" s="33">
        <f t="shared" ref="AE12" si="122">PRODUCT(W12*100*1/W17)</f>
        <v>0</v>
      </c>
      <c r="AF12" s="33">
        <f t="shared" ref="AF12" si="123">PRODUCT(X12*100*1/X17)</f>
        <v>0</v>
      </c>
      <c r="AG12" s="33">
        <f t="shared" ref="AG12" si="124">PRODUCT(Y12*100*1/Y17)</f>
        <v>0</v>
      </c>
      <c r="AH12" s="33">
        <f t="shared" ref="AH12" si="125">PRODUCT(Z12*100*1/Z17)</f>
        <v>0</v>
      </c>
      <c r="AJ12" s="1">
        <v>8</v>
      </c>
      <c r="AK12" s="4">
        <f t="shared" ref="AK12" si="126">AC3+AC4+AC5+AC6+AC7+AC8+AC9+AC10+AC11+AC12</f>
        <v>92.857142857142847</v>
      </c>
      <c r="AL12" s="31">
        <f t="shared" ref="AL12" si="127">AD3+AD4+AD5+AD6+AD7+AD8+AD9+AD10+AD11+AD12</f>
        <v>92.857142857142861</v>
      </c>
      <c r="AM12" s="33">
        <f t="shared" ref="AM12" si="128">AE3+AE4+AE5+AE6+AE7+AE8+AE9+AE10+AE11+AE12</f>
        <v>92.857142857142847</v>
      </c>
      <c r="AN12" s="33">
        <f t="shared" ref="AN12" si="129">AF3+AF4+AF5+AF6+AF7+AF8+AF9+AF10+AF11+AF12</f>
        <v>92.857142857142875</v>
      </c>
      <c r="AO12" s="33">
        <f t="shared" ref="AO12" si="130">AG3+AG4+AG5+AG6+AG7+AG8+AG9+AG10+AG11+AG12</f>
        <v>7.1428571428571432</v>
      </c>
      <c r="AP12" s="33">
        <f t="shared" ref="AP12" si="131">AH3+AH4+AH5+AH6+AH7+AH8+AH9+AH10+AH11+AH12</f>
        <v>85.714285714285722</v>
      </c>
      <c r="AR12" s="10"/>
      <c r="AS12" s="10"/>
      <c r="AT12" s="10"/>
      <c r="AU12" s="10"/>
      <c r="AV12" s="10"/>
      <c r="AW12" s="10"/>
      <c r="AX12" s="10"/>
      <c r="AY12" s="10"/>
      <c r="AZ12" s="10"/>
      <c r="BA12" s="10"/>
      <c r="BB12" s="10"/>
      <c r="BC12" s="10"/>
      <c r="BD12" s="10"/>
      <c r="BE12" s="10"/>
      <c r="BF12" s="10"/>
      <c r="BG12" s="10"/>
      <c r="BH12" s="10"/>
      <c r="BI12" s="10"/>
      <c r="BJ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row>
    <row r="13" spans="1:124" s="1" customFormat="1" x14ac:dyDescent="0.25">
      <c r="T13" s="1">
        <v>16</v>
      </c>
      <c r="U13" s="3">
        <f>M3</f>
        <v>0</v>
      </c>
      <c r="V13" s="4">
        <f>M4</f>
        <v>0</v>
      </c>
      <c r="W13" s="3">
        <f>M5</f>
        <v>0</v>
      </c>
      <c r="X13" s="3">
        <f>M6</f>
        <v>0</v>
      </c>
      <c r="Y13" s="3">
        <f>M7</f>
        <v>0</v>
      </c>
      <c r="Z13" s="3">
        <f>M8</f>
        <v>0</v>
      </c>
      <c r="AA13" s="7"/>
      <c r="AB13" s="1">
        <v>16</v>
      </c>
      <c r="AC13" s="3">
        <f t="shared" ref="AC13" si="132">PRODUCT(U13*100*1/U17)</f>
        <v>0</v>
      </c>
      <c r="AD13" s="32">
        <f t="shared" ref="AD13" si="133">PRODUCT(V13*100*1/V17)</f>
        <v>0</v>
      </c>
      <c r="AE13" s="33">
        <f t="shared" ref="AE13" si="134">PRODUCT(W13*100*1/W17)</f>
        <v>0</v>
      </c>
      <c r="AF13" s="33">
        <f t="shared" ref="AF13" si="135">PRODUCT(X13*100*1/X17)</f>
        <v>0</v>
      </c>
      <c r="AG13" s="33">
        <f t="shared" ref="AG13" si="136">PRODUCT(Y13*100*1/Y17)</f>
        <v>0</v>
      </c>
      <c r="AH13" s="33">
        <f t="shared" ref="AH13" si="137">PRODUCT(Z13*100*1/Z17)</f>
        <v>0</v>
      </c>
      <c r="AJ13" s="1">
        <v>16</v>
      </c>
      <c r="AK13" s="3">
        <f t="shared" ref="AK13" si="138">AC3+AC4+AC5+AC6+AC7+AC8+AC9+AC10+AC11+AC12+AC13</f>
        <v>92.857142857142847</v>
      </c>
      <c r="AL13" s="32">
        <f t="shared" ref="AL13" si="139">AD3+AD4+AD5+AD6+AD7+AD8+AD9+AD10+AD11+AD12+AD13</f>
        <v>92.857142857142861</v>
      </c>
      <c r="AM13" s="33">
        <f t="shared" ref="AM13" si="140">AE3+AE4+AE5+AE6+AE7+AE8+AE9+AE10+AE11+AE12+AE13</f>
        <v>92.857142857142847</v>
      </c>
      <c r="AN13" s="33">
        <f t="shared" ref="AN13" si="141">AF3+AF4+AF5+AF6+AF7+AF8+AF9+AF10+AF11+AF12+AF13</f>
        <v>92.857142857142875</v>
      </c>
      <c r="AO13" s="33">
        <f t="shared" ref="AO13" si="142">AG3+AG4+AG5+AG6+AG7+AG8+AG9+AG10+AG11+AG12+AG13</f>
        <v>7.1428571428571432</v>
      </c>
      <c r="AP13" s="33">
        <f t="shared" ref="AP13" si="143">AH3+AH4+AH5+AH6+AH7+AH8+AH9+AH10+AH11+AH12+AH13</f>
        <v>85.714285714285722</v>
      </c>
      <c r="AR13" s="10"/>
      <c r="AS13" s="10"/>
      <c r="AT13" s="10"/>
      <c r="AU13" s="10"/>
      <c r="AV13" s="10"/>
      <c r="AW13" s="10"/>
      <c r="AX13" s="10"/>
      <c r="AY13" s="10"/>
      <c r="AZ13" s="10"/>
      <c r="BA13" s="10"/>
      <c r="BB13" s="10"/>
      <c r="BC13" s="10"/>
      <c r="BD13" s="10"/>
      <c r="BE13" s="10"/>
      <c r="BF13" s="10"/>
      <c r="BG13" s="10"/>
      <c r="BH13" s="10"/>
      <c r="BI13" s="10"/>
      <c r="BJ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row>
    <row r="14" spans="1:124" s="1" customFormat="1" x14ac:dyDescent="0.25">
      <c r="T14" s="1">
        <v>32</v>
      </c>
      <c r="U14" s="3">
        <f>N3</f>
        <v>0</v>
      </c>
      <c r="V14" s="3">
        <f>N4</f>
        <v>0</v>
      </c>
      <c r="W14" s="3">
        <f>N5</f>
        <v>0</v>
      </c>
      <c r="X14" s="3">
        <f>N6</f>
        <v>0</v>
      </c>
      <c r="Y14" s="3">
        <f>N7</f>
        <v>0</v>
      </c>
      <c r="Z14" s="3">
        <f>N8</f>
        <v>1</v>
      </c>
      <c r="AA14" s="7"/>
      <c r="AB14" s="1">
        <v>32</v>
      </c>
      <c r="AC14" s="3">
        <f t="shared" ref="AC14" si="144">PRODUCT(U14*100*1/U17)</f>
        <v>0</v>
      </c>
      <c r="AD14" s="33">
        <f t="shared" ref="AD14" si="145">PRODUCT(V14*100*1/V17)</f>
        <v>0</v>
      </c>
      <c r="AE14" s="33">
        <f t="shared" ref="AE14" si="146">PRODUCT(W14*100*1/W17)</f>
        <v>0</v>
      </c>
      <c r="AF14" s="33">
        <f t="shared" ref="AF14" si="147">PRODUCT(X14*100*1/X17)</f>
        <v>0</v>
      </c>
      <c r="AG14" s="33">
        <f t="shared" ref="AG14" si="148">PRODUCT(Y14*100*1/Y17)</f>
        <v>0</v>
      </c>
      <c r="AH14" s="33">
        <f t="shared" ref="AH14" si="149">PRODUCT(Z14*100*1/Z17)</f>
        <v>7.1428571428571432</v>
      </c>
      <c r="AJ14" s="1">
        <v>32</v>
      </c>
      <c r="AK14" s="3">
        <f t="shared" ref="AK14" si="150">AC3+AC4+AC5+AC6+AC7+AC8+AC9+AC10+AC11+AC12+AC13+AC14</f>
        <v>92.857142857142847</v>
      </c>
      <c r="AL14" s="33">
        <f t="shared" ref="AL14" si="151">AD3+AD4+AD5+AD6+AD7+AD8+AD9+AD10+AD11+AD12+AD13+AD14</f>
        <v>92.857142857142861</v>
      </c>
      <c r="AM14" s="33">
        <f t="shared" ref="AM14" si="152">AE3+AE4+AE5+AE6+AE7+AE8+AE9+AE10+AE11+AE12+AE13+AE14</f>
        <v>92.857142857142847</v>
      </c>
      <c r="AN14" s="33">
        <f t="shared" ref="AN14" si="153">AF3+AF4+AF5+AF6+AF7+AF8+AF9+AF10+AF11+AF12+AF13+AF14</f>
        <v>92.857142857142875</v>
      </c>
      <c r="AO14" s="33">
        <f t="shared" ref="AO14" si="154">AG3+AG4+AG5+AG6+AG7+AG8+AG9+AG10+AG11+AG12+AG13+AG14</f>
        <v>7.1428571428571432</v>
      </c>
      <c r="AP14" s="33">
        <f t="shared" ref="AP14" si="155">AH3+AH4+AH5+AH6+AH7+AH8+AH9+AH10+AH11+AH12+AH13+AH14</f>
        <v>92.857142857142861</v>
      </c>
      <c r="AR14" s="10"/>
      <c r="AS14" s="10"/>
      <c r="AT14" s="10"/>
      <c r="AV14" s="10"/>
      <c r="AW14" s="10"/>
      <c r="AX14" s="10"/>
      <c r="AY14" s="10"/>
      <c r="AZ14" s="10"/>
      <c r="BA14" s="10"/>
      <c r="BB14" s="10"/>
      <c r="BC14" s="10"/>
      <c r="BD14" s="10"/>
      <c r="BE14" s="10"/>
      <c r="BF14" s="10"/>
      <c r="BG14" s="10"/>
      <c r="BH14" s="10"/>
      <c r="BI14" s="10"/>
      <c r="BJ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row>
    <row r="15" spans="1:124" s="1" customFormat="1" x14ac:dyDescent="0.25">
      <c r="T15" s="1">
        <v>64</v>
      </c>
      <c r="U15" s="3">
        <f>O3</f>
        <v>0</v>
      </c>
      <c r="V15" s="3">
        <f>O4</f>
        <v>0</v>
      </c>
      <c r="W15" s="3">
        <f>O5</f>
        <v>1</v>
      </c>
      <c r="X15" s="3">
        <f>O6</f>
        <v>0</v>
      </c>
      <c r="Y15" s="3">
        <f>O7</f>
        <v>0</v>
      </c>
      <c r="Z15" s="3">
        <f>O8</f>
        <v>0</v>
      </c>
      <c r="AA15" s="7"/>
      <c r="AB15" s="1">
        <v>64</v>
      </c>
      <c r="AC15" s="3">
        <f t="shared" ref="AC15" si="156">PRODUCT(U15*100*1/U17)</f>
        <v>0</v>
      </c>
      <c r="AD15" s="33">
        <f t="shared" ref="AD15" si="157">PRODUCT(V15*100*1/V17)</f>
        <v>0</v>
      </c>
      <c r="AE15" s="33">
        <f t="shared" ref="AE15" si="158">PRODUCT(W15*100*1/W17)</f>
        <v>7.1428571428571432</v>
      </c>
      <c r="AF15" s="33">
        <f t="shared" ref="AF15" si="159">PRODUCT(X15*100*1/X17)</f>
        <v>0</v>
      </c>
      <c r="AG15" s="33">
        <f t="shared" ref="AG15" si="160">PRODUCT(Y15*100*1/Y17)</f>
        <v>0</v>
      </c>
      <c r="AH15" s="33">
        <f t="shared" ref="AH15" si="161">PRODUCT(Z15*100*1/Z17)</f>
        <v>0</v>
      </c>
      <c r="AJ15" s="1">
        <v>64</v>
      </c>
      <c r="AK15" s="3">
        <f t="shared" ref="AK15" si="162">AC3+AC4+AC5+AC6+AC7+AC8+AC9+AC10+AC11+AC12+AC13+AC14+AC15</f>
        <v>92.857142857142847</v>
      </c>
      <c r="AL15" s="33">
        <f t="shared" ref="AL15" si="163">AD3+AD4+AD5+AD6+AD7+AD8+AD9+AD10+AD11+AD12+AD13+AD14+AD15</f>
        <v>92.857142857142861</v>
      </c>
      <c r="AM15" s="33">
        <f t="shared" ref="AM15" si="164">AE3+AE4+AE5+AE6+AE7+AE8+AE9+AE10+AE11+AE12+AE13+AE14+AE15</f>
        <v>99.999999999999986</v>
      </c>
      <c r="AN15" s="33">
        <f t="shared" ref="AN15" si="165">AF3+AF4+AF5+AF6+AF7+AF8+AF9+AF10+AF11+AF12+AF13+AF14+AF15</f>
        <v>92.857142857142875</v>
      </c>
      <c r="AO15" s="33">
        <f t="shared" ref="AO15" si="166">AG3+AG4+AG5+AG6+AG7+AG8+AG9+AG10+AG11+AG12+AG13+AG14+AG15</f>
        <v>7.1428571428571432</v>
      </c>
      <c r="AP15" s="33">
        <f t="shared" ref="AP15" si="167">AH3+AH4+AH5+AH6+AH7+AH8+AH9+AH10+AH11+AH12+AH13+AH14+AH15</f>
        <v>92.857142857142861</v>
      </c>
      <c r="AR15" s="10"/>
      <c r="AS15" s="10"/>
      <c r="AT15" s="10"/>
      <c r="AV15" s="10"/>
      <c r="AW15" s="10"/>
      <c r="AX15" s="10"/>
      <c r="AY15" s="10"/>
      <c r="AZ15" s="10"/>
      <c r="BA15" s="10"/>
      <c r="BB15" s="10"/>
      <c r="BC15" s="10"/>
      <c r="BD15" s="10"/>
      <c r="BE15" s="10"/>
      <c r="BF15" s="10"/>
      <c r="BG15" s="10"/>
      <c r="BH15" s="10"/>
      <c r="BI15" s="10"/>
      <c r="BJ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row>
    <row r="16" spans="1:124" s="1" customFormat="1" x14ac:dyDescent="0.25">
      <c r="T16" s="1">
        <v>128</v>
      </c>
      <c r="U16" s="3">
        <f>P3</f>
        <v>1</v>
      </c>
      <c r="V16" s="3">
        <f>P4</f>
        <v>1</v>
      </c>
      <c r="W16" s="3">
        <f>P5</f>
        <v>0</v>
      </c>
      <c r="X16" s="3">
        <f>P6</f>
        <v>1</v>
      </c>
      <c r="Y16" s="3">
        <f>P7</f>
        <v>13</v>
      </c>
      <c r="Z16" s="3">
        <f>P8</f>
        <v>1</v>
      </c>
      <c r="AA16" s="7"/>
      <c r="AB16" s="1">
        <v>128</v>
      </c>
      <c r="AC16" s="3">
        <f t="shared" ref="AC16" si="168">PRODUCT(U16*100*1/U17)</f>
        <v>7.1428571428571432</v>
      </c>
      <c r="AD16" s="33">
        <f t="shared" ref="AD16" si="169">PRODUCT(V16*100*1/V17)</f>
        <v>7.1428571428571432</v>
      </c>
      <c r="AE16" s="33">
        <f t="shared" ref="AE16" si="170">PRODUCT(W16*100*1/W17)</f>
        <v>0</v>
      </c>
      <c r="AF16" s="33">
        <f t="shared" ref="AF16" si="171">PRODUCT(X16*100*1/X17)</f>
        <v>7.1428571428571432</v>
      </c>
      <c r="AG16" s="33">
        <f t="shared" ref="AG16" si="172">PRODUCT(Y16*100*1/Y17)</f>
        <v>92.857142857142861</v>
      </c>
      <c r="AH16" s="33">
        <f t="shared" ref="AH16" si="173">PRODUCT(Z16*100*1/Z17)</f>
        <v>7.1428571428571432</v>
      </c>
      <c r="AJ16" s="1">
        <v>128</v>
      </c>
      <c r="AK16" s="3">
        <f t="shared" ref="AK16" si="174">AC3+AC4+AC5+AC6+AC7+AC8+AC9+AC10+AC11+AC12+AC13+AC14+AC15+AC16</f>
        <v>99.999999999999986</v>
      </c>
      <c r="AL16" s="33">
        <f t="shared" ref="AL16" si="175">AD3+AD4+AD5+AD6+AD7+AD8+AD9+AD10+AD11+AD12+AD13+AD14+AD15+AD16</f>
        <v>100</v>
      </c>
      <c r="AM16" s="33">
        <f t="shared" ref="AM16" si="176">AE3+AE4+AE5+AE6+AE7+AE8+AE9+AE10+AE11+AE12+AE13+AE14+AE15+AE16</f>
        <v>99.999999999999986</v>
      </c>
      <c r="AN16" s="33">
        <f t="shared" ref="AN16" si="177">AF3+AF4+AF5+AF6+AF7+AF8+AF9+AF10+AF11+AF12+AF13+AF14+AF15+AF16</f>
        <v>100.00000000000001</v>
      </c>
      <c r="AO16" s="33">
        <f t="shared" ref="AO16" si="178">AG3+AG4+AG5+AG6+AG7+AG8+AG9+AG10+AG11+AG12+AG13+AG14+AG15+AG16</f>
        <v>100</v>
      </c>
      <c r="AP16" s="33">
        <f t="shared" ref="AP16" si="179">AH3+AH4+AH5+AH6+AH7+AH8+AH9+AH10+AH11+AH12+AH13+AH14+AH15+AH16</f>
        <v>100</v>
      </c>
      <c r="AR16" s="10"/>
      <c r="AS16" s="10"/>
      <c r="AT16" s="10"/>
      <c r="AV16" s="10"/>
      <c r="AW16" s="10"/>
      <c r="AX16" s="10"/>
      <c r="AY16" s="10"/>
      <c r="AZ16" s="10"/>
      <c r="BA16" s="10"/>
      <c r="BB16" s="10"/>
      <c r="BC16" s="10"/>
      <c r="BD16" s="10"/>
      <c r="BE16" s="10"/>
      <c r="BF16" s="10"/>
      <c r="BG16" s="10"/>
      <c r="BH16" s="10"/>
      <c r="BI16" s="10"/>
      <c r="BJ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row>
    <row r="17" spans="20:194" s="1" customFormat="1" x14ac:dyDescent="0.25">
      <c r="T17" s="1" t="s">
        <v>1</v>
      </c>
      <c r="U17" s="1">
        <f>Q3</f>
        <v>14</v>
      </c>
      <c r="V17" s="1">
        <f>Q4</f>
        <v>14</v>
      </c>
      <c r="W17" s="1">
        <f>Q5</f>
        <v>14</v>
      </c>
      <c r="X17" s="1">
        <f>Q6</f>
        <v>14</v>
      </c>
      <c r="Y17" s="1">
        <f>Q7</f>
        <v>14</v>
      </c>
      <c r="Z17" s="1">
        <f>Q8</f>
        <v>14</v>
      </c>
      <c r="AA17" s="7"/>
      <c r="AB17" s="1" t="s">
        <v>1</v>
      </c>
      <c r="AC17" s="1">
        <f t="shared" ref="AC17:AH17" si="180">SUM(AC3:AC16)</f>
        <v>99.999999999999986</v>
      </c>
      <c r="AD17" s="1">
        <f t="shared" si="180"/>
        <v>100</v>
      </c>
      <c r="AE17" s="1">
        <f t="shared" si="180"/>
        <v>99.999999999999986</v>
      </c>
      <c r="AF17" s="1">
        <f t="shared" si="180"/>
        <v>100.00000000000001</v>
      </c>
      <c r="AG17" s="1">
        <f t="shared" si="180"/>
        <v>100</v>
      </c>
      <c r="AH17" s="1">
        <f t="shared" si="180"/>
        <v>100</v>
      </c>
      <c r="AK17" s="10"/>
      <c r="AL17" s="10"/>
      <c r="AM17" s="10"/>
      <c r="AO17" s="10"/>
      <c r="AP17" s="10"/>
      <c r="AQ17" s="10"/>
      <c r="AR17" s="10"/>
      <c r="AS17" s="10"/>
      <c r="AT17" s="10"/>
      <c r="AU17" s="10"/>
      <c r="AV17" s="10"/>
      <c r="AW17" s="10"/>
      <c r="AX17" s="10"/>
      <c r="AY17" s="10"/>
      <c r="AZ17" s="10"/>
      <c r="BA17" s="10"/>
      <c r="BB17" s="10"/>
      <c r="BC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row>
    <row r="18" spans="20:194" s="1" customFormat="1" x14ac:dyDescent="0.25">
      <c r="AA18" s="7"/>
      <c r="AK18" s="10"/>
      <c r="AL18" s="10"/>
      <c r="AM18" s="10"/>
      <c r="AO18" s="10"/>
      <c r="AP18" s="10"/>
      <c r="AQ18" s="10"/>
      <c r="AR18" s="10"/>
      <c r="AS18" s="10"/>
      <c r="AT18" s="10"/>
      <c r="AU18" s="10"/>
      <c r="AV18" s="10"/>
      <c r="AW18" s="10"/>
      <c r="AX18" s="10"/>
      <c r="AY18" s="10"/>
      <c r="AZ18" s="10"/>
      <c r="BA18" s="10"/>
      <c r="BB18" s="10"/>
      <c r="BC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row>
    <row r="19" spans="20:194" s="1" customFormat="1" x14ac:dyDescent="0.25">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row>
    <row r="20" spans="20:194" s="1" customFormat="1" x14ac:dyDescent="0.25">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row>
    <row r="21" spans="20:194" s="1" customFormat="1" x14ac:dyDescent="0.25">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row>
    <row r="22" spans="20:194" s="1" customFormat="1" x14ac:dyDescent="0.25">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row>
    <row r="23" spans="20:194" s="1" customFormat="1" x14ac:dyDescent="0.25">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row>
    <row r="24" spans="20:194" s="1" customFormat="1" x14ac:dyDescent="0.25">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row>
    <row r="25" spans="20:194" s="1" customFormat="1" x14ac:dyDescent="0.25">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row>
    <row r="26" spans="20:194" s="1" customFormat="1" x14ac:dyDescent="0.25">
      <c r="FM26" s="10"/>
      <c r="FN26" s="10"/>
      <c r="FO26" s="10"/>
      <c r="FP26" s="10"/>
      <c r="FQ26" s="10"/>
      <c r="FR26" s="10"/>
      <c r="FS26" s="10"/>
      <c r="FT26" s="10"/>
      <c r="FU26" s="10"/>
      <c r="FV26" s="10"/>
      <c r="FW26" s="10"/>
      <c r="FX26" s="10"/>
      <c r="FY26" s="10"/>
      <c r="FZ26" s="10"/>
      <c r="GA26" s="10"/>
      <c r="GB26" s="10"/>
      <c r="GC26" s="10"/>
      <c r="GD26" s="10"/>
      <c r="GE26" s="10"/>
      <c r="GF26" s="10"/>
      <c r="GG26" s="10"/>
      <c r="GH26" s="10"/>
      <c r="GI26" s="10"/>
      <c r="GJ26" s="10"/>
      <c r="GK26" s="10"/>
      <c r="GL26" s="10"/>
    </row>
    <row r="27" spans="20:194" s="1" customFormat="1" x14ac:dyDescent="0.25">
      <c r="FM27" s="10"/>
      <c r="FN27" s="10"/>
      <c r="FO27" s="10"/>
      <c r="FP27" s="10"/>
      <c r="FQ27" s="10"/>
      <c r="FR27" s="10"/>
      <c r="FS27" s="10"/>
      <c r="FT27" s="10"/>
      <c r="FU27" s="10"/>
      <c r="FV27" s="10"/>
      <c r="FW27" s="10"/>
      <c r="FX27" s="10"/>
      <c r="FY27" s="10"/>
      <c r="FZ27" s="10"/>
      <c r="GA27" s="10"/>
      <c r="GB27" s="10"/>
      <c r="GC27" s="10"/>
      <c r="GD27" s="10"/>
      <c r="GE27" s="10"/>
      <c r="GF27" s="10"/>
      <c r="GG27" s="10"/>
      <c r="GH27" s="10"/>
      <c r="GI27" s="10"/>
      <c r="GJ27" s="10"/>
      <c r="GK27" s="10"/>
      <c r="GL27" s="10"/>
    </row>
    <row r="28" spans="20:194" s="1" customFormat="1" x14ac:dyDescent="0.25">
      <c r="FM28" s="10"/>
      <c r="FN28" s="10"/>
      <c r="FO28" s="10"/>
      <c r="FP28" s="10"/>
      <c r="FQ28" s="10"/>
      <c r="FR28" s="10"/>
      <c r="FS28" s="10"/>
      <c r="FT28" s="10"/>
      <c r="FU28" s="10"/>
      <c r="FV28" s="10"/>
      <c r="FW28" s="10"/>
      <c r="FX28" s="10"/>
      <c r="FY28" s="10"/>
      <c r="FZ28" s="10"/>
      <c r="GA28" s="10"/>
      <c r="GB28" s="10"/>
      <c r="GC28" s="10"/>
      <c r="GD28" s="10"/>
      <c r="GE28" s="10"/>
      <c r="GF28" s="10"/>
      <c r="GG28" s="10"/>
      <c r="GH28" s="10"/>
      <c r="GI28" s="10"/>
      <c r="GJ28" s="10"/>
      <c r="GK28" s="10"/>
      <c r="GL28" s="10"/>
    </row>
    <row r="29" spans="20:194" s="1" customFormat="1" x14ac:dyDescent="0.25">
      <c r="FM29" s="10"/>
      <c r="FN29" s="10"/>
      <c r="FO29" s="10"/>
      <c r="FP29" s="10"/>
      <c r="FQ29" s="10"/>
      <c r="FR29" s="10"/>
      <c r="FS29" s="10"/>
      <c r="FT29" s="10"/>
      <c r="FU29" s="10"/>
      <c r="FV29" s="10"/>
      <c r="FW29" s="10"/>
      <c r="FX29" s="10"/>
      <c r="FY29" s="10"/>
      <c r="FZ29" s="10"/>
      <c r="GA29" s="10"/>
      <c r="GB29" s="10"/>
      <c r="GC29" s="10"/>
      <c r="GD29" s="10"/>
      <c r="GE29" s="10"/>
      <c r="GF29" s="10"/>
      <c r="GG29" s="10"/>
      <c r="GH29" s="10"/>
      <c r="GI29" s="10"/>
      <c r="GJ29" s="10"/>
      <c r="GK29" s="10"/>
      <c r="GL29" s="10"/>
    </row>
    <row r="30" spans="20:194" s="1" customFormat="1" x14ac:dyDescent="0.25">
      <c r="FM30" s="10"/>
      <c r="FN30" s="10"/>
      <c r="FO30" s="10"/>
      <c r="FP30" s="10"/>
      <c r="FQ30" s="10"/>
      <c r="FR30" s="10"/>
      <c r="FS30" s="10"/>
      <c r="FT30" s="10"/>
      <c r="FU30" s="10"/>
      <c r="FV30" s="10"/>
      <c r="FW30" s="10"/>
      <c r="FX30" s="10"/>
      <c r="FY30" s="10"/>
      <c r="FZ30" s="10"/>
      <c r="GA30" s="10"/>
      <c r="GB30" s="10"/>
      <c r="GC30" s="10"/>
      <c r="GD30" s="10"/>
      <c r="GE30" s="10"/>
      <c r="GF30" s="10"/>
      <c r="GG30" s="10"/>
      <c r="GH30" s="10"/>
      <c r="GI30" s="10"/>
      <c r="GJ30" s="10"/>
      <c r="GK30" s="10"/>
      <c r="GL30" s="10"/>
    </row>
    <row r="31" spans="20:194" s="1" customFormat="1" x14ac:dyDescent="0.25">
      <c r="FM31" s="10"/>
      <c r="FN31" s="10"/>
      <c r="FO31" s="10"/>
      <c r="FP31" s="10"/>
      <c r="FQ31" s="10"/>
      <c r="FR31" s="10"/>
      <c r="FS31" s="10"/>
      <c r="FT31" s="10"/>
      <c r="FU31" s="10"/>
      <c r="FV31" s="10"/>
      <c r="FW31" s="10"/>
      <c r="FX31" s="10"/>
      <c r="FY31" s="10"/>
      <c r="FZ31" s="10"/>
      <c r="GA31" s="10"/>
      <c r="GB31" s="10"/>
      <c r="GC31" s="10"/>
      <c r="GD31" s="10"/>
      <c r="GE31" s="10"/>
      <c r="GF31" s="10"/>
      <c r="GG31" s="10"/>
      <c r="GH31" s="10"/>
      <c r="GI31" s="10"/>
      <c r="GJ31" s="10"/>
      <c r="GK31" s="10"/>
      <c r="GL31" s="10"/>
    </row>
    <row r="32" spans="20:194" s="1" customFormat="1" x14ac:dyDescent="0.25">
      <c r="FM32" s="10"/>
      <c r="FN32" s="10"/>
      <c r="FO32" s="10"/>
      <c r="FP32" s="10"/>
      <c r="FQ32" s="10"/>
      <c r="FR32" s="10"/>
      <c r="FS32" s="10"/>
      <c r="FT32" s="10"/>
      <c r="FU32" s="10"/>
      <c r="FV32" s="10"/>
      <c r="FW32" s="10"/>
      <c r="FX32" s="10"/>
      <c r="FY32" s="10"/>
      <c r="FZ32" s="10"/>
      <c r="GA32" s="10"/>
      <c r="GB32" s="10"/>
      <c r="GC32" s="10"/>
      <c r="GD32" s="10"/>
      <c r="GE32" s="10"/>
      <c r="GF32" s="10"/>
      <c r="GG32" s="10"/>
      <c r="GH32" s="10"/>
      <c r="GI32" s="10"/>
      <c r="GJ32" s="10"/>
      <c r="GK32" s="10"/>
      <c r="GL32" s="10"/>
    </row>
    <row r="33" spans="1:194" s="1" customFormat="1" x14ac:dyDescent="0.25">
      <c r="FM33" s="10"/>
      <c r="FN33" s="10"/>
      <c r="FO33" s="10"/>
      <c r="FP33" s="10"/>
      <c r="FQ33" s="10"/>
      <c r="FR33" s="10"/>
      <c r="FS33" s="10"/>
      <c r="FT33" s="10"/>
      <c r="FU33" s="10"/>
      <c r="FV33" s="10"/>
      <c r="FW33" s="10"/>
      <c r="FX33" s="10"/>
      <c r="FY33" s="10"/>
      <c r="FZ33" s="10"/>
      <c r="GA33" s="10"/>
      <c r="GB33" s="10"/>
      <c r="GC33" s="10"/>
      <c r="GD33" s="10"/>
      <c r="GE33" s="10"/>
      <c r="GF33" s="10"/>
      <c r="GG33" s="10"/>
      <c r="GH33" s="10"/>
      <c r="GI33" s="10"/>
      <c r="GJ33" s="10"/>
      <c r="GK33" s="10"/>
      <c r="GL33" s="10"/>
    </row>
    <row r="34" spans="1:194" s="1" customFormat="1" x14ac:dyDescent="0.25">
      <c r="A34" s="1" t="s">
        <v>100</v>
      </c>
      <c r="U34" s="1" t="str">
        <f>A34</f>
        <v xml:space="preserve">Finegoldia magna  </v>
      </c>
      <c r="AC34" s="1" t="str">
        <f>A34</f>
        <v xml:space="preserve">Finegoldia magna  </v>
      </c>
      <c r="AK34" s="1" t="str">
        <f>A34</f>
        <v xml:space="preserve">Finegoldia magna  </v>
      </c>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row>
    <row r="35" spans="1:194" s="1" customFormat="1" ht="18.75" x14ac:dyDescent="0.3">
      <c r="B35" s="1" t="s">
        <v>0</v>
      </c>
      <c r="C35" s="1">
        <v>1.5625E-2</v>
      </c>
      <c r="D35" s="1">
        <v>3.125E-2</v>
      </c>
      <c r="E35" s="1">
        <v>6.25E-2</v>
      </c>
      <c r="F35" s="1">
        <v>0.125</v>
      </c>
      <c r="G35" s="1">
        <v>0.25</v>
      </c>
      <c r="H35" s="1">
        <v>0.5</v>
      </c>
      <c r="I35" s="1">
        <v>1</v>
      </c>
      <c r="J35" s="1">
        <v>2</v>
      </c>
      <c r="K35" s="1">
        <v>4</v>
      </c>
      <c r="L35" s="1">
        <v>8</v>
      </c>
      <c r="M35" s="1">
        <v>16</v>
      </c>
      <c r="N35" s="1">
        <v>32</v>
      </c>
      <c r="O35" s="1">
        <v>64</v>
      </c>
      <c r="P35" s="1">
        <v>128</v>
      </c>
      <c r="Q35" s="1" t="s">
        <v>1</v>
      </c>
      <c r="T35" s="1" t="s">
        <v>0</v>
      </c>
      <c r="U35" s="1" t="str">
        <f>B36</f>
        <v>Ampicillin/ Sulbactam</v>
      </c>
      <c r="V35" s="1" t="str">
        <f>B37</f>
        <v>Piperacillin/ Tazobactam</v>
      </c>
      <c r="W35" s="1" t="str">
        <f>B38</f>
        <v>Imipenem</v>
      </c>
      <c r="X35" s="1" t="str">
        <f>B39</f>
        <v>Clindamycin</v>
      </c>
      <c r="Y35" s="1" t="str">
        <f>B40</f>
        <v>Metronidazol</v>
      </c>
      <c r="Z35" s="1" t="str">
        <f>B41</f>
        <v>Benzylpenicillin</v>
      </c>
      <c r="AC35" s="1" t="str">
        <f t="shared" ref="AC35" si="181">U35</f>
        <v>Ampicillin/ Sulbactam</v>
      </c>
      <c r="AD35" s="1" t="str">
        <f t="shared" ref="AD35" si="182">V35</f>
        <v>Piperacillin/ Tazobactam</v>
      </c>
      <c r="AE35" s="1" t="str">
        <f t="shared" ref="AE35" si="183">W35</f>
        <v>Imipenem</v>
      </c>
      <c r="AF35" s="1" t="str">
        <f t="shared" ref="AF35" si="184">X35</f>
        <v>Clindamycin</v>
      </c>
      <c r="AG35" s="1" t="str">
        <f t="shared" ref="AG35" si="185">Y35</f>
        <v>Metronidazol</v>
      </c>
      <c r="AH35" s="1" t="str">
        <f t="shared" ref="AH35" si="186">Z35</f>
        <v>Benzylpenicillin</v>
      </c>
      <c r="AK35" s="1" t="str">
        <f t="shared" ref="AK35" si="187">U35</f>
        <v>Ampicillin/ Sulbactam</v>
      </c>
      <c r="AL35" s="1" t="str">
        <f t="shared" ref="AL35" si="188">V35</f>
        <v>Piperacillin/ Tazobactam</v>
      </c>
      <c r="AM35" s="1" t="str">
        <f t="shared" ref="AM35" si="189">W35</f>
        <v>Imipenem</v>
      </c>
      <c r="AN35" s="1" t="str">
        <f t="shared" ref="AN35" si="190">X35</f>
        <v>Clindamycin</v>
      </c>
      <c r="AO35" s="1" t="str">
        <f t="shared" ref="AO35" si="191">Y35</f>
        <v>Metronidazol</v>
      </c>
      <c r="AP35" s="1" t="str">
        <f t="shared" ref="AP35" si="192">Z35</f>
        <v>Benzylpenicillin</v>
      </c>
      <c r="AR35" s="23"/>
      <c r="AS35" s="9" t="s">
        <v>73</v>
      </c>
      <c r="AT35" s="24" t="s">
        <v>53</v>
      </c>
      <c r="AU35" s="24" t="s">
        <v>55</v>
      </c>
      <c r="AV35" s="24" t="s">
        <v>59</v>
      </c>
      <c r="AW35" s="24" t="s">
        <v>79</v>
      </c>
      <c r="AX35" s="24" t="s">
        <v>83</v>
      </c>
      <c r="AY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row>
    <row r="36" spans="1:194" s="1" customFormat="1" ht="18.75" x14ac:dyDescent="0.25">
      <c r="B36" s="1" t="s">
        <v>3</v>
      </c>
      <c r="C36" s="2">
        <v>0</v>
      </c>
      <c r="D36" s="2">
        <v>3</v>
      </c>
      <c r="E36" s="2">
        <v>1</v>
      </c>
      <c r="F36" s="2">
        <v>5</v>
      </c>
      <c r="G36" s="2">
        <v>3</v>
      </c>
      <c r="H36" s="2">
        <v>1</v>
      </c>
      <c r="I36" s="2">
        <v>0</v>
      </c>
      <c r="J36" s="2">
        <v>0</v>
      </c>
      <c r="K36" s="2">
        <v>0</v>
      </c>
      <c r="L36" s="4">
        <v>0</v>
      </c>
      <c r="M36" s="3">
        <v>0</v>
      </c>
      <c r="N36" s="3">
        <v>0</v>
      </c>
      <c r="O36" s="3">
        <v>0</v>
      </c>
      <c r="P36" s="3">
        <v>0</v>
      </c>
      <c r="Q36" s="49">
        <v>13</v>
      </c>
      <c r="T36" s="1">
        <v>1.5625E-2</v>
      </c>
      <c r="U36" s="2">
        <f>C36</f>
        <v>0</v>
      </c>
      <c r="V36" s="2">
        <f>C37</f>
        <v>0</v>
      </c>
      <c r="W36" s="2">
        <f>C38</f>
        <v>0</v>
      </c>
      <c r="X36" s="2">
        <f>C39</f>
        <v>0</v>
      </c>
      <c r="Y36" s="2">
        <f>C40</f>
        <v>0</v>
      </c>
      <c r="Z36" s="2">
        <f>C41</f>
        <v>0</v>
      </c>
      <c r="AA36" s="5"/>
      <c r="AB36" s="1">
        <v>1.5625E-2</v>
      </c>
      <c r="AC36" s="2">
        <f t="shared" ref="AC36" si="193">PRODUCT(U36*100*1/U50)</f>
        <v>0</v>
      </c>
      <c r="AD36" s="31">
        <f t="shared" ref="AD36" si="194">PRODUCT(V36*100*1/V50)</f>
        <v>0</v>
      </c>
      <c r="AE36" s="31">
        <f t="shared" ref="AE36" si="195">PRODUCT(W36*100*1/W50)</f>
        <v>0</v>
      </c>
      <c r="AF36" s="31">
        <f t="shared" ref="AF36" si="196">PRODUCT(X36*100*1/X50)</f>
        <v>0</v>
      </c>
      <c r="AG36" s="31">
        <f t="shared" ref="AG36" si="197">PRODUCT(Y36*100*1/Y50)</f>
        <v>0</v>
      </c>
      <c r="AH36" s="31">
        <f t="shared" ref="AH36" si="198">PRODUCT(Z36*100*1/Z50)</f>
        <v>0</v>
      </c>
      <c r="AJ36" s="1">
        <v>1.5625E-2</v>
      </c>
      <c r="AK36" s="2">
        <f t="shared" ref="AK36" si="199">AC36</f>
        <v>0</v>
      </c>
      <c r="AL36" s="31">
        <f t="shared" ref="AL36" si="200">AD36</f>
        <v>0</v>
      </c>
      <c r="AM36" s="31">
        <f t="shared" ref="AM36" si="201">AE36</f>
        <v>0</v>
      </c>
      <c r="AN36" s="31">
        <f t="shared" ref="AN36" si="202">AF36</f>
        <v>0</v>
      </c>
      <c r="AO36" s="31">
        <f t="shared" ref="AO36" si="203">AG36</f>
        <v>0</v>
      </c>
      <c r="AP36" s="31">
        <f t="shared" ref="AP36" si="204">AH36</f>
        <v>0</v>
      </c>
      <c r="AR36" s="25" t="s">
        <v>49</v>
      </c>
      <c r="AS36" s="26">
        <f>Z50</f>
        <v>13</v>
      </c>
      <c r="AT36" s="26">
        <f>U50</f>
        <v>13</v>
      </c>
      <c r="AU36" s="26">
        <f>V50</f>
        <v>13</v>
      </c>
      <c r="AV36" s="26">
        <f>W50</f>
        <v>13</v>
      </c>
      <c r="AW36" s="26">
        <f>X50</f>
        <v>13</v>
      </c>
      <c r="AX36" s="26">
        <f>Y50</f>
        <v>13</v>
      </c>
      <c r="AY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row>
    <row r="37" spans="1:194" s="1" customFormat="1" ht="18.75" x14ac:dyDescent="0.25">
      <c r="B37" s="1" t="s">
        <v>5</v>
      </c>
      <c r="C37" s="2">
        <v>0</v>
      </c>
      <c r="D37" s="2">
        <v>2</v>
      </c>
      <c r="E37" s="2">
        <v>4</v>
      </c>
      <c r="F37" s="2">
        <v>4</v>
      </c>
      <c r="G37" s="2">
        <v>1</v>
      </c>
      <c r="H37" s="2">
        <v>1</v>
      </c>
      <c r="I37" s="2">
        <v>0</v>
      </c>
      <c r="J37" s="2">
        <v>1</v>
      </c>
      <c r="K37" s="2">
        <v>0</v>
      </c>
      <c r="L37" s="2">
        <v>0</v>
      </c>
      <c r="M37" s="4">
        <v>0</v>
      </c>
      <c r="N37" s="3">
        <v>0</v>
      </c>
      <c r="O37" s="3">
        <v>0</v>
      </c>
      <c r="P37" s="3">
        <v>0</v>
      </c>
      <c r="Q37" s="49">
        <v>13</v>
      </c>
      <c r="T37" s="1">
        <v>3.125E-2</v>
      </c>
      <c r="U37" s="2">
        <f>D36</f>
        <v>3</v>
      </c>
      <c r="V37" s="2">
        <f>D37</f>
        <v>2</v>
      </c>
      <c r="W37" s="2">
        <f>D38</f>
        <v>3</v>
      </c>
      <c r="X37" s="2">
        <f>D39</f>
        <v>0</v>
      </c>
      <c r="Y37" s="2">
        <f>D40</f>
        <v>1</v>
      </c>
      <c r="Z37" s="2">
        <f>D41</f>
        <v>4</v>
      </c>
      <c r="AA37" s="5"/>
      <c r="AB37" s="1">
        <v>3.125E-2</v>
      </c>
      <c r="AC37" s="2">
        <f t="shared" ref="AC37" si="205">PRODUCT(U37*100*1/U50)</f>
        <v>23.076923076923077</v>
      </c>
      <c r="AD37" s="31">
        <f t="shared" ref="AD37" si="206">PRODUCT(V37*100*1/V50)</f>
        <v>15.384615384615385</v>
      </c>
      <c r="AE37" s="31">
        <f t="shared" ref="AE37" si="207">PRODUCT(W37*100*1/W50)</f>
        <v>23.076923076923077</v>
      </c>
      <c r="AF37" s="31">
        <f t="shared" ref="AF37" si="208">PRODUCT(X37*100*1/X50)</f>
        <v>0</v>
      </c>
      <c r="AG37" s="31">
        <f t="shared" ref="AG37" si="209">PRODUCT(Y37*100*1/Y50)</f>
        <v>7.6923076923076925</v>
      </c>
      <c r="AH37" s="31">
        <f t="shared" ref="AH37" si="210">PRODUCT(Z37*100*1/Z50)</f>
        <v>30.76923076923077</v>
      </c>
      <c r="AJ37" s="1">
        <v>3.125E-2</v>
      </c>
      <c r="AK37" s="2">
        <f t="shared" ref="AK37" si="211">AC36+AC37</f>
        <v>23.076923076923077</v>
      </c>
      <c r="AL37" s="31">
        <f t="shared" ref="AL37" si="212">AD36+AD37</f>
        <v>15.384615384615385</v>
      </c>
      <c r="AM37" s="31">
        <f t="shared" ref="AM37" si="213">AE36+AE37</f>
        <v>23.076923076923077</v>
      </c>
      <c r="AN37" s="31">
        <f t="shared" ref="AN37" si="214">AF36+AF37</f>
        <v>0</v>
      </c>
      <c r="AO37" s="31">
        <f t="shared" ref="AO37" si="215">AG36+AG37</f>
        <v>7.6923076923076925</v>
      </c>
      <c r="AP37" s="31">
        <f t="shared" ref="AP37" si="216">AH36+AH37</f>
        <v>30.76923076923077</v>
      </c>
      <c r="AR37" s="25" t="s">
        <v>50</v>
      </c>
      <c r="AS37" s="18">
        <f>AP40</f>
        <v>84.615384615384613</v>
      </c>
      <c r="AT37" s="18">
        <f>AK44</f>
        <v>100</v>
      </c>
      <c r="AU37" s="18">
        <f>AL45</f>
        <v>100</v>
      </c>
      <c r="AV37" s="18">
        <f>AM43</f>
        <v>100</v>
      </c>
      <c r="AW37" s="18">
        <f>AN44</f>
        <v>92.307692307692307</v>
      </c>
      <c r="AX37" s="18">
        <f>AO44</f>
        <v>100</v>
      </c>
      <c r="AY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row>
    <row r="38" spans="1:194" s="1" customFormat="1" ht="18.75" x14ac:dyDescent="0.25">
      <c r="B38" s="1" t="s">
        <v>10</v>
      </c>
      <c r="C38" s="2">
        <v>0</v>
      </c>
      <c r="D38" s="2">
        <v>3</v>
      </c>
      <c r="E38" s="2">
        <v>4</v>
      </c>
      <c r="F38" s="2">
        <v>5</v>
      </c>
      <c r="G38" s="2">
        <v>0</v>
      </c>
      <c r="H38" s="2">
        <v>1</v>
      </c>
      <c r="I38" s="2">
        <v>0</v>
      </c>
      <c r="J38" s="2">
        <v>0</v>
      </c>
      <c r="K38" s="4">
        <v>0</v>
      </c>
      <c r="L38" s="3">
        <v>0</v>
      </c>
      <c r="M38" s="3">
        <v>0</v>
      </c>
      <c r="N38" s="3">
        <v>0</v>
      </c>
      <c r="O38" s="3">
        <v>0</v>
      </c>
      <c r="P38" s="3">
        <v>0</v>
      </c>
      <c r="Q38" s="49">
        <v>13</v>
      </c>
      <c r="T38" s="1">
        <v>6.25E-2</v>
      </c>
      <c r="U38" s="2">
        <f>E36</f>
        <v>1</v>
      </c>
      <c r="V38" s="2">
        <f>E37</f>
        <v>4</v>
      </c>
      <c r="W38" s="2">
        <f>E38</f>
        <v>4</v>
      </c>
      <c r="X38" s="2">
        <f>E39</f>
        <v>2</v>
      </c>
      <c r="Y38" s="2">
        <f>E40</f>
        <v>1</v>
      </c>
      <c r="Z38" s="2">
        <f>E41</f>
        <v>2</v>
      </c>
      <c r="AA38" s="5"/>
      <c r="AB38" s="1">
        <v>6.25E-2</v>
      </c>
      <c r="AC38" s="2">
        <f t="shared" ref="AC38" si="217">PRODUCT(U38*100*1/U50)</f>
        <v>7.6923076923076925</v>
      </c>
      <c r="AD38" s="31">
        <f t="shared" ref="AD38" si="218">PRODUCT(V38*100*1/V50)</f>
        <v>30.76923076923077</v>
      </c>
      <c r="AE38" s="31">
        <f t="shared" ref="AE38" si="219">PRODUCT(W38*100*1/W50)</f>
        <v>30.76923076923077</v>
      </c>
      <c r="AF38" s="31">
        <f t="shared" ref="AF38" si="220">PRODUCT(X38*100*1/X50)</f>
        <v>15.384615384615385</v>
      </c>
      <c r="AG38" s="31">
        <f t="shared" ref="AG38" si="221">PRODUCT(Y38*100*1/Y50)</f>
        <v>7.6923076923076925</v>
      </c>
      <c r="AH38" s="31">
        <f t="shared" ref="AH38" si="222">PRODUCT(Z38*100*1/Z50)</f>
        <v>15.384615384615385</v>
      </c>
      <c r="AJ38" s="1">
        <v>6.25E-2</v>
      </c>
      <c r="AK38" s="2">
        <f t="shared" ref="AK38" si="223">AC36+AC37+AC38</f>
        <v>30.76923076923077</v>
      </c>
      <c r="AL38" s="31">
        <f t="shared" ref="AL38" si="224">AD36+AD37+AD38</f>
        <v>46.153846153846153</v>
      </c>
      <c r="AM38" s="31">
        <f t="shared" ref="AM38" si="225">AE36+AE37+AE38</f>
        <v>53.846153846153847</v>
      </c>
      <c r="AN38" s="31">
        <f t="shared" ref="AN38" si="226">AF36+AF37+AF38</f>
        <v>15.384615384615385</v>
      </c>
      <c r="AO38" s="31">
        <f t="shared" ref="AO38" si="227">AG36+AG37+AG38</f>
        <v>15.384615384615385</v>
      </c>
      <c r="AP38" s="31">
        <f t="shared" ref="AP38" si="228">AH36+AH37+AH38</f>
        <v>46.153846153846153</v>
      </c>
      <c r="AR38" s="25" t="s">
        <v>51</v>
      </c>
      <c r="AS38" s="18">
        <f>AP41-AP40</f>
        <v>7.6923076923076934</v>
      </c>
      <c r="AT38" s="18">
        <f>AK45-AK44</f>
        <v>0</v>
      </c>
      <c r="AU38" s="18">
        <f>AL46-AL45</f>
        <v>0</v>
      </c>
      <c r="AV38" s="18">
        <f>AM44-AM43</f>
        <v>0</v>
      </c>
      <c r="AW38" s="18"/>
      <c r="AX38" s="18"/>
      <c r="AY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row>
    <row r="39" spans="1:194" s="1" customFormat="1" ht="18.75" x14ac:dyDescent="0.25">
      <c r="B39" s="1" t="s">
        <v>24</v>
      </c>
      <c r="C39" s="2">
        <v>0</v>
      </c>
      <c r="D39" s="2">
        <v>0</v>
      </c>
      <c r="E39" s="2">
        <v>2</v>
      </c>
      <c r="F39" s="2">
        <v>1</v>
      </c>
      <c r="G39" s="2">
        <v>2</v>
      </c>
      <c r="H39" s="2">
        <v>3</v>
      </c>
      <c r="I39" s="2">
        <v>2</v>
      </c>
      <c r="J39" s="2">
        <v>2</v>
      </c>
      <c r="K39" s="2">
        <v>0</v>
      </c>
      <c r="L39" s="3">
        <v>0</v>
      </c>
      <c r="M39" s="3">
        <v>0</v>
      </c>
      <c r="N39" s="3">
        <v>0</v>
      </c>
      <c r="O39" s="3">
        <v>0</v>
      </c>
      <c r="P39" s="3">
        <v>1</v>
      </c>
      <c r="Q39" s="49">
        <v>13</v>
      </c>
      <c r="T39" s="1">
        <v>0.125</v>
      </c>
      <c r="U39" s="2">
        <f>F36</f>
        <v>5</v>
      </c>
      <c r="V39" s="2">
        <f>F37</f>
        <v>4</v>
      </c>
      <c r="W39" s="2">
        <f>F38</f>
        <v>5</v>
      </c>
      <c r="X39" s="2">
        <f>F39</f>
        <v>1</v>
      </c>
      <c r="Y39" s="2">
        <f>F40</f>
        <v>4</v>
      </c>
      <c r="Z39" s="2">
        <f>F41</f>
        <v>5</v>
      </c>
      <c r="AA39" s="5"/>
      <c r="AB39" s="1">
        <v>0.125</v>
      </c>
      <c r="AC39" s="2">
        <f t="shared" ref="AC39" si="229">PRODUCT(U39*100*1/U50)</f>
        <v>38.46153846153846</v>
      </c>
      <c r="AD39" s="31">
        <f t="shared" ref="AD39" si="230">PRODUCT(V39*100*1/V50)</f>
        <v>30.76923076923077</v>
      </c>
      <c r="AE39" s="31">
        <f t="shared" ref="AE39" si="231">PRODUCT(W39*100*1/W50)</f>
        <v>38.46153846153846</v>
      </c>
      <c r="AF39" s="31">
        <f t="shared" ref="AF39" si="232">PRODUCT(X39*100*1/X50)</f>
        <v>7.6923076923076925</v>
      </c>
      <c r="AG39" s="31">
        <f t="shared" ref="AG39" si="233">PRODUCT(Y39*100*1/Y50)</f>
        <v>30.76923076923077</v>
      </c>
      <c r="AH39" s="31">
        <f t="shared" ref="AH39" si="234">PRODUCT(Z39*100*1/Z50)</f>
        <v>38.46153846153846</v>
      </c>
      <c r="AJ39" s="1">
        <v>0.125</v>
      </c>
      <c r="AK39" s="2">
        <f t="shared" ref="AK39" si="235">AC36+AC37+AC38+AC39</f>
        <v>69.230769230769226</v>
      </c>
      <c r="AL39" s="31">
        <f t="shared" ref="AL39" si="236">AD36+AD37+AD38+AD39</f>
        <v>76.92307692307692</v>
      </c>
      <c r="AM39" s="31">
        <f t="shared" ref="AM39" si="237">AE36+AE37+AE38+AE39</f>
        <v>92.307692307692307</v>
      </c>
      <c r="AN39" s="31">
        <f t="shared" ref="AN39" si="238">AF36+AF37+AF38+AF39</f>
        <v>23.076923076923077</v>
      </c>
      <c r="AO39" s="31">
        <f t="shared" ref="AO39" si="239">AG36+AG37+AG38+AG39</f>
        <v>46.153846153846153</v>
      </c>
      <c r="AP39" s="31">
        <f t="shared" ref="AP39" si="240">AH36+AH37+AH38+AH39</f>
        <v>84.615384615384613</v>
      </c>
      <c r="AR39" s="25" t="s">
        <v>52</v>
      </c>
      <c r="AS39" s="18">
        <f>AP49-AP41</f>
        <v>7.6923076923076934</v>
      </c>
      <c r="AT39" s="18">
        <f>AK49-AK45</f>
        <v>0</v>
      </c>
      <c r="AU39" s="18">
        <f>AL49-AL46</f>
        <v>0</v>
      </c>
      <c r="AV39" s="18">
        <f>AM49-AM44</f>
        <v>0</v>
      </c>
      <c r="AW39" s="18">
        <f>AN49-AN44</f>
        <v>7.6923076923076934</v>
      </c>
      <c r="AX39" s="18">
        <f>AO49-AO44</f>
        <v>0</v>
      </c>
      <c r="AY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row>
    <row r="40" spans="1:194" s="1" customFormat="1" x14ac:dyDescent="0.25">
      <c r="B40" s="1" t="s">
        <v>25</v>
      </c>
      <c r="C40" s="2">
        <v>0</v>
      </c>
      <c r="D40" s="2">
        <v>1</v>
      </c>
      <c r="E40" s="2">
        <v>1</v>
      </c>
      <c r="F40" s="2">
        <v>4</v>
      </c>
      <c r="G40" s="2">
        <v>3</v>
      </c>
      <c r="H40" s="2">
        <v>3</v>
      </c>
      <c r="I40" s="2">
        <v>1</v>
      </c>
      <c r="J40" s="2">
        <v>0</v>
      </c>
      <c r="K40" s="2">
        <v>0</v>
      </c>
      <c r="L40" s="3">
        <v>0</v>
      </c>
      <c r="M40" s="3">
        <v>0</v>
      </c>
      <c r="N40" s="3">
        <v>0</v>
      </c>
      <c r="O40" s="3">
        <v>0</v>
      </c>
      <c r="P40" s="3">
        <v>0</v>
      </c>
      <c r="Q40" s="49">
        <v>13</v>
      </c>
      <c r="T40" s="1">
        <v>0.25</v>
      </c>
      <c r="U40" s="2">
        <f>G36</f>
        <v>3</v>
      </c>
      <c r="V40" s="2">
        <f>G37</f>
        <v>1</v>
      </c>
      <c r="W40" s="2">
        <f>G38</f>
        <v>0</v>
      </c>
      <c r="X40" s="2">
        <f>G39</f>
        <v>2</v>
      </c>
      <c r="Y40" s="2">
        <f>G40</f>
        <v>3</v>
      </c>
      <c r="Z40" s="2">
        <f>G41</f>
        <v>0</v>
      </c>
      <c r="AA40" s="5"/>
      <c r="AB40" s="1">
        <v>0.25</v>
      </c>
      <c r="AC40" s="2">
        <f t="shared" ref="AC40" si="241">PRODUCT(U40*100*1/U50)</f>
        <v>23.076923076923077</v>
      </c>
      <c r="AD40" s="31">
        <f t="shared" ref="AD40" si="242">PRODUCT(V40*100*1/V50)</f>
        <v>7.6923076923076925</v>
      </c>
      <c r="AE40" s="31">
        <f t="shared" ref="AE40" si="243">PRODUCT(W40*100*1/W50)</f>
        <v>0</v>
      </c>
      <c r="AF40" s="31">
        <f t="shared" ref="AF40" si="244">PRODUCT(X40*100*1/X50)</f>
        <v>15.384615384615385</v>
      </c>
      <c r="AG40" s="31">
        <f t="shared" ref="AG40" si="245">PRODUCT(Y40*100*1/Y50)</f>
        <v>23.076923076923077</v>
      </c>
      <c r="AH40" s="31">
        <f t="shared" ref="AH40" si="246">PRODUCT(Z40*100*1/Z50)</f>
        <v>0</v>
      </c>
      <c r="AJ40" s="1">
        <v>0.25</v>
      </c>
      <c r="AK40" s="2">
        <f t="shared" ref="AK40" si="247">AC36+AC37+AC38+AC39+AC40</f>
        <v>92.307692307692307</v>
      </c>
      <c r="AL40" s="31">
        <f t="shared" ref="AL40" si="248">AD36+AD37+AD38+AD39+AD40</f>
        <v>84.615384615384613</v>
      </c>
      <c r="AM40" s="31">
        <f t="shared" ref="AM40" si="249">AE36+AE37+AE38+AE39+AE40</f>
        <v>92.307692307692307</v>
      </c>
      <c r="AN40" s="31">
        <f t="shared" ref="AN40" si="250">AF36+AF37+AF38+AF39+AF40</f>
        <v>38.46153846153846</v>
      </c>
      <c r="AO40" s="31">
        <f t="shared" ref="AO40" si="251">AG36+AG37+AG38+AG39+AG40</f>
        <v>69.230769230769226</v>
      </c>
      <c r="AP40" s="31">
        <f t="shared" ref="AP40" si="252">AH36+AH37+AH38+AH39+AH40</f>
        <v>84.615384615384613</v>
      </c>
      <c r="AR40" s="29"/>
      <c r="AS40" s="29"/>
      <c r="AT40" s="29"/>
      <c r="AU40" s="10"/>
      <c r="AV40" s="29"/>
      <c r="AW40" s="29"/>
      <c r="AX40" s="29"/>
      <c r="AY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row>
    <row r="41" spans="1:194" s="1" customFormat="1" x14ac:dyDescent="0.25">
      <c r="B41" s="1" t="s">
        <v>26</v>
      </c>
      <c r="C41" s="2">
        <v>0</v>
      </c>
      <c r="D41" s="2">
        <v>4</v>
      </c>
      <c r="E41" s="2">
        <v>2</v>
      </c>
      <c r="F41" s="2">
        <v>5</v>
      </c>
      <c r="G41" s="2">
        <v>0</v>
      </c>
      <c r="H41" s="4">
        <v>1</v>
      </c>
      <c r="I41" s="3">
        <v>0</v>
      </c>
      <c r="J41" s="3">
        <v>0</v>
      </c>
      <c r="K41" s="3">
        <v>0</v>
      </c>
      <c r="L41" s="3">
        <v>1</v>
      </c>
      <c r="M41" s="3">
        <v>0</v>
      </c>
      <c r="N41" s="3">
        <v>0</v>
      </c>
      <c r="O41" s="3">
        <v>0</v>
      </c>
      <c r="P41" s="3">
        <v>0</v>
      </c>
      <c r="Q41" s="49">
        <v>13</v>
      </c>
      <c r="T41" s="1">
        <v>0.5</v>
      </c>
      <c r="U41" s="2">
        <f>H36</f>
        <v>1</v>
      </c>
      <c r="V41" s="2">
        <f>H37</f>
        <v>1</v>
      </c>
      <c r="W41" s="2">
        <f>H38</f>
        <v>1</v>
      </c>
      <c r="X41" s="2">
        <f>H39</f>
        <v>3</v>
      </c>
      <c r="Y41" s="2">
        <f>H40</f>
        <v>3</v>
      </c>
      <c r="Z41" s="4">
        <f>H41</f>
        <v>1</v>
      </c>
      <c r="AA41" s="5"/>
      <c r="AB41" s="1">
        <v>0.5</v>
      </c>
      <c r="AC41" s="2">
        <f t="shared" ref="AC41" si="253">PRODUCT(U41*100*1/U50)</f>
        <v>7.6923076923076925</v>
      </c>
      <c r="AD41" s="31">
        <f t="shared" ref="AD41" si="254">PRODUCT(V41*100*1/V50)</f>
        <v>7.6923076923076925</v>
      </c>
      <c r="AE41" s="31">
        <f t="shared" ref="AE41" si="255">PRODUCT(W41*100*1/W50)</f>
        <v>7.6923076923076925</v>
      </c>
      <c r="AF41" s="31">
        <f t="shared" ref="AF41" si="256">PRODUCT(X41*100*1/X50)</f>
        <v>23.076923076923077</v>
      </c>
      <c r="AG41" s="31">
        <f t="shared" ref="AG41" si="257">PRODUCT(Y41*100*1/Y50)</f>
        <v>23.076923076923077</v>
      </c>
      <c r="AH41" s="32">
        <f t="shared" ref="AH41" si="258">PRODUCT(Z41*100*1/Z50)</f>
        <v>7.6923076923076925</v>
      </c>
      <c r="AJ41" s="1">
        <v>0.5</v>
      </c>
      <c r="AK41" s="2">
        <f t="shared" ref="AK41" si="259">AC36+AC37+AC38+AC39+AC40+AC41</f>
        <v>100</v>
      </c>
      <c r="AL41" s="31">
        <f t="shared" ref="AL41" si="260">AD36+AD37+AD38+AD39+AD40+AD41</f>
        <v>92.307692307692307</v>
      </c>
      <c r="AM41" s="31">
        <f t="shared" ref="AM41" si="261">AE36+AE37+AE38+AE39+AE40+AE41</f>
        <v>100</v>
      </c>
      <c r="AN41" s="31">
        <f t="shared" ref="AN41" si="262">AF36+AF37+AF38+AF39+AF40+AF41</f>
        <v>61.538461538461533</v>
      </c>
      <c r="AO41" s="31">
        <f t="shared" ref="AO41" si="263">AG36+AG37+AG38+AG39+AG40+AG41</f>
        <v>92.307692307692307</v>
      </c>
      <c r="AP41" s="32">
        <f t="shared" ref="AP41" si="264">AH36+AH37+AH38+AH39+AH40+AH41</f>
        <v>92.307692307692307</v>
      </c>
      <c r="AR41" s="10"/>
      <c r="AS41" s="10" t="str">
        <f>A34</f>
        <v xml:space="preserve">Finegoldia magna  </v>
      </c>
      <c r="AT41" s="10"/>
      <c r="AU41" s="10"/>
      <c r="AV41" s="10"/>
      <c r="AW41" s="10"/>
      <c r="AX41" s="10"/>
      <c r="AY41" s="10"/>
      <c r="AZ41" s="10"/>
      <c r="BA41" s="10"/>
      <c r="BB41" s="10"/>
      <c r="BC41" s="10"/>
      <c r="BD41" s="10"/>
      <c r="BE41" s="10"/>
      <c r="BF41" s="10"/>
      <c r="BG41" s="10"/>
      <c r="BH41" s="10"/>
      <c r="BI41" s="10"/>
      <c r="BJ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row>
    <row r="42" spans="1:194" s="1" customFormat="1" x14ac:dyDescent="0.25">
      <c r="T42" s="1">
        <v>1</v>
      </c>
      <c r="U42" s="2">
        <f>I36</f>
        <v>0</v>
      </c>
      <c r="V42" s="2">
        <f>I37</f>
        <v>0</v>
      </c>
      <c r="W42" s="2">
        <f>I38</f>
        <v>0</v>
      </c>
      <c r="X42" s="2">
        <f>I39</f>
        <v>2</v>
      </c>
      <c r="Y42" s="2">
        <f>I40</f>
        <v>1</v>
      </c>
      <c r="Z42" s="3">
        <f>I41</f>
        <v>0</v>
      </c>
      <c r="AA42" s="5"/>
      <c r="AB42" s="1">
        <v>1</v>
      </c>
      <c r="AC42" s="2">
        <f t="shared" ref="AC42" si="265">PRODUCT(U42*100*1/U50)</f>
        <v>0</v>
      </c>
      <c r="AD42" s="31">
        <f t="shared" ref="AD42" si="266">PRODUCT(V42*100*1/V50)</f>
        <v>0</v>
      </c>
      <c r="AE42" s="31">
        <f t="shared" ref="AE42" si="267">PRODUCT(W42*100*1/W50)</f>
        <v>0</v>
      </c>
      <c r="AF42" s="31">
        <f t="shared" ref="AF42" si="268">PRODUCT(X42*100*1/X50)</f>
        <v>15.384615384615385</v>
      </c>
      <c r="AG42" s="31">
        <f t="shared" ref="AG42" si="269">PRODUCT(Y42*100*1/Y50)</f>
        <v>7.6923076923076925</v>
      </c>
      <c r="AH42" s="33">
        <f t="shared" ref="AH42" si="270">PRODUCT(Z42*100*1/Z50)</f>
        <v>0</v>
      </c>
      <c r="AJ42" s="1">
        <v>1</v>
      </c>
      <c r="AK42" s="2">
        <f t="shared" ref="AK42" si="271">AC36+AC37+AC38+AC39+AC40+AC41+AC42</f>
        <v>100</v>
      </c>
      <c r="AL42" s="31">
        <f t="shared" ref="AL42" si="272">AD36+AD37+AD38+AD39+AD40+AD41+AD42</f>
        <v>92.307692307692307</v>
      </c>
      <c r="AM42" s="31">
        <f t="shared" ref="AM42" si="273">AE36+AE37+AE38+AE39+AE40+AE41+AE42</f>
        <v>100</v>
      </c>
      <c r="AN42" s="31">
        <f t="shared" ref="AN42" si="274">AF36+AF37+AF38+AF39+AF40+AF41+AF42</f>
        <v>76.92307692307692</v>
      </c>
      <c r="AO42" s="31">
        <f t="shared" ref="AO42" si="275">AG36+AG37+AG38+AG39+AG40+AG41+AG42</f>
        <v>100</v>
      </c>
      <c r="AP42" s="33">
        <f t="shared" ref="AP42" si="276">AH36+AH37+AH38+AH39+AH40+AH41+AH42</f>
        <v>92.307692307692307</v>
      </c>
      <c r="AR42" s="10"/>
      <c r="AS42" s="10"/>
      <c r="AT42" s="10"/>
      <c r="AU42" s="10"/>
      <c r="AV42" s="10"/>
      <c r="AW42" s="10"/>
      <c r="AX42" s="10"/>
      <c r="AY42" s="10"/>
      <c r="AZ42" s="10"/>
      <c r="BA42" s="10"/>
      <c r="BB42" s="10"/>
      <c r="BC42" s="10"/>
      <c r="BD42" s="10"/>
      <c r="BE42" s="10"/>
      <c r="BF42" s="10"/>
      <c r="BG42" s="10"/>
      <c r="BH42" s="10"/>
      <c r="BI42" s="10"/>
      <c r="BJ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row>
    <row r="43" spans="1:194" s="1" customFormat="1" x14ac:dyDescent="0.25">
      <c r="T43" s="1">
        <v>2</v>
      </c>
      <c r="U43" s="2">
        <f>J36</f>
        <v>0</v>
      </c>
      <c r="V43" s="2">
        <f>J37</f>
        <v>1</v>
      </c>
      <c r="W43" s="2">
        <f>J38</f>
        <v>0</v>
      </c>
      <c r="X43" s="2">
        <f>J39</f>
        <v>2</v>
      </c>
      <c r="Y43" s="2">
        <f>J40</f>
        <v>0</v>
      </c>
      <c r="Z43" s="3">
        <f>J41</f>
        <v>0</v>
      </c>
      <c r="AA43" s="5"/>
      <c r="AB43" s="1">
        <v>2</v>
      </c>
      <c r="AC43" s="2">
        <f t="shared" ref="AC43" si="277">PRODUCT(U43*100*1/U50)</f>
        <v>0</v>
      </c>
      <c r="AD43" s="31">
        <f t="shared" ref="AD43" si="278">PRODUCT(V43*100*1/V50)</f>
        <v>7.6923076923076925</v>
      </c>
      <c r="AE43" s="31">
        <f t="shared" ref="AE43" si="279">PRODUCT(W43*100*1/W50)</f>
        <v>0</v>
      </c>
      <c r="AF43" s="31">
        <f t="shared" ref="AF43" si="280">PRODUCT(X43*100*1/X50)</f>
        <v>15.384615384615385</v>
      </c>
      <c r="AG43" s="31">
        <f t="shared" ref="AG43" si="281">PRODUCT(Y43*100*1/Y50)</f>
        <v>0</v>
      </c>
      <c r="AH43" s="33">
        <f t="shared" ref="AH43" si="282">PRODUCT(Z43*100*1/Z50)</f>
        <v>0</v>
      </c>
      <c r="AJ43" s="1">
        <v>2</v>
      </c>
      <c r="AK43" s="2">
        <f t="shared" ref="AK43" si="283">AC36+AC37+AC38+AC39+AC40+AC41+AC42+AC43</f>
        <v>100</v>
      </c>
      <c r="AL43" s="31">
        <f t="shared" ref="AL43" si="284">AD36+AD37+AD38+AD39+AD40+AD41+AD42+AD43</f>
        <v>100</v>
      </c>
      <c r="AM43" s="31">
        <f t="shared" ref="AM43" si="285">AE36+AE37+AE38+AE39+AE40+AE41+AE42+AE43</f>
        <v>100</v>
      </c>
      <c r="AN43" s="31">
        <f t="shared" ref="AN43" si="286">AF36+AF37+AF38+AF39+AF40+AF41+AF42+AF43</f>
        <v>92.307692307692307</v>
      </c>
      <c r="AO43" s="31">
        <f t="shared" ref="AO43" si="287">AG36+AG37+AG38+AG39+AG40+AG41+AG42+AG43</f>
        <v>100</v>
      </c>
      <c r="AP43" s="33">
        <f t="shared" ref="AP43" si="288">AH36+AH37+AH38+AH39+AH40+AH41+AH42+AH43</f>
        <v>92.307692307692307</v>
      </c>
      <c r="AR43" s="10"/>
      <c r="AS43" s="10"/>
      <c r="AT43" s="10"/>
      <c r="AU43" s="10"/>
      <c r="AV43" s="10"/>
      <c r="AW43" s="10"/>
      <c r="AX43" s="10"/>
      <c r="AY43" s="10"/>
      <c r="AZ43" s="10"/>
      <c r="BA43" s="10"/>
      <c r="BB43" s="10"/>
      <c r="BC43" s="10"/>
      <c r="BD43" s="10"/>
      <c r="BE43" s="10"/>
      <c r="BF43" s="10"/>
      <c r="BG43" s="10"/>
      <c r="BH43" s="10"/>
      <c r="BI43" s="10"/>
      <c r="BJ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row>
    <row r="44" spans="1:194" s="1" customFormat="1" x14ac:dyDescent="0.25">
      <c r="T44" s="1">
        <v>4</v>
      </c>
      <c r="U44" s="2">
        <f>K36</f>
        <v>0</v>
      </c>
      <c r="V44" s="2">
        <f>K37</f>
        <v>0</v>
      </c>
      <c r="W44" s="4">
        <f>K38</f>
        <v>0</v>
      </c>
      <c r="X44" s="2">
        <f>K39</f>
        <v>0</v>
      </c>
      <c r="Y44" s="2">
        <f>K40</f>
        <v>0</v>
      </c>
      <c r="Z44" s="3">
        <f>K41</f>
        <v>0</v>
      </c>
      <c r="AA44" s="5"/>
      <c r="AB44" s="1">
        <v>4</v>
      </c>
      <c r="AC44" s="2">
        <f t="shared" ref="AC44" si="289">PRODUCT(U44*100*1/U50)</f>
        <v>0</v>
      </c>
      <c r="AD44" s="31">
        <f t="shared" ref="AD44" si="290">PRODUCT(V44*100*1/V50)</f>
        <v>0</v>
      </c>
      <c r="AE44" s="32">
        <f t="shared" ref="AE44" si="291">PRODUCT(W44*100*1/W50)</f>
        <v>0</v>
      </c>
      <c r="AF44" s="31">
        <f t="shared" ref="AF44" si="292">PRODUCT(X44*100*1/X50)</f>
        <v>0</v>
      </c>
      <c r="AG44" s="31">
        <f t="shared" ref="AG44" si="293">PRODUCT(Y44*100*1/Y50)</f>
        <v>0</v>
      </c>
      <c r="AH44" s="33">
        <f t="shared" ref="AH44" si="294">PRODUCT(Z44*100*1/Z50)</f>
        <v>0</v>
      </c>
      <c r="AJ44" s="1">
        <v>4</v>
      </c>
      <c r="AK44" s="2">
        <f t="shared" ref="AK44" si="295">AC36+AC37+AC38+AC39+AC40+AC41+AC42+AC43+AC44</f>
        <v>100</v>
      </c>
      <c r="AL44" s="31">
        <f t="shared" ref="AL44" si="296">AD36+AD37+AD38+AD39+AD40+AD41+AD42+AD43+AD44</f>
        <v>100</v>
      </c>
      <c r="AM44" s="32">
        <f t="shared" ref="AM44" si="297">AE36+AE37+AE38+AE39+AE40+AE41+AE42+AE43+AE44</f>
        <v>100</v>
      </c>
      <c r="AN44" s="31">
        <f t="shared" ref="AN44" si="298">AF36+AF37+AF38+AF39+AF40+AF41+AF42+AF43+AF44</f>
        <v>92.307692307692307</v>
      </c>
      <c r="AO44" s="31">
        <f t="shared" ref="AO44" si="299">AG36+AG37+AG38+AG39+AG40+AG41+AG42+AG43+AG44</f>
        <v>100</v>
      </c>
      <c r="AP44" s="33">
        <f t="shared" ref="AP44" si="300">AH36+AH37+AH38+AH39+AH40+AH41+AH42+AH43+AH44</f>
        <v>92.307692307692307</v>
      </c>
      <c r="AR44" s="10"/>
      <c r="AS44" s="10"/>
      <c r="AT44" s="10"/>
      <c r="AU44" s="10"/>
      <c r="AV44" s="10"/>
      <c r="AW44" s="10"/>
      <c r="AX44" s="10"/>
      <c r="AY44" s="10"/>
      <c r="AZ44" s="10"/>
      <c r="BA44" s="10"/>
      <c r="BB44" s="10"/>
      <c r="BC44" s="10"/>
      <c r="BD44" s="10"/>
      <c r="BE44" s="10"/>
      <c r="BF44" s="10"/>
      <c r="BG44" s="10"/>
      <c r="BH44" s="10"/>
      <c r="BI44" s="10"/>
      <c r="BJ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row>
    <row r="45" spans="1:194" s="1" customFormat="1" x14ac:dyDescent="0.25">
      <c r="T45" s="1">
        <v>8</v>
      </c>
      <c r="U45" s="4">
        <f>L36</f>
        <v>0</v>
      </c>
      <c r="V45" s="2">
        <f>L37</f>
        <v>0</v>
      </c>
      <c r="W45" s="3">
        <f>L38</f>
        <v>0</v>
      </c>
      <c r="X45" s="3">
        <f>L39</f>
        <v>0</v>
      </c>
      <c r="Y45" s="3">
        <f>L40</f>
        <v>0</v>
      </c>
      <c r="Z45" s="3">
        <f>L41</f>
        <v>1</v>
      </c>
      <c r="AA45" s="7"/>
      <c r="AB45" s="1">
        <v>8</v>
      </c>
      <c r="AC45" s="4">
        <f t="shared" ref="AC45" si="301">PRODUCT(U45*100*1/U50)</f>
        <v>0</v>
      </c>
      <c r="AD45" s="31">
        <f t="shared" ref="AD45" si="302">PRODUCT(V45*100*1/V50)</f>
        <v>0</v>
      </c>
      <c r="AE45" s="33">
        <f t="shared" ref="AE45" si="303">PRODUCT(W45*100*1/W50)</f>
        <v>0</v>
      </c>
      <c r="AF45" s="33">
        <f t="shared" ref="AF45" si="304">PRODUCT(X45*100*1/X50)</f>
        <v>0</v>
      </c>
      <c r="AG45" s="33">
        <f t="shared" ref="AG45" si="305">PRODUCT(Y45*100*1/Y50)</f>
        <v>0</v>
      </c>
      <c r="AH45" s="33">
        <f t="shared" ref="AH45" si="306">PRODUCT(Z45*100*1/Z50)</f>
        <v>7.6923076923076925</v>
      </c>
      <c r="AJ45" s="1">
        <v>8</v>
      </c>
      <c r="AK45" s="4">
        <f t="shared" ref="AK45" si="307">AC36+AC37+AC38+AC39+AC40+AC41+AC42+AC43+AC44+AC45</f>
        <v>100</v>
      </c>
      <c r="AL45" s="31">
        <f t="shared" ref="AL45" si="308">AD36+AD37+AD38+AD39+AD40+AD41+AD42+AD43+AD44+AD45</f>
        <v>100</v>
      </c>
      <c r="AM45" s="33">
        <f t="shared" ref="AM45" si="309">AE36+AE37+AE38+AE39+AE40+AE41+AE42+AE43+AE44+AE45</f>
        <v>100</v>
      </c>
      <c r="AN45" s="33">
        <f t="shared" ref="AN45" si="310">AF36+AF37+AF38+AF39+AF40+AF41+AF42+AF43+AF44+AF45</f>
        <v>92.307692307692307</v>
      </c>
      <c r="AO45" s="33">
        <f t="shared" ref="AO45" si="311">AG36+AG37+AG38+AG39+AG40+AG41+AG42+AG43+AG44+AG45</f>
        <v>100</v>
      </c>
      <c r="AP45" s="33">
        <f t="shared" ref="AP45" si="312">AH36+AH37+AH38+AH39+AH40+AH41+AH42+AH43+AH44+AH45</f>
        <v>100</v>
      </c>
      <c r="AR45" s="10"/>
      <c r="AS45" s="10"/>
      <c r="AT45" s="10"/>
      <c r="AU45" s="10"/>
      <c r="AV45" s="10"/>
      <c r="AW45" s="10"/>
      <c r="AX45" s="10"/>
      <c r="AY45" s="10"/>
      <c r="AZ45" s="10"/>
      <c r="BA45" s="10"/>
      <c r="BB45" s="10"/>
      <c r="BC45" s="10"/>
      <c r="BD45" s="10"/>
      <c r="BE45" s="10"/>
      <c r="BF45" s="10"/>
      <c r="BG45" s="10"/>
      <c r="BH45" s="10"/>
      <c r="BI45" s="10"/>
      <c r="BJ45" s="10"/>
      <c r="CU45" s="10"/>
      <c r="CV45" s="10"/>
      <c r="CW45" s="10"/>
      <c r="CX45" s="10"/>
      <c r="CY45" s="10"/>
      <c r="CZ45" s="10"/>
      <c r="DA45" s="10"/>
      <c r="DB45" s="10"/>
      <c r="DC45" s="10"/>
      <c r="DD45" s="10"/>
      <c r="DE45" s="10"/>
      <c r="DF45" s="10"/>
      <c r="DG45" s="10"/>
      <c r="DH45" s="10"/>
      <c r="DI45" s="10"/>
      <c r="DJ45" s="10"/>
      <c r="DK45" s="10"/>
      <c r="DL45" s="10"/>
      <c r="DM45" s="10"/>
      <c r="DN45" s="10"/>
      <c r="DO45" s="10"/>
      <c r="DP45" s="10"/>
      <c r="DQ45" s="10"/>
      <c r="DR45" s="10"/>
      <c r="DS45" s="10"/>
      <c r="DT45" s="10"/>
    </row>
    <row r="46" spans="1:194" s="1" customFormat="1" x14ac:dyDescent="0.25">
      <c r="T46" s="1">
        <v>16</v>
      </c>
      <c r="U46" s="3">
        <f>M36</f>
        <v>0</v>
      </c>
      <c r="V46" s="4">
        <f>M37</f>
        <v>0</v>
      </c>
      <c r="W46" s="3">
        <f>M38</f>
        <v>0</v>
      </c>
      <c r="X46" s="3">
        <f>M39</f>
        <v>0</v>
      </c>
      <c r="Y46" s="3">
        <f>M40</f>
        <v>0</v>
      </c>
      <c r="Z46" s="3">
        <f>M41</f>
        <v>0</v>
      </c>
      <c r="AA46" s="7"/>
      <c r="AB46" s="1">
        <v>16</v>
      </c>
      <c r="AC46" s="3">
        <f t="shared" ref="AC46" si="313">PRODUCT(U46*100*1/U50)</f>
        <v>0</v>
      </c>
      <c r="AD46" s="32">
        <f t="shared" ref="AD46" si="314">PRODUCT(V46*100*1/V50)</f>
        <v>0</v>
      </c>
      <c r="AE46" s="33">
        <f t="shared" ref="AE46" si="315">PRODUCT(W46*100*1/W50)</f>
        <v>0</v>
      </c>
      <c r="AF46" s="33">
        <f t="shared" ref="AF46" si="316">PRODUCT(X46*100*1/X50)</f>
        <v>0</v>
      </c>
      <c r="AG46" s="33">
        <f t="shared" ref="AG46" si="317">PRODUCT(Y46*100*1/Y50)</f>
        <v>0</v>
      </c>
      <c r="AH46" s="33">
        <f t="shared" ref="AH46" si="318">PRODUCT(Z46*100*1/Z50)</f>
        <v>0</v>
      </c>
      <c r="AJ46" s="1">
        <v>16</v>
      </c>
      <c r="AK46" s="3">
        <f t="shared" ref="AK46" si="319">AC36+AC37+AC38+AC39+AC40+AC41+AC42+AC43+AC44+AC45+AC46</f>
        <v>100</v>
      </c>
      <c r="AL46" s="32">
        <f t="shared" ref="AL46" si="320">AD36+AD37+AD38+AD39+AD40+AD41+AD42+AD43+AD44+AD45+AD46</f>
        <v>100</v>
      </c>
      <c r="AM46" s="33">
        <f t="shared" ref="AM46" si="321">AE36+AE37+AE38+AE39+AE40+AE41+AE42+AE43+AE44+AE45+AE46</f>
        <v>100</v>
      </c>
      <c r="AN46" s="33">
        <f t="shared" ref="AN46" si="322">AF36+AF37+AF38+AF39+AF40+AF41+AF42+AF43+AF44+AF45+AF46</f>
        <v>92.307692307692307</v>
      </c>
      <c r="AO46" s="33">
        <f t="shared" ref="AO46" si="323">AG36+AG37+AG38+AG39+AG40+AG41+AG42+AG43+AG44+AG45+AG46</f>
        <v>100</v>
      </c>
      <c r="AP46" s="33">
        <f t="shared" ref="AP46" si="324">AH36+AH37+AH38+AH39+AH40+AH41+AH42+AH43+AH44+AH45+AH46</f>
        <v>100</v>
      </c>
      <c r="AR46" s="10"/>
      <c r="AS46" s="10"/>
      <c r="AT46" s="10"/>
      <c r="AU46" s="10"/>
      <c r="AV46" s="10"/>
      <c r="AW46" s="10"/>
      <c r="AX46" s="10"/>
      <c r="AY46" s="10"/>
      <c r="AZ46" s="10"/>
      <c r="BA46" s="10"/>
      <c r="BB46" s="10"/>
      <c r="BC46" s="10"/>
      <c r="BD46" s="10"/>
      <c r="BE46" s="10"/>
      <c r="BF46" s="10"/>
      <c r="BG46" s="10"/>
      <c r="BH46" s="10"/>
      <c r="BI46" s="10"/>
      <c r="BJ46" s="10"/>
      <c r="CU46" s="10"/>
      <c r="CV46" s="10"/>
      <c r="CW46" s="10"/>
      <c r="CX46" s="10"/>
      <c r="CY46" s="10"/>
      <c r="CZ46" s="10"/>
      <c r="DA46" s="10"/>
      <c r="DB46" s="10"/>
      <c r="DC46" s="10"/>
      <c r="DD46" s="10"/>
      <c r="DE46" s="10"/>
      <c r="DF46" s="10"/>
      <c r="DG46" s="10"/>
      <c r="DH46" s="10"/>
      <c r="DI46" s="10"/>
      <c r="DJ46" s="10"/>
      <c r="DK46" s="10"/>
      <c r="DL46" s="10"/>
      <c r="DM46" s="10"/>
      <c r="DN46" s="10"/>
      <c r="DO46" s="10"/>
      <c r="DP46" s="10"/>
      <c r="DQ46" s="10"/>
      <c r="DR46" s="10"/>
      <c r="DS46" s="10"/>
      <c r="DT46" s="10"/>
    </row>
    <row r="47" spans="1:194" s="1" customFormat="1" x14ac:dyDescent="0.25">
      <c r="T47" s="1">
        <v>32</v>
      </c>
      <c r="U47" s="3">
        <f>N36</f>
        <v>0</v>
      </c>
      <c r="V47" s="3">
        <f>N37</f>
        <v>0</v>
      </c>
      <c r="W47" s="3">
        <f>N38</f>
        <v>0</v>
      </c>
      <c r="X47" s="3">
        <f>N39</f>
        <v>0</v>
      </c>
      <c r="Y47" s="3">
        <f>N40</f>
        <v>0</v>
      </c>
      <c r="Z47" s="3">
        <f>N41</f>
        <v>0</v>
      </c>
      <c r="AA47" s="7"/>
      <c r="AB47" s="1">
        <v>32</v>
      </c>
      <c r="AC47" s="3">
        <f t="shared" ref="AC47" si="325">PRODUCT(U47*100*1/U50)</f>
        <v>0</v>
      </c>
      <c r="AD47" s="33">
        <f t="shared" ref="AD47" si="326">PRODUCT(V47*100*1/V50)</f>
        <v>0</v>
      </c>
      <c r="AE47" s="33">
        <f t="shared" ref="AE47" si="327">PRODUCT(W47*100*1/W50)</f>
        <v>0</v>
      </c>
      <c r="AF47" s="33">
        <f t="shared" ref="AF47" si="328">PRODUCT(X47*100*1/X50)</f>
        <v>0</v>
      </c>
      <c r="AG47" s="33">
        <f t="shared" ref="AG47" si="329">PRODUCT(Y47*100*1/Y50)</f>
        <v>0</v>
      </c>
      <c r="AH47" s="33">
        <f t="shared" ref="AH47" si="330">PRODUCT(Z47*100*1/Z50)</f>
        <v>0</v>
      </c>
      <c r="AJ47" s="1">
        <v>32</v>
      </c>
      <c r="AK47" s="3">
        <f t="shared" ref="AK47" si="331">AC36+AC37+AC38+AC39+AC40+AC41+AC42+AC43+AC44+AC45+AC46+AC47</f>
        <v>100</v>
      </c>
      <c r="AL47" s="33">
        <f t="shared" ref="AL47" si="332">AD36+AD37+AD38+AD39+AD40+AD41+AD42+AD43+AD44+AD45+AD46+AD47</f>
        <v>100</v>
      </c>
      <c r="AM47" s="33">
        <f t="shared" ref="AM47" si="333">AE36+AE37+AE38+AE39+AE40+AE41+AE42+AE43+AE44+AE45+AE46+AE47</f>
        <v>100</v>
      </c>
      <c r="AN47" s="33">
        <f t="shared" ref="AN47" si="334">AF36+AF37+AF38+AF39+AF40+AF41+AF42+AF43+AF44+AF45+AF46+AF47</f>
        <v>92.307692307692307</v>
      </c>
      <c r="AO47" s="33">
        <f t="shared" ref="AO47" si="335">AG36+AG37+AG38+AG39+AG40+AG41+AG42+AG43+AG44+AG45+AG46+AG47</f>
        <v>100</v>
      </c>
      <c r="AP47" s="33">
        <f t="shared" ref="AP47" si="336">AH36+AH37+AH38+AH39+AH40+AH41+AH42+AH43+AH44+AH45+AH46+AH47</f>
        <v>100</v>
      </c>
      <c r="AR47" s="10"/>
      <c r="AS47" s="10"/>
      <c r="AT47" s="10"/>
      <c r="AV47" s="10"/>
      <c r="AW47" s="10"/>
      <c r="AX47" s="10"/>
      <c r="AY47" s="10"/>
      <c r="AZ47" s="10"/>
      <c r="BA47" s="10"/>
      <c r="BB47" s="10"/>
      <c r="BC47" s="10"/>
      <c r="BD47" s="10"/>
      <c r="BE47" s="10"/>
      <c r="BF47" s="10"/>
      <c r="BG47" s="10"/>
      <c r="BH47" s="10"/>
      <c r="BI47" s="10"/>
      <c r="BJ47" s="10"/>
      <c r="CU47" s="10"/>
      <c r="CV47" s="10"/>
      <c r="CW47" s="10"/>
      <c r="CX47" s="10"/>
      <c r="CY47" s="10"/>
      <c r="CZ47" s="10"/>
      <c r="DA47" s="10"/>
      <c r="DB47" s="10"/>
      <c r="DC47" s="10"/>
      <c r="DD47" s="10"/>
      <c r="DE47" s="10"/>
      <c r="DF47" s="10"/>
      <c r="DG47" s="10"/>
      <c r="DH47" s="10"/>
      <c r="DI47" s="10"/>
      <c r="DJ47" s="10"/>
      <c r="DK47" s="10"/>
      <c r="DL47" s="10"/>
      <c r="DM47" s="10"/>
      <c r="DN47" s="10"/>
      <c r="DO47" s="10"/>
      <c r="DP47" s="10"/>
      <c r="DQ47" s="10"/>
      <c r="DR47" s="10"/>
      <c r="DS47" s="10"/>
      <c r="DT47" s="10"/>
    </row>
    <row r="48" spans="1:194" s="1" customFormat="1" x14ac:dyDescent="0.25">
      <c r="T48" s="1">
        <v>64</v>
      </c>
      <c r="U48" s="3">
        <f>O36</f>
        <v>0</v>
      </c>
      <c r="V48" s="3">
        <f>O37</f>
        <v>0</v>
      </c>
      <c r="W48" s="3">
        <f>O38</f>
        <v>0</v>
      </c>
      <c r="X48" s="3">
        <f>O39</f>
        <v>0</v>
      </c>
      <c r="Y48" s="3">
        <f>O40</f>
        <v>0</v>
      </c>
      <c r="Z48" s="3">
        <f>O41</f>
        <v>0</v>
      </c>
      <c r="AA48" s="7"/>
      <c r="AB48" s="1">
        <v>64</v>
      </c>
      <c r="AC48" s="3">
        <f t="shared" ref="AC48" si="337">PRODUCT(U48*100*1/U50)</f>
        <v>0</v>
      </c>
      <c r="AD48" s="33">
        <f t="shared" ref="AD48" si="338">PRODUCT(V48*100*1/V50)</f>
        <v>0</v>
      </c>
      <c r="AE48" s="33">
        <f t="shared" ref="AE48" si="339">PRODUCT(W48*100*1/W50)</f>
        <v>0</v>
      </c>
      <c r="AF48" s="33">
        <f t="shared" ref="AF48" si="340">PRODUCT(X48*100*1/X50)</f>
        <v>0</v>
      </c>
      <c r="AG48" s="33">
        <f t="shared" ref="AG48" si="341">PRODUCT(Y48*100*1/Y50)</f>
        <v>0</v>
      </c>
      <c r="AH48" s="33">
        <f t="shared" ref="AH48" si="342">PRODUCT(Z48*100*1/Z50)</f>
        <v>0</v>
      </c>
      <c r="AJ48" s="1">
        <v>64</v>
      </c>
      <c r="AK48" s="3">
        <f t="shared" ref="AK48" si="343">AC36+AC37+AC38+AC39+AC40+AC41+AC42+AC43+AC44+AC45+AC46+AC47+AC48</f>
        <v>100</v>
      </c>
      <c r="AL48" s="33">
        <f t="shared" ref="AL48" si="344">AD36+AD37+AD38+AD39+AD40+AD41+AD42+AD43+AD44+AD45+AD46+AD47+AD48</f>
        <v>100</v>
      </c>
      <c r="AM48" s="33">
        <f t="shared" ref="AM48" si="345">AE36+AE37+AE38+AE39+AE40+AE41+AE42+AE43+AE44+AE45+AE46+AE47+AE48</f>
        <v>100</v>
      </c>
      <c r="AN48" s="33">
        <f t="shared" ref="AN48" si="346">AF36+AF37+AF38+AF39+AF40+AF41+AF42+AF43+AF44+AF45+AF46+AF47+AF48</f>
        <v>92.307692307692307</v>
      </c>
      <c r="AO48" s="33">
        <f t="shared" ref="AO48" si="347">AG36+AG37+AG38+AG39+AG40+AG41+AG42+AG43+AG44+AG45+AG46+AG47+AG48</f>
        <v>100</v>
      </c>
      <c r="AP48" s="33">
        <f t="shared" ref="AP48" si="348">AH36+AH37+AH38+AH39+AH40+AH41+AH42+AH43+AH44+AH45+AH46+AH47+AH48</f>
        <v>100</v>
      </c>
      <c r="AR48" s="10"/>
      <c r="AS48" s="10"/>
      <c r="AT48" s="10"/>
      <c r="AV48" s="10"/>
      <c r="AW48" s="10"/>
      <c r="AX48" s="10"/>
      <c r="AY48" s="10"/>
      <c r="AZ48" s="10"/>
      <c r="BA48" s="10"/>
      <c r="BB48" s="10"/>
      <c r="BC48" s="10"/>
      <c r="BD48" s="10"/>
      <c r="BE48" s="10"/>
      <c r="BF48" s="10"/>
      <c r="BG48" s="10"/>
      <c r="BH48" s="10"/>
      <c r="BI48" s="10"/>
      <c r="BJ48" s="10"/>
      <c r="CU48" s="10"/>
      <c r="CV48" s="10"/>
      <c r="CW48" s="10"/>
      <c r="CX48" s="10"/>
      <c r="CY48" s="10"/>
      <c r="CZ48" s="10"/>
      <c r="DA48" s="10"/>
      <c r="DB48" s="10"/>
      <c r="DC48" s="10"/>
      <c r="DD48" s="10"/>
      <c r="DE48" s="10"/>
      <c r="DF48" s="10"/>
      <c r="DG48" s="10"/>
      <c r="DH48" s="10"/>
      <c r="DI48" s="10"/>
      <c r="DJ48" s="10"/>
      <c r="DK48" s="10"/>
      <c r="DL48" s="10"/>
      <c r="DM48" s="10"/>
      <c r="DN48" s="10"/>
      <c r="DO48" s="10"/>
      <c r="DP48" s="10"/>
      <c r="DQ48" s="10"/>
      <c r="DR48" s="10"/>
      <c r="DS48" s="10"/>
      <c r="DT48" s="10"/>
    </row>
    <row r="49" spans="20:194" s="1" customFormat="1" x14ac:dyDescent="0.25">
      <c r="T49" s="1">
        <v>128</v>
      </c>
      <c r="U49" s="3">
        <f>P36</f>
        <v>0</v>
      </c>
      <c r="V49" s="3">
        <f>P37</f>
        <v>0</v>
      </c>
      <c r="W49" s="3">
        <f>P38</f>
        <v>0</v>
      </c>
      <c r="X49" s="3">
        <f>P39</f>
        <v>1</v>
      </c>
      <c r="Y49" s="3">
        <f>P40</f>
        <v>0</v>
      </c>
      <c r="Z49" s="3">
        <f>P41</f>
        <v>0</v>
      </c>
      <c r="AA49" s="7"/>
      <c r="AB49" s="1">
        <v>128</v>
      </c>
      <c r="AC49" s="3">
        <f t="shared" ref="AC49" si="349">PRODUCT(U49*100*1/U50)</f>
        <v>0</v>
      </c>
      <c r="AD49" s="33">
        <f t="shared" ref="AD49" si="350">PRODUCT(V49*100*1/V50)</f>
        <v>0</v>
      </c>
      <c r="AE49" s="33">
        <f t="shared" ref="AE49" si="351">PRODUCT(W49*100*1/W50)</f>
        <v>0</v>
      </c>
      <c r="AF49" s="33">
        <f t="shared" ref="AF49" si="352">PRODUCT(X49*100*1/X50)</f>
        <v>7.6923076923076925</v>
      </c>
      <c r="AG49" s="33">
        <f t="shared" ref="AG49" si="353">PRODUCT(Y49*100*1/Y50)</f>
        <v>0</v>
      </c>
      <c r="AH49" s="33">
        <f t="shared" ref="AH49" si="354">PRODUCT(Z49*100*1/Z50)</f>
        <v>0</v>
      </c>
      <c r="AJ49" s="1">
        <v>128</v>
      </c>
      <c r="AK49" s="3">
        <f t="shared" ref="AK49" si="355">AC36+AC37+AC38+AC39+AC40+AC41+AC42+AC43+AC44+AC45+AC46+AC47+AC48+AC49</f>
        <v>100</v>
      </c>
      <c r="AL49" s="33">
        <f t="shared" ref="AL49" si="356">AD36+AD37+AD38+AD39+AD40+AD41+AD42+AD43+AD44+AD45+AD46+AD47+AD48+AD49</f>
        <v>100</v>
      </c>
      <c r="AM49" s="33">
        <f t="shared" ref="AM49" si="357">AE36+AE37+AE38+AE39+AE40+AE41+AE42+AE43+AE44+AE45+AE46+AE47+AE48+AE49</f>
        <v>100</v>
      </c>
      <c r="AN49" s="33">
        <f t="shared" ref="AN49" si="358">AF36+AF37+AF38+AF39+AF40+AF41+AF42+AF43+AF44+AF45+AF46+AF47+AF48+AF49</f>
        <v>100</v>
      </c>
      <c r="AO49" s="33">
        <f t="shared" ref="AO49" si="359">AG36+AG37+AG38+AG39+AG40+AG41+AG42+AG43+AG44+AG45+AG46+AG47+AG48+AG49</f>
        <v>100</v>
      </c>
      <c r="AP49" s="33">
        <f t="shared" ref="AP49" si="360">AH36+AH37+AH38+AH39+AH40+AH41+AH42+AH43+AH44+AH45+AH46+AH47+AH48+AH49</f>
        <v>100</v>
      </c>
      <c r="AR49" s="10"/>
      <c r="AS49" s="10"/>
      <c r="AT49" s="10"/>
      <c r="AV49" s="10"/>
      <c r="AW49" s="10"/>
      <c r="AX49" s="10"/>
      <c r="AY49" s="10"/>
      <c r="AZ49" s="10"/>
      <c r="BA49" s="10"/>
      <c r="BB49" s="10"/>
      <c r="BC49" s="10"/>
      <c r="BD49" s="10"/>
      <c r="BE49" s="10"/>
      <c r="BF49" s="10"/>
      <c r="BG49" s="10"/>
      <c r="BH49" s="10"/>
      <c r="BI49" s="10"/>
      <c r="BJ49" s="10"/>
      <c r="CU49" s="10"/>
      <c r="CV49" s="10"/>
      <c r="CW49" s="10"/>
      <c r="CX49" s="10"/>
      <c r="CY49" s="10"/>
      <c r="CZ49" s="10"/>
      <c r="DA49" s="10"/>
      <c r="DB49" s="10"/>
      <c r="DC49" s="10"/>
      <c r="DD49" s="10"/>
      <c r="DE49" s="10"/>
      <c r="DF49" s="10"/>
      <c r="DG49" s="10"/>
      <c r="DH49" s="10"/>
      <c r="DI49" s="10"/>
      <c r="DJ49" s="10"/>
      <c r="DK49" s="10"/>
      <c r="DL49" s="10"/>
      <c r="DM49" s="10"/>
      <c r="DN49" s="10"/>
      <c r="DO49" s="10"/>
      <c r="DP49" s="10"/>
      <c r="DQ49" s="10"/>
      <c r="DR49" s="10"/>
      <c r="DS49" s="10"/>
      <c r="DT49" s="10"/>
    </row>
    <row r="50" spans="20:194" s="1" customFormat="1" x14ac:dyDescent="0.25">
      <c r="T50" s="1" t="s">
        <v>1</v>
      </c>
      <c r="U50" s="1">
        <f>Q36</f>
        <v>13</v>
      </c>
      <c r="V50" s="1">
        <f>Q37</f>
        <v>13</v>
      </c>
      <c r="W50" s="1">
        <f>Q38</f>
        <v>13</v>
      </c>
      <c r="X50" s="1">
        <f>Q39</f>
        <v>13</v>
      </c>
      <c r="Y50" s="1">
        <f>Q40</f>
        <v>13</v>
      </c>
      <c r="Z50" s="1">
        <f>Q41</f>
        <v>13</v>
      </c>
      <c r="AA50" s="7"/>
      <c r="AB50" s="1" t="s">
        <v>1</v>
      </c>
      <c r="AC50" s="1">
        <f t="shared" ref="AC50:AH50" si="361">SUM(AC36:AC49)</f>
        <v>100</v>
      </c>
      <c r="AD50" s="1">
        <f t="shared" si="361"/>
        <v>100</v>
      </c>
      <c r="AE50" s="1">
        <f t="shared" si="361"/>
        <v>100</v>
      </c>
      <c r="AF50" s="1">
        <f t="shared" si="361"/>
        <v>100</v>
      </c>
      <c r="AG50" s="1">
        <f t="shared" si="361"/>
        <v>100</v>
      </c>
      <c r="AH50" s="1">
        <f t="shared" si="361"/>
        <v>100</v>
      </c>
      <c r="AK50" s="10"/>
      <c r="AL50" s="10"/>
      <c r="AM50" s="10"/>
      <c r="AO50" s="10"/>
      <c r="AP50" s="10"/>
      <c r="AQ50" s="10"/>
      <c r="AR50" s="10"/>
      <c r="AS50" s="10"/>
      <c r="AT50" s="10"/>
      <c r="AU50" s="10"/>
      <c r="AV50" s="10"/>
      <c r="AW50" s="10"/>
      <c r="AX50" s="10"/>
      <c r="AY50" s="10"/>
      <c r="AZ50" s="10"/>
      <c r="BA50" s="10"/>
      <c r="BB50" s="10"/>
      <c r="BC50" s="10"/>
      <c r="CN50" s="10"/>
      <c r="CO50" s="10"/>
      <c r="CP50" s="10"/>
      <c r="CQ50" s="10"/>
      <c r="CR50" s="10"/>
      <c r="CS50" s="10"/>
      <c r="CT50" s="10"/>
      <c r="CU50" s="10"/>
      <c r="CV50" s="10"/>
      <c r="CW50" s="10"/>
      <c r="CX50" s="10"/>
      <c r="CY50" s="10"/>
      <c r="CZ50" s="10"/>
      <c r="DA50" s="10"/>
      <c r="DB50" s="10"/>
      <c r="DC50" s="10"/>
      <c r="DD50" s="10"/>
      <c r="DE50" s="10"/>
      <c r="DF50" s="10"/>
      <c r="DG50" s="10"/>
      <c r="DH50" s="10"/>
      <c r="DI50" s="10"/>
      <c r="DJ50" s="10"/>
      <c r="DK50" s="10"/>
      <c r="DL50" s="10"/>
      <c r="DM50" s="10"/>
    </row>
    <row r="51" spans="20:194" s="1" customFormat="1" x14ac:dyDescent="0.25">
      <c r="AA51" s="7"/>
      <c r="AK51" s="10"/>
      <c r="AL51" s="10"/>
      <c r="AM51" s="10"/>
      <c r="AO51" s="10"/>
      <c r="AP51" s="10"/>
      <c r="AQ51" s="10"/>
      <c r="AR51" s="10"/>
      <c r="AS51" s="10"/>
      <c r="AT51" s="10"/>
      <c r="AU51" s="10"/>
      <c r="AV51" s="10"/>
      <c r="AW51" s="10"/>
      <c r="AX51" s="10"/>
      <c r="AY51" s="10"/>
      <c r="AZ51" s="10"/>
      <c r="BA51" s="10"/>
      <c r="BB51" s="10"/>
      <c r="BC51" s="10"/>
      <c r="CN51" s="10"/>
      <c r="CO51" s="10"/>
      <c r="CP51" s="10"/>
      <c r="CQ51" s="10"/>
      <c r="CR51" s="10"/>
      <c r="CS51" s="10"/>
      <c r="CT51" s="10"/>
      <c r="CU51" s="10"/>
      <c r="CV51" s="10"/>
      <c r="CW51" s="10"/>
      <c r="CX51" s="10"/>
      <c r="CY51" s="10"/>
      <c r="CZ51" s="10"/>
      <c r="DA51" s="10"/>
      <c r="DB51" s="10"/>
      <c r="DC51" s="10"/>
      <c r="DD51" s="10"/>
      <c r="DE51" s="10"/>
      <c r="DF51" s="10"/>
      <c r="DG51" s="10"/>
      <c r="DH51" s="10"/>
      <c r="DI51" s="10"/>
      <c r="DJ51" s="10"/>
      <c r="DK51" s="10"/>
      <c r="DL51" s="10"/>
      <c r="DM51" s="10"/>
    </row>
    <row r="52" spans="20:194" s="1" customFormat="1" x14ac:dyDescent="0.25">
      <c r="CU52" s="10"/>
      <c r="CV52" s="10"/>
      <c r="CW52" s="10"/>
      <c r="CX52" s="10"/>
      <c r="CY52" s="10"/>
      <c r="CZ52" s="10"/>
      <c r="DA52" s="10"/>
      <c r="DB52" s="10"/>
      <c r="DC52" s="10"/>
      <c r="DD52" s="10"/>
      <c r="DE52" s="10"/>
      <c r="DF52" s="10"/>
      <c r="DG52" s="10"/>
      <c r="DH52" s="10"/>
      <c r="DI52" s="10"/>
      <c r="DJ52" s="10"/>
      <c r="DK52" s="10"/>
      <c r="DL52" s="10"/>
      <c r="DM52" s="10"/>
      <c r="DN52" s="10"/>
      <c r="DO52" s="10"/>
      <c r="DP52" s="10"/>
      <c r="DQ52" s="10"/>
      <c r="DR52" s="10"/>
      <c r="DS52" s="10"/>
      <c r="DT52" s="10"/>
    </row>
    <row r="53" spans="20:194" s="1" customFormat="1" x14ac:dyDescent="0.25">
      <c r="CU53" s="10"/>
      <c r="CV53" s="10"/>
      <c r="CW53" s="10"/>
      <c r="CX53" s="10"/>
      <c r="CY53" s="10"/>
      <c r="CZ53" s="10"/>
      <c r="DA53" s="10"/>
      <c r="DB53" s="10"/>
      <c r="DC53" s="10"/>
      <c r="DD53" s="10"/>
      <c r="DE53" s="10"/>
      <c r="DF53" s="10"/>
      <c r="DG53" s="10"/>
      <c r="DH53" s="10"/>
      <c r="DI53" s="10"/>
      <c r="DJ53" s="10"/>
      <c r="DK53" s="10"/>
      <c r="DL53" s="10"/>
      <c r="DM53" s="10"/>
      <c r="DN53" s="10"/>
      <c r="DO53" s="10"/>
      <c r="DP53" s="10"/>
      <c r="DQ53" s="10"/>
      <c r="DR53" s="10"/>
      <c r="DS53" s="10"/>
      <c r="DT53" s="10"/>
    </row>
    <row r="54" spans="20:194" s="1" customFormat="1" x14ac:dyDescent="0.25">
      <c r="CU54" s="10"/>
      <c r="CV54" s="10"/>
      <c r="CW54" s="10"/>
      <c r="CX54" s="10"/>
      <c r="CY54" s="10"/>
      <c r="CZ54" s="10"/>
      <c r="DA54" s="10"/>
      <c r="DB54" s="10"/>
      <c r="DC54" s="10"/>
      <c r="DD54" s="10"/>
      <c r="DE54" s="10"/>
      <c r="DF54" s="10"/>
      <c r="DG54" s="10"/>
      <c r="DH54" s="10"/>
      <c r="DI54" s="10"/>
      <c r="DJ54" s="10"/>
      <c r="DK54" s="10"/>
      <c r="DL54" s="10"/>
      <c r="DM54" s="10"/>
      <c r="DN54" s="10"/>
      <c r="DO54" s="10"/>
      <c r="DP54" s="10"/>
      <c r="DQ54" s="10"/>
      <c r="DR54" s="10"/>
      <c r="DS54" s="10"/>
      <c r="DT54" s="10"/>
    </row>
    <row r="55" spans="20:194" s="1" customFormat="1" x14ac:dyDescent="0.25">
      <c r="CU55" s="10"/>
      <c r="CV55" s="10"/>
      <c r="CW55" s="10"/>
      <c r="CX55" s="10"/>
      <c r="CY55" s="10"/>
      <c r="CZ55" s="10"/>
      <c r="DA55" s="10"/>
      <c r="DB55" s="10"/>
      <c r="DC55" s="10"/>
      <c r="DD55" s="10"/>
      <c r="DE55" s="10"/>
      <c r="DF55" s="10"/>
      <c r="DG55" s="10"/>
      <c r="DH55" s="10"/>
      <c r="DI55" s="10"/>
      <c r="DJ55" s="10"/>
      <c r="DK55" s="10"/>
      <c r="DL55" s="10"/>
      <c r="DM55" s="10"/>
      <c r="DN55" s="10"/>
      <c r="DO55" s="10"/>
      <c r="DP55" s="10"/>
      <c r="DQ55" s="10"/>
      <c r="DR55" s="10"/>
      <c r="DS55" s="10"/>
      <c r="DT55" s="10"/>
    </row>
    <row r="56" spans="20:194" s="1" customFormat="1" x14ac:dyDescent="0.25">
      <c r="CU56" s="10"/>
      <c r="CV56" s="10"/>
      <c r="CW56" s="10"/>
      <c r="CX56" s="10"/>
      <c r="CY56" s="10"/>
      <c r="CZ56" s="10"/>
      <c r="DA56" s="10"/>
      <c r="DB56" s="10"/>
      <c r="DC56" s="10"/>
      <c r="DD56" s="10"/>
      <c r="DE56" s="10"/>
      <c r="DF56" s="10"/>
      <c r="DG56" s="10"/>
      <c r="DH56" s="10"/>
      <c r="DI56" s="10"/>
      <c r="DJ56" s="10"/>
      <c r="DK56" s="10"/>
      <c r="DL56" s="10"/>
      <c r="DM56" s="10"/>
      <c r="DN56" s="10"/>
      <c r="DO56" s="10"/>
      <c r="DP56" s="10"/>
      <c r="DQ56" s="10"/>
      <c r="DR56" s="10"/>
      <c r="DS56" s="10"/>
      <c r="DT56" s="10"/>
    </row>
    <row r="57" spans="20:194" s="1" customFormat="1" x14ac:dyDescent="0.25">
      <c r="CU57" s="10"/>
      <c r="CV57" s="10"/>
      <c r="CW57" s="10"/>
      <c r="CX57" s="10"/>
      <c r="CY57" s="10"/>
      <c r="CZ57" s="10"/>
      <c r="DA57" s="10"/>
      <c r="DB57" s="10"/>
      <c r="DC57" s="10"/>
      <c r="DD57" s="10"/>
      <c r="DE57" s="10"/>
      <c r="DF57" s="10"/>
      <c r="DG57" s="10"/>
      <c r="DH57" s="10"/>
      <c r="DI57" s="10"/>
      <c r="DJ57" s="10"/>
      <c r="DK57" s="10"/>
      <c r="DL57" s="10"/>
      <c r="DM57" s="10"/>
      <c r="DN57" s="10"/>
      <c r="DO57" s="10"/>
      <c r="DP57" s="10"/>
      <c r="DQ57" s="10"/>
      <c r="DR57" s="10"/>
      <c r="DS57" s="10"/>
      <c r="DT57" s="10"/>
    </row>
    <row r="58" spans="20:194" s="1" customFormat="1" x14ac:dyDescent="0.25">
      <c r="CU58" s="10"/>
      <c r="CV58" s="10"/>
      <c r="CW58" s="10"/>
      <c r="CX58" s="10"/>
      <c r="CY58" s="10"/>
      <c r="CZ58" s="10"/>
      <c r="DA58" s="10"/>
      <c r="DB58" s="10"/>
      <c r="DC58" s="10"/>
      <c r="DD58" s="10"/>
      <c r="DE58" s="10"/>
      <c r="DF58" s="10"/>
      <c r="DG58" s="10"/>
      <c r="DH58" s="10"/>
      <c r="DI58" s="10"/>
      <c r="DJ58" s="10"/>
      <c r="DK58" s="10"/>
      <c r="DL58" s="10"/>
      <c r="DM58" s="10"/>
      <c r="DN58" s="10"/>
      <c r="DO58" s="10"/>
      <c r="DP58" s="10"/>
      <c r="DQ58" s="10"/>
      <c r="DR58" s="10"/>
      <c r="DS58" s="10"/>
      <c r="DT58" s="10"/>
    </row>
    <row r="59" spans="20:194" s="1" customFormat="1" x14ac:dyDescent="0.25">
      <c r="FM59" s="10"/>
      <c r="FN59" s="10"/>
      <c r="FO59" s="10"/>
      <c r="FP59" s="10"/>
      <c r="FQ59" s="10"/>
      <c r="FR59" s="10"/>
      <c r="FS59" s="10"/>
      <c r="FT59" s="10"/>
      <c r="FU59" s="10"/>
      <c r="FV59" s="10"/>
      <c r="FW59" s="10"/>
      <c r="FX59" s="10"/>
      <c r="FY59" s="10"/>
      <c r="FZ59" s="10"/>
      <c r="GA59" s="10"/>
      <c r="GB59" s="10"/>
      <c r="GC59" s="10"/>
      <c r="GD59" s="10"/>
      <c r="GE59" s="10"/>
      <c r="GF59" s="10"/>
      <c r="GG59" s="10"/>
      <c r="GH59" s="10"/>
      <c r="GI59" s="10"/>
      <c r="GJ59" s="10"/>
      <c r="GK59" s="10"/>
      <c r="GL59" s="10"/>
    </row>
    <row r="60" spans="20:194" s="1" customFormat="1" x14ac:dyDescent="0.25">
      <c r="FM60" s="10"/>
      <c r="FN60" s="10"/>
      <c r="FO60" s="10"/>
      <c r="FP60" s="10"/>
      <c r="FQ60" s="10"/>
      <c r="FR60" s="10"/>
      <c r="FS60" s="10"/>
      <c r="FT60" s="10"/>
      <c r="FU60" s="10"/>
      <c r="FV60" s="10"/>
      <c r="FW60" s="10"/>
      <c r="FX60" s="10"/>
      <c r="FY60" s="10"/>
      <c r="FZ60" s="10"/>
      <c r="GA60" s="10"/>
      <c r="GB60" s="10"/>
      <c r="GC60" s="10"/>
      <c r="GD60" s="10"/>
      <c r="GE60" s="10"/>
      <c r="GF60" s="10"/>
      <c r="GG60" s="10"/>
      <c r="GH60" s="10"/>
      <c r="GI60" s="10"/>
      <c r="GJ60" s="10"/>
      <c r="GK60" s="10"/>
      <c r="GL60" s="10"/>
    </row>
    <row r="61" spans="20:194" s="1" customFormat="1" x14ac:dyDescent="0.25">
      <c r="FM61" s="10"/>
      <c r="FN61" s="10"/>
      <c r="FO61" s="10"/>
      <c r="FP61" s="10"/>
      <c r="FQ61" s="10"/>
      <c r="FR61" s="10"/>
      <c r="FS61" s="10"/>
      <c r="FT61" s="10"/>
      <c r="FU61" s="10"/>
      <c r="FV61" s="10"/>
      <c r="FW61" s="10"/>
      <c r="FX61" s="10"/>
      <c r="FY61" s="10"/>
      <c r="FZ61" s="10"/>
      <c r="GA61" s="10"/>
      <c r="GB61" s="10"/>
      <c r="GC61" s="10"/>
      <c r="GD61" s="10"/>
      <c r="GE61" s="10"/>
      <c r="GF61" s="10"/>
      <c r="GG61" s="10"/>
      <c r="GH61" s="10"/>
      <c r="GI61" s="10"/>
      <c r="GJ61" s="10"/>
      <c r="GK61" s="10"/>
      <c r="GL61" s="10"/>
    </row>
    <row r="62" spans="20:194" s="1" customFormat="1" x14ac:dyDescent="0.25">
      <c r="FM62" s="10"/>
      <c r="FN62" s="10"/>
      <c r="FO62" s="10"/>
      <c r="FP62" s="10"/>
      <c r="FQ62" s="10"/>
      <c r="FR62" s="10"/>
      <c r="FS62" s="10"/>
      <c r="FT62" s="10"/>
      <c r="FU62" s="10"/>
      <c r="FV62" s="10"/>
      <c r="FW62" s="10"/>
      <c r="FX62" s="10"/>
      <c r="FY62" s="10"/>
      <c r="FZ62" s="10"/>
      <c r="GA62" s="10"/>
      <c r="GB62" s="10"/>
      <c r="GC62" s="10"/>
      <c r="GD62" s="10"/>
      <c r="GE62" s="10"/>
      <c r="GF62" s="10"/>
      <c r="GG62" s="10"/>
      <c r="GH62" s="10"/>
      <c r="GI62" s="10"/>
      <c r="GJ62" s="10"/>
      <c r="GK62" s="10"/>
      <c r="GL62" s="10"/>
    </row>
    <row r="63" spans="20:194" s="1" customFormat="1" x14ac:dyDescent="0.25">
      <c r="FM63" s="10"/>
      <c r="FN63" s="10"/>
      <c r="FO63" s="10"/>
      <c r="FP63" s="10"/>
      <c r="FQ63" s="10"/>
      <c r="FR63" s="10"/>
      <c r="FS63" s="10"/>
      <c r="FT63" s="10"/>
      <c r="FU63" s="10"/>
      <c r="FV63" s="10"/>
      <c r="FW63" s="10"/>
      <c r="FX63" s="10"/>
      <c r="FY63" s="10"/>
      <c r="FZ63" s="10"/>
      <c r="GA63" s="10"/>
      <c r="GB63" s="10"/>
      <c r="GC63" s="10"/>
      <c r="GD63" s="10"/>
      <c r="GE63" s="10"/>
      <c r="GF63" s="10"/>
      <c r="GG63" s="10"/>
      <c r="GH63" s="10"/>
      <c r="GI63" s="10"/>
      <c r="GJ63" s="10"/>
      <c r="GK63" s="10"/>
      <c r="GL63" s="10"/>
    </row>
    <row r="64" spans="20:194" s="1" customFormat="1" x14ac:dyDescent="0.25">
      <c r="FM64" s="10"/>
      <c r="FN64" s="10"/>
      <c r="FO64" s="10"/>
      <c r="FP64" s="10"/>
      <c r="FQ64" s="10"/>
      <c r="FR64" s="10"/>
      <c r="FS64" s="10"/>
      <c r="FT64" s="10"/>
      <c r="FU64" s="10"/>
      <c r="FV64" s="10"/>
      <c r="FW64" s="10"/>
      <c r="FX64" s="10"/>
      <c r="FY64" s="10"/>
      <c r="FZ64" s="10"/>
      <c r="GA64" s="10"/>
      <c r="GB64" s="10"/>
      <c r="GC64" s="10"/>
      <c r="GD64" s="10"/>
      <c r="GE64" s="10"/>
      <c r="GF64" s="10"/>
      <c r="GG64" s="10"/>
      <c r="GH64" s="10"/>
      <c r="GI64" s="10"/>
      <c r="GJ64" s="10"/>
      <c r="GK64" s="10"/>
      <c r="GL64" s="10"/>
    </row>
    <row r="65" spans="169:194" s="1" customFormat="1" x14ac:dyDescent="0.25">
      <c r="FM65" s="10"/>
      <c r="FN65" s="10"/>
      <c r="FO65" s="10"/>
      <c r="FP65" s="10"/>
      <c r="FQ65" s="10"/>
      <c r="FR65" s="10"/>
      <c r="FS65" s="10"/>
      <c r="FT65" s="10"/>
      <c r="FU65" s="10"/>
      <c r="FV65" s="10"/>
      <c r="FW65" s="10"/>
      <c r="FX65" s="10"/>
      <c r="FY65" s="10"/>
      <c r="FZ65" s="10"/>
      <c r="GA65" s="10"/>
      <c r="GB65" s="10"/>
      <c r="GC65" s="10"/>
      <c r="GD65" s="10"/>
      <c r="GE65" s="10"/>
      <c r="GF65" s="10"/>
      <c r="GG65" s="10"/>
      <c r="GH65" s="10"/>
      <c r="GI65" s="10"/>
      <c r="GJ65" s="10"/>
      <c r="GK65" s="10"/>
      <c r="GL65" s="10"/>
    </row>
  </sheetData>
  <pageMargins left="0.7" right="0.7" top="0.78740157499999996" bottom="0.78740157499999996"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L68"/>
  <sheetViews>
    <sheetView topLeftCell="AC19" zoomScale="75" zoomScaleNormal="75" workbookViewId="0">
      <selection activeCell="Q45" sqref="Q45"/>
    </sheetView>
  </sheetViews>
  <sheetFormatPr baseColWidth="10" defaultRowHeight="15" x14ac:dyDescent="0.25"/>
  <cols>
    <col min="1" max="1" width="27.7109375" customWidth="1"/>
    <col min="2" max="2" width="23" bestFit="1" customWidth="1"/>
    <col min="3" max="3" width="9" bestFit="1" customWidth="1"/>
    <col min="4" max="4" width="8" bestFit="1" customWidth="1"/>
    <col min="5" max="5" width="7" bestFit="1" customWidth="1"/>
    <col min="6" max="6" width="6" bestFit="1" customWidth="1"/>
    <col min="7" max="7" width="5" bestFit="1" customWidth="1"/>
    <col min="8" max="8" width="4" bestFit="1" customWidth="1"/>
    <col min="9" max="9" width="3.5703125" customWidth="1"/>
    <col min="10" max="10" width="4" customWidth="1"/>
    <col min="11" max="11" width="4.140625" customWidth="1"/>
    <col min="12" max="12" width="6.28515625" customWidth="1"/>
    <col min="13" max="13" width="4.28515625" customWidth="1"/>
    <col min="14" max="14" width="4.5703125" customWidth="1"/>
    <col min="15" max="15" width="4.7109375" customWidth="1"/>
    <col min="16" max="16" width="5.7109375" customWidth="1"/>
    <col min="17" max="17" width="10.28515625" bestFit="1" customWidth="1"/>
    <col min="20" max="20" width="19.42578125" bestFit="1" customWidth="1"/>
    <col min="21" max="21" width="10" bestFit="1" customWidth="1"/>
    <col min="22" max="22" width="15.28515625" customWidth="1"/>
    <col min="23" max="23" width="10.140625" bestFit="1" customWidth="1"/>
    <col min="24" max="24" width="11.85546875" bestFit="1" customWidth="1"/>
    <col min="25" max="25" width="12.85546875" bestFit="1" customWidth="1"/>
    <col min="26" max="26" width="15.140625" bestFit="1" customWidth="1"/>
    <col min="28" max="28" width="10.28515625" bestFit="1" customWidth="1"/>
    <col min="29" max="29" width="19.85546875" customWidth="1"/>
    <col min="30" max="30" width="12.42578125" customWidth="1"/>
    <col min="31" max="31" width="10.140625" bestFit="1" customWidth="1"/>
    <col min="32" max="32" width="11.85546875" bestFit="1" customWidth="1"/>
    <col min="33" max="33" width="12.85546875" bestFit="1" customWidth="1"/>
    <col min="34" max="34" width="15.140625" bestFit="1" customWidth="1"/>
    <col min="36" max="36" width="9" bestFit="1" customWidth="1"/>
    <col min="37" max="37" width="10" bestFit="1" customWidth="1"/>
    <col min="38" max="38" width="12" customWidth="1"/>
    <col min="39" max="39" width="10.140625" bestFit="1" customWidth="1"/>
    <col min="40" max="40" width="11.85546875" bestFit="1" customWidth="1"/>
    <col min="41" max="41" width="12.85546875" bestFit="1" customWidth="1"/>
    <col min="42" max="42" width="15.140625" bestFit="1" customWidth="1"/>
    <col min="44" max="44" width="2.85546875" bestFit="1" customWidth="1"/>
    <col min="45" max="45" width="7.5703125" customWidth="1"/>
    <col min="46" max="46" width="6.85546875" bestFit="1" customWidth="1"/>
    <col min="47" max="47" width="6.7109375" customWidth="1"/>
    <col min="48" max="48" width="5.85546875" bestFit="1" customWidth="1"/>
    <col min="49" max="49" width="6" customWidth="1"/>
    <col min="50" max="50" width="6.5703125" bestFit="1" customWidth="1"/>
  </cols>
  <sheetData>
    <row r="1" spans="1:124" s="1" customFormat="1" x14ac:dyDescent="0.25"/>
    <row r="2" spans="1:124" s="1" customFormat="1" x14ac:dyDescent="0.25"/>
    <row r="3" spans="1:124" s="1" customFormat="1" x14ac:dyDescent="0.25">
      <c r="A3" s="1" t="s">
        <v>98</v>
      </c>
      <c r="U3" s="1" t="str">
        <f>A3</f>
        <v xml:space="preserve">Bacteroides fragilis  </v>
      </c>
      <c r="AC3" s="1" t="str">
        <f>A3</f>
        <v xml:space="preserve">Bacteroides fragilis  </v>
      </c>
      <c r="AK3" s="1" t="str">
        <f>A3</f>
        <v xml:space="preserve">Bacteroides fragilis  </v>
      </c>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row>
    <row r="4" spans="1:124" s="1" customFormat="1" ht="18.75" x14ac:dyDescent="0.3">
      <c r="B4" s="1" t="s">
        <v>0</v>
      </c>
      <c r="C4" s="1">
        <v>1.5625E-2</v>
      </c>
      <c r="D4" s="1">
        <v>3.125E-2</v>
      </c>
      <c r="E4" s="1">
        <v>6.25E-2</v>
      </c>
      <c r="F4" s="1">
        <v>0.125</v>
      </c>
      <c r="G4" s="1">
        <v>0.25</v>
      </c>
      <c r="H4" s="1">
        <v>0.5</v>
      </c>
      <c r="I4" s="1">
        <v>1</v>
      </c>
      <c r="J4" s="1">
        <v>2</v>
      </c>
      <c r="K4" s="1">
        <v>4</v>
      </c>
      <c r="L4" s="1">
        <v>8</v>
      </c>
      <c r="M4" s="1">
        <v>16</v>
      </c>
      <c r="N4" s="1">
        <v>32</v>
      </c>
      <c r="O4" s="1">
        <v>64</v>
      </c>
      <c r="P4" s="1">
        <v>128</v>
      </c>
      <c r="Q4" s="1" t="s">
        <v>1</v>
      </c>
      <c r="T4" s="1" t="s">
        <v>0</v>
      </c>
      <c r="U4" s="1" t="str">
        <f>B5</f>
        <v>Ampicillin/ Sulbactam</v>
      </c>
      <c r="V4" s="1" t="str">
        <f>B6</f>
        <v>Piperacillin/ Tazobactam</v>
      </c>
      <c r="W4" s="1" t="str">
        <f>B7</f>
        <v>Imipenem</v>
      </c>
      <c r="X4" s="1" t="str">
        <f>B8</f>
        <v>Clindamycin</v>
      </c>
      <c r="Y4" s="1" t="str">
        <f>B9</f>
        <v>Metronidazol</v>
      </c>
      <c r="Z4" s="1" t="str">
        <f>B10</f>
        <v>Benzylpenicillin</v>
      </c>
      <c r="AC4" s="1" t="str">
        <f t="shared" ref="AC4:AH4" si="0">U4</f>
        <v>Ampicillin/ Sulbactam</v>
      </c>
      <c r="AD4" s="1" t="str">
        <f t="shared" si="0"/>
        <v>Piperacillin/ Tazobactam</v>
      </c>
      <c r="AE4" s="1" t="str">
        <f t="shared" si="0"/>
        <v>Imipenem</v>
      </c>
      <c r="AF4" s="1" t="str">
        <f t="shared" si="0"/>
        <v>Clindamycin</v>
      </c>
      <c r="AG4" s="1" t="str">
        <f t="shared" si="0"/>
        <v>Metronidazol</v>
      </c>
      <c r="AH4" s="1" t="str">
        <f t="shared" si="0"/>
        <v>Benzylpenicillin</v>
      </c>
      <c r="AK4" s="1" t="str">
        <f t="shared" ref="AK4:AP4" si="1">U4</f>
        <v>Ampicillin/ Sulbactam</v>
      </c>
      <c r="AL4" s="1" t="str">
        <f t="shared" si="1"/>
        <v>Piperacillin/ Tazobactam</v>
      </c>
      <c r="AM4" s="1" t="str">
        <f t="shared" si="1"/>
        <v>Imipenem</v>
      </c>
      <c r="AN4" s="1" t="str">
        <f t="shared" si="1"/>
        <v>Clindamycin</v>
      </c>
      <c r="AO4" s="1" t="str">
        <f t="shared" si="1"/>
        <v>Metronidazol</v>
      </c>
      <c r="AP4" s="1" t="str">
        <f t="shared" si="1"/>
        <v>Benzylpenicillin</v>
      </c>
      <c r="AR4" s="23"/>
      <c r="AS4" s="9" t="s">
        <v>73</v>
      </c>
      <c r="AT4" s="24" t="s">
        <v>53</v>
      </c>
      <c r="AU4" s="24" t="s">
        <v>55</v>
      </c>
      <c r="AV4" s="24" t="s">
        <v>59</v>
      </c>
      <c r="AW4" s="24" t="s">
        <v>79</v>
      </c>
      <c r="AX4" s="24" t="s">
        <v>83</v>
      </c>
      <c r="AY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row>
    <row r="5" spans="1:124" s="1" customFormat="1" ht="18.75" x14ac:dyDescent="0.25">
      <c r="B5" s="1" t="s">
        <v>3</v>
      </c>
      <c r="C5" s="2">
        <v>0</v>
      </c>
      <c r="D5" s="2">
        <v>0</v>
      </c>
      <c r="E5" s="2">
        <v>1</v>
      </c>
      <c r="F5" s="2">
        <v>4</v>
      </c>
      <c r="G5" s="2">
        <v>15</v>
      </c>
      <c r="H5" s="2">
        <v>16</v>
      </c>
      <c r="I5" s="2">
        <v>2</v>
      </c>
      <c r="J5" s="2">
        <v>3</v>
      </c>
      <c r="K5" s="2">
        <v>1</v>
      </c>
      <c r="L5" s="4">
        <v>2</v>
      </c>
      <c r="M5" s="3">
        <v>0</v>
      </c>
      <c r="N5" s="3">
        <v>0</v>
      </c>
      <c r="O5" s="3">
        <v>0</v>
      </c>
      <c r="P5" s="3">
        <v>0</v>
      </c>
      <c r="Q5" s="49">
        <v>44</v>
      </c>
      <c r="T5" s="1">
        <v>1.5625E-2</v>
      </c>
      <c r="U5" s="2">
        <f>C5</f>
        <v>0</v>
      </c>
      <c r="V5" s="2">
        <f>C6</f>
        <v>0</v>
      </c>
      <c r="W5" s="2">
        <f>C7</f>
        <v>0</v>
      </c>
      <c r="X5" s="2">
        <f>C8</f>
        <v>0</v>
      </c>
      <c r="Y5" s="2">
        <f>C9</f>
        <v>0</v>
      </c>
      <c r="Z5" s="2">
        <f>C10</f>
        <v>0</v>
      </c>
      <c r="AA5" s="5"/>
      <c r="AB5" s="1">
        <v>1.5625E-2</v>
      </c>
      <c r="AC5" s="31">
        <f t="shared" ref="AC5:AH5" si="2">PRODUCT(U5*100*1/U19)</f>
        <v>0</v>
      </c>
      <c r="AD5" s="31">
        <f t="shared" si="2"/>
        <v>0</v>
      </c>
      <c r="AE5" s="31">
        <f t="shared" si="2"/>
        <v>0</v>
      </c>
      <c r="AF5" s="31">
        <f t="shared" si="2"/>
        <v>0</v>
      </c>
      <c r="AG5" s="31">
        <f t="shared" si="2"/>
        <v>0</v>
      </c>
      <c r="AH5" s="31">
        <f t="shared" si="2"/>
        <v>0</v>
      </c>
      <c r="AJ5" s="1">
        <v>1.5625E-2</v>
      </c>
      <c r="AK5" s="31">
        <f t="shared" ref="AK5:AP5" si="3">AC5</f>
        <v>0</v>
      </c>
      <c r="AL5" s="31">
        <f t="shared" si="3"/>
        <v>0</v>
      </c>
      <c r="AM5" s="31">
        <f t="shared" si="3"/>
        <v>0</v>
      </c>
      <c r="AN5" s="31">
        <f t="shared" si="3"/>
        <v>0</v>
      </c>
      <c r="AO5" s="31">
        <f t="shared" si="3"/>
        <v>0</v>
      </c>
      <c r="AP5" s="31">
        <f t="shared" si="3"/>
        <v>0</v>
      </c>
      <c r="AR5" s="25" t="s">
        <v>49</v>
      </c>
      <c r="AS5" s="26">
        <f>Z19</f>
        <v>44</v>
      </c>
      <c r="AT5" s="26">
        <f>U19</f>
        <v>44</v>
      </c>
      <c r="AU5" s="26">
        <f>V19</f>
        <v>44</v>
      </c>
      <c r="AV5" s="26">
        <f>W19</f>
        <v>44</v>
      </c>
      <c r="AW5" s="26">
        <f>X19</f>
        <v>44</v>
      </c>
      <c r="AX5" s="26">
        <f>Y19</f>
        <v>44</v>
      </c>
      <c r="AY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row>
    <row r="6" spans="1:124" s="1" customFormat="1" ht="18.75" x14ac:dyDescent="0.25">
      <c r="B6" s="1" t="s">
        <v>5</v>
      </c>
      <c r="C6" s="2">
        <v>0</v>
      </c>
      <c r="D6" s="2">
        <v>0</v>
      </c>
      <c r="E6" s="2">
        <v>0</v>
      </c>
      <c r="F6" s="2">
        <v>1</v>
      </c>
      <c r="G6" s="2">
        <v>4</v>
      </c>
      <c r="H6" s="2">
        <v>16</v>
      </c>
      <c r="I6" s="2">
        <v>14</v>
      </c>
      <c r="J6" s="2">
        <v>3</v>
      </c>
      <c r="K6" s="2">
        <v>1</v>
      </c>
      <c r="L6" s="2">
        <v>4</v>
      </c>
      <c r="M6" s="4">
        <v>0</v>
      </c>
      <c r="N6" s="3">
        <v>0</v>
      </c>
      <c r="O6" s="3">
        <v>1</v>
      </c>
      <c r="P6" s="3">
        <v>0</v>
      </c>
      <c r="Q6" s="49">
        <v>44</v>
      </c>
      <c r="T6" s="1">
        <v>3.125E-2</v>
      </c>
      <c r="U6" s="2">
        <f>D5</f>
        <v>0</v>
      </c>
      <c r="V6" s="2">
        <f>D6</f>
        <v>0</v>
      </c>
      <c r="W6" s="2">
        <f>D7</f>
        <v>3</v>
      </c>
      <c r="X6" s="2">
        <f>D8</f>
        <v>0</v>
      </c>
      <c r="Y6" s="2">
        <f>D9</f>
        <v>0</v>
      </c>
      <c r="Z6" s="2">
        <f>D10</f>
        <v>0</v>
      </c>
      <c r="AA6" s="5"/>
      <c r="AB6" s="1">
        <v>3.125E-2</v>
      </c>
      <c r="AC6" s="31">
        <f t="shared" ref="AC6:AH6" si="4">PRODUCT(U6*100*1/U19)</f>
        <v>0</v>
      </c>
      <c r="AD6" s="31">
        <f t="shared" si="4"/>
        <v>0</v>
      </c>
      <c r="AE6" s="31">
        <f t="shared" si="4"/>
        <v>6.8181818181818183</v>
      </c>
      <c r="AF6" s="31">
        <f t="shared" si="4"/>
        <v>0</v>
      </c>
      <c r="AG6" s="31">
        <f t="shared" si="4"/>
        <v>0</v>
      </c>
      <c r="AH6" s="31">
        <f t="shared" si="4"/>
        <v>0</v>
      </c>
      <c r="AJ6" s="1">
        <v>3.125E-2</v>
      </c>
      <c r="AK6" s="31">
        <f t="shared" ref="AK6:AP6" si="5">AC5+AC6</f>
        <v>0</v>
      </c>
      <c r="AL6" s="31">
        <f t="shared" si="5"/>
        <v>0</v>
      </c>
      <c r="AM6" s="31">
        <f t="shared" si="5"/>
        <v>6.8181818181818183</v>
      </c>
      <c r="AN6" s="31">
        <f t="shared" si="5"/>
        <v>0</v>
      </c>
      <c r="AO6" s="31">
        <f t="shared" si="5"/>
        <v>0</v>
      </c>
      <c r="AP6" s="31">
        <f t="shared" si="5"/>
        <v>0</v>
      </c>
      <c r="AR6" s="25" t="s">
        <v>50</v>
      </c>
      <c r="AS6" s="18">
        <f>AP9</f>
        <v>0</v>
      </c>
      <c r="AT6" s="18">
        <f>AK13</f>
        <v>95.454545454545453</v>
      </c>
      <c r="AU6" s="18">
        <f>AL14</f>
        <v>97.72727272727272</v>
      </c>
      <c r="AV6" s="18">
        <f>AM12</f>
        <v>100</v>
      </c>
      <c r="AW6" s="18">
        <f>AN13</f>
        <v>70.454545454545439</v>
      </c>
      <c r="AX6" s="18">
        <f>AO13</f>
        <v>100</v>
      </c>
      <c r="AY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row>
    <row r="7" spans="1:124" s="1" customFormat="1" ht="18.75" x14ac:dyDescent="0.25">
      <c r="B7" s="1" t="s">
        <v>10</v>
      </c>
      <c r="C7" s="2">
        <v>0</v>
      </c>
      <c r="D7" s="2">
        <v>3</v>
      </c>
      <c r="E7" s="2">
        <v>9</v>
      </c>
      <c r="F7" s="2">
        <v>13</v>
      </c>
      <c r="G7" s="2">
        <v>11</v>
      </c>
      <c r="H7" s="2">
        <v>8</v>
      </c>
      <c r="I7" s="2">
        <v>0</v>
      </c>
      <c r="J7" s="2">
        <v>0</v>
      </c>
      <c r="K7" s="4">
        <v>0</v>
      </c>
      <c r="L7" s="3">
        <v>0</v>
      </c>
      <c r="M7" s="3">
        <v>0</v>
      </c>
      <c r="N7" s="3">
        <v>0</v>
      </c>
      <c r="O7" s="3">
        <v>0</v>
      </c>
      <c r="P7" s="3">
        <v>0</v>
      </c>
      <c r="Q7" s="49">
        <v>44</v>
      </c>
      <c r="T7" s="1">
        <v>6.25E-2</v>
      </c>
      <c r="U7" s="2">
        <f>E5</f>
        <v>1</v>
      </c>
      <c r="V7" s="2">
        <f>E6</f>
        <v>0</v>
      </c>
      <c r="W7" s="2">
        <f>E7</f>
        <v>9</v>
      </c>
      <c r="X7" s="2">
        <f>E8</f>
        <v>2</v>
      </c>
      <c r="Y7" s="2">
        <f>E9</f>
        <v>3</v>
      </c>
      <c r="Z7" s="2">
        <f>E10</f>
        <v>0</v>
      </c>
      <c r="AA7" s="5"/>
      <c r="AB7" s="1">
        <v>6.25E-2</v>
      </c>
      <c r="AC7" s="31">
        <f t="shared" ref="AC7:AH7" si="6">PRODUCT(U7*100*1/U19)</f>
        <v>2.2727272727272729</v>
      </c>
      <c r="AD7" s="31">
        <f t="shared" si="6"/>
        <v>0</v>
      </c>
      <c r="AE7" s="31">
        <f t="shared" si="6"/>
        <v>20.454545454545453</v>
      </c>
      <c r="AF7" s="31">
        <f t="shared" si="6"/>
        <v>4.5454545454545459</v>
      </c>
      <c r="AG7" s="31">
        <f t="shared" si="6"/>
        <v>6.8181818181818183</v>
      </c>
      <c r="AH7" s="31">
        <f t="shared" si="6"/>
        <v>0</v>
      </c>
      <c r="AJ7" s="1">
        <v>6.25E-2</v>
      </c>
      <c r="AK7" s="31">
        <f t="shared" ref="AK7:AP7" si="7">AC5+AC6+AC7</f>
        <v>2.2727272727272729</v>
      </c>
      <c r="AL7" s="31">
        <f t="shared" si="7"/>
        <v>0</v>
      </c>
      <c r="AM7" s="31">
        <f t="shared" si="7"/>
        <v>27.272727272727273</v>
      </c>
      <c r="AN7" s="31">
        <f t="shared" si="7"/>
        <v>4.5454545454545459</v>
      </c>
      <c r="AO7" s="31">
        <f t="shared" si="7"/>
        <v>6.8181818181818183</v>
      </c>
      <c r="AP7" s="31">
        <f t="shared" si="7"/>
        <v>0</v>
      </c>
      <c r="AR7" s="25" t="s">
        <v>51</v>
      </c>
      <c r="AS7" s="18">
        <f>AP10-AP9</f>
        <v>0</v>
      </c>
      <c r="AT7" s="18">
        <f>AK14-AK13</f>
        <v>4.5454545454545467</v>
      </c>
      <c r="AU7" s="18">
        <f>AL15-AL14</f>
        <v>0</v>
      </c>
      <c r="AV7" s="18">
        <f>AM13-AM12</f>
        <v>0</v>
      </c>
      <c r="AW7" s="18"/>
      <c r="AX7" s="18"/>
      <c r="AY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row>
    <row r="8" spans="1:124" s="1" customFormat="1" ht="18.75" x14ac:dyDescent="0.25">
      <c r="B8" s="1" t="s">
        <v>24</v>
      </c>
      <c r="C8" s="2">
        <v>0</v>
      </c>
      <c r="D8" s="2">
        <v>0</v>
      </c>
      <c r="E8" s="2">
        <v>2</v>
      </c>
      <c r="F8" s="2">
        <v>4</v>
      </c>
      <c r="G8" s="2">
        <v>4</v>
      </c>
      <c r="H8" s="2">
        <v>9</v>
      </c>
      <c r="I8" s="2">
        <v>9</v>
      </c>
      <c r="J8" s="2">
        <v>2</v>
      </c>
      <c r="K8" s="2">
        <v>1</v>
      </c>
      <c r="L8" s="3">
        <v>1</v>
      </c>
      <c r="M8" s="3">
        <v>0</v>
      </c>
      <c r="N8" s="3">
        <v>0</v>
      </c>
      <c r="O8" s="3">
        <v>0</v>
      </c>
      <c r="P8" s="3">
        <v>12</v>
      </c>
      <c r="Q8" s="49">
        <v>44</v>
      </c>
      <c r="T8" s="1">
        <v>0.125</v>
      </c>
      <c r="U8" s="2">
        <f>F5</f>
        <v>4</v>
      </c>
      <c r="V8" s="2">
        <f>F6</f>
        <v>1</v>
      </c>
      <c r="W8" s="2">
        <f>F7</f>
        <v>13</v>
      </c>
      <c r="X8" s="2">
        <f>F8</f>
        <v>4</v>
      </c>
      <c r="Y8" s="2">
        <f>F9</f>
        <v>3</v>
      </c>
      <c r="Z8" s="2">
        <f>F10</f>
        <v>0</v>
      </c>
      <c r="AA8" s="5"/>
      <c r="AB8" s="1">
        <v>0.125</v>
      </c>
      <c r="AC8" s="31">
        <f t="shared" ref="AC8:AH8" si="8">PRODUCT(U8*100*1/U19)</f>
        <v>9.0909090909090917</v>
      </c>
      <c r="AD8" s="31">
        <f t="shared" si="8"/>
        <v>2.2727272727272729</v>
      </c>
      <c r="AE8" s="31">
        <f t="shared" si="8"/>
        <v>29.545454545454547</v>
      </c>
      <c r="AF8" s="31">
        <f t="shared" si="8"/>
        <v>9.0909090909090917</v>
      </c>
      <c r="AG8" s="31">
        <f t="shared" si="8"/>
        <v>6.8181818181818183</v>
      </c>
      <c r="AH8" s="31">
        <f t="shared" si="8"/>
        <v>0</v>
      </c>
      <c r="AJ8" s="1">
        <v>0.125</v>
      </c>
      <c r="AK8" s="31">
        <f t="shared" ref="AK8:AP8" si="9">AC5+AC6+AC7+AC8</f>
        <v>11.363636363636365</v>
      </c>
      <c r="AL8" s="31">
        <f t="shared" si="9"/>
        <v>2.2727272727272729</v>
      </c>
      <c r="AM8" s="31">
        <f t="shared" si="9"/>
        <v>56.81818181818182</v>
      </c>
      <c r="AN8" s="31">
        <f t="shared" si="9"/>
        <v>13.636363636363637</v>
      </c>
      <c r="AO8" s="31">
        <f t="shared" si="9"/>
        <v>13.636363636363637</v>
      </c>
      <c r="AP8" s="31">
        <f t="shared" si="9"/>
        <v>0</v>
      </c>
      <c r="AR8" s="25" t="s">
        <v>52</v>
      </c>
      <c r="AS8" s="18">
        <f>AP18-AP10</f>
        <v>100</v>
      </c>
      <c r="AT8" s="18">
        <f>AK18-AK14</f>
        <v>0</v>
      </c>
      <c r="AU8" s="18">
        <f>AL18-AL15</f>
        <v>2.2727272727272663</v>
      </c>
      <c r="AV8" s="18">
        <f>AM18-AM13</f>
        <v>0</v>
      </c>
      <c r="AW8" s="18">
        <f>AN18-AN13</f>
        <v>29.545454545454533</v>
      </c>
      <c r="AX8" s="18">
        <f>AO18-AO13</f>
        <v>0</v>
      </c>
      <c r="AY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row>
    <row r="9" spans="1:124" s="1" customFormat="1" x14ac:dyDescent="0.25">
      <c r="B9" s="1" t="s">
        <v>25</v>
      </c>
      <c r="C9" s="2">
        <v>0</v>
      </c>
      <c r="D9" s="2">
        <v>0</v>
      </c>
      <c r="E9" s="2">
        <v>3</v>
      </c>
      <c r="F9" s="2">
        <v>3</v>
      </c>
      <c r="G9" s="2">
        <v>9</v>
      </c>
      <c r="H9" s="2">
        <v>20</v>
      </c>
      <c r="I9" s="2">
        <v>8</v>
      </c>
      <c r="J9" s="2">
        <v>1</v>
      </c>
      <c r="K9" s="2">
        <v>0</v>
      </c>
      <c r="L9" s="3">
        <v>0</v>
      </c>
      <c r="M9" s="3">
        <v>0</v>
      </c>
      <c r="N9" s="3">
        <v>0</v>
      </c>
      <c r="O9" s="3">
        <v>0</v>
      </c>
      <c r="P9" s="3">
        <v>0</v>
      </c>
      <c r="Q9" s="49">
        <v>44</v>
      </c>
      <c r="T9" s="1">
        <v>0.25</v>
      </c>
      <c r="U9" s="2">
        <f>G5</f>
        <v>15</v>
      </c>
      <c r="V9" s="2">
        <f>G6</f>
        <v>4</v>
      </c>
      <c r="W9" s="2">
        <f>G7</f>
        <v>11</v>
      </c>
      <c r="X9" s="2">
        <f>G8</f>
        <v>4</v>
      </c>
      <c r="Y9" s="2">
        <f>G9</f>
        <v>9</v>
      </c>
      <c r="Z9" s="2">
        <f>G10</f>
        <v>0</v>
      </c>
      <c r="AA9" s="5"/>
      <c r="AB9" s="1">
        <v>0.25</v>
      </c>
      <c r="AC9" s="31">
        <f t="shared" ref="AC9:AH9" si="10">PRODUCT(U9*100*1/U19)</f>
        <v>34.090909090909093</v>
      </c>
      <c r="AD9" s="31">
        <f t="shared" si="10"/>
        <v>9.0909090909090917</v>
      </c>
      <c r="AE9" s="31">
        <f t="shared" si="10"/>
        <v>25</v>
      </c>
      <c r="AF9" s="31">
        <f t="shared" si="10"/>
        <v>9.0909090909090917</v>
      </c>
      <c r="AG9" s="31">
        <f t="shared" si="10"/>
        <v>20.454545454545453</v>
      </c>
      <c r="AH9" s="31">
        <f t="shared" si="10"/>
        <v>0</v>
      </c>
      <c r="AJ9" s="1">
        <v>0.25</v>
      </c>
      <c r="AK9" s="31">
        <f t="shared" ref="AK9:AP9" si="11">AC5+AC6+AC7+AC8+AC9</f>
        <v>45.45454545454546</v>
      </c>
      <c r="AL9" s="31">
        <f t="shared" si="11"/>
        <v>11.363636363636365</v>
      </c>
      <c r="AM9" s="31">
        <f t="shared" si="11"/>
        <v>81.818181818181813</v>
      </c>
      <c r="AN9" s="31">
        <f t="shared" si="11"/>
        <v>22.727272727272727</v>
      </c>
      <c r="AO9" s="31">
        <f t="shared" si="11"/>
        <v>34.090909090909093</v>
      </c>
      <c r="AP9" s="31">
        <f t="shared" si="11"/>
        <v>0</v>
      </c>
      <c r="AR9" s="29"/>
      <c r="AS9" s="29"/>
      <c r="AT9" s="29"/>
      <c r="AU9" s="10"/>
      <c r="AV9" s="29"/>
      <c r="AW9" s="29"/>
      <c r="AX9" s="29"/>
      <c r="AY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row>
    <row r="10" spans="1:124" s="1" customFormat="1" x14ac:dyDescent="0.25">
      <c r="B10" s="1" t="s">
        <v>26</v>
      </c>
      <c r="C10" s="2">
        <v>0</v>
      </c>
      <c r="D10" s="2">
        <v>0</v>
      </c>
      <c r="E10" s="2">
        <v>0</v>
      </c>
      <c r="F10" s="2">
        <v>0</v>
      </c>
      <c r="G10" s="2">
        <v>0</v>
      </c>
      <c r="H10" s="4">
        <v>0</v>
      </c>
      <c r="I10" s="3">
        <v>0</v>
      </c>
      <c r="J10" s="3">
        <v>0</v>
      </c>
      <c r="K10" s="3">
        <v>3</v>
      </c>
      <c r="L10" s="3">
        <v>12</v>
      </c>
      <c r="M10" s="3">
        <v>12</v>
      </c>
      <c r="N10" s="3">
        <v>12</v>
      </c>
      <c r="O10" s="3">
        <v>2</v>
      </c>
      <c r="P10" s="3">
        <v>3</v>
      </c>
      <c r="Q10" s="49">
        <v>44</v>
      </c>
      <c r="T10" s="1">
        <v>0.5</v>
      </c>
      <c r="U10" s="2">
        <f>H5</f>
        <v>16</v>
      </c>
      <c r="V10" s="2">
        <f>H6</f>
        <v>16</v>
      </c>
      <c r="W10" s="2">
        <f>H7</f>
        <v>8</v>
      </c>
      <c r="X10" s="2">
        <f>H8</f>
        <v>9</v>
      </c>
      <c r="Y10" s="2">
        <f>H9</f>
        <v>20</v>
      </c>
      <c r="Z10" s="4">
        <f>H10</f>
        <v>0</v>
      </c>
      <c r="AA10" s="5"/>
      <c r="AB10" s="1">
        <v>0.5</v>
      </c>
      <c r="AC10" s="31">
        <f t="shared" ref="AC10:AH10" si="12">PRODUCT(U10*100*1/U19)</f>
        <v>36.363636363636367</v>
      </c>
      <c r="AD10" s="31">
        <f t="shared" si="12"/>
        <v>36.363636363636367</v>
      </c>
      <c r="AE10" s="31">
        <f t="shared" si="12"/>
        <v>18.181818181818183</v>
      </c>
      <c r="AF10" s="31">
        <f t="shared" si="12"/>
        <v>20.454545454545453</v>
      </c>
      <c r="AG10" s="31">
        <f t="shared" si="12"/>
        <v>45.454545454545453</v>
      </c>
      <c r="AH10" s="32">
        <f t="shared" si="12"/>
        <v>0</v>
      </c>
      <c r="AJ10" s="1">
        <v>0.5</v>
      </c>
      <c r="AK10" s="31">
        <f t="shared" ref="AK10:AP10" si="13">AC5+AC6+AC7+AC8+AC9+AC10</f>
        <v>81.818181818181827</v>
      </c>
      <c r="AL10" s="31">
        <f t="shared" si="13"/>
        <v>47.727272727272734</v>
      </c>
      <c r="AM10" s="31">
        <f t="shared" si="13"/>
        <v>100</v>
      </c>
      <c r="AN10" s="31">
        <f t="shared" si="13"/>
        <v>43.18181818181818</v>
      </c>
      <c r="AO10" s="31">
        <f t="shared" si="13"/>
        <v>79.545454545454547</v>
      </c>
      <c r="AP10" s="32">
        <f t="shared" si="13"/>
        <v>0</v>
      </c>
      <c r="AR10" s="10"/>
      <c r="AS10" s="10" t="str">
        <f>A3</f>
        <v xml:space="preserve">Bacteroides fragilis  </v>
      </c>
      <c r="AT10" s="10"/>
      <c r="AU10" s="10"/>
      <c r="AV10" s="10"/>
      <c r="AW10" s="10"/>
      <c r="AX10" s="10"/>
      <c r="AY10" s="10"/>
      <c r="AZ10" s="10"/>
      <c r="BA10" s="10"/>
      <c r="BB10" s="10"/>
      <c r="BC10" s="10"/>
      <c r="BD10" s="10"/>
      <c r="BE10" s="10"/>
      <c r="BF10" s="10"/>
      <c r="BG10" s="10"/>
      <c r="BH10" s="10"/>
      <c r="BI10" s="10"/>
      <c r="BJ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row>
    <row r="11" spans="1:124" s="1" customFormat="1" x14ac:dyDescent="0.25">
      <c r="T11" s="1">
        <v>1</v>
      </c>
      <c r="U11" s="2">
        <f>I5</f>
        <v>2</v>
      </c>
      <c r="V11" s="2">
        <f>I6</f>
        <v>14</v>
      </c>
      <c r="W11" s="2">
        <f>I7</f>
        <v>0</v>
      </c>
      <c r="X11" s="2">
        <f>I8</f>
        <v>9</v>
      </c>
      <c r="Y11" s="2">
        <f>I9</f>
        <v>8</v>
      </c>
      <c r="Z11" s="3">
        <f>I10</f>
        <v>0</v>
      </c>
      <c r="AA11" s="5"/>
      <c r="AB11" s="1">
        <v>1</v>
      </c>
      <c r="AC11" s="31">
        <f t="shared" ref="AC11:AH11" si="14">PRODUCT(U11*100*1/U19)</f>
        <v>4.5454545454545459</v>
      </c>
      <c r="AD11" s="31">
        <f t="shared" si="14"/>
        <v>31.818181818181817</v>
      </c>
      <c r="AE11" s="31">
        <f t="shared" si="14"/>
        <v>0</v>
      </c>
      <c r="AF11" s="31">
        <f t="shared" si="14"/>
        <v>20.454545454545453</v>
      </c>
      <c r="AG11" s="31">
        <f t="shared" si="14"/>
        <v>18.181818181818183</v>
      </c>
      <c r="AH11" s="33">
        <f t="shared" si="14"/>
        <v>0</v>
      </c>
      <c r="AJ11" s="1">
        <v>1</v>
      </c>
      <c r="AK11" s="31">
        <f t="shared" ref="AK11:AP11" si="15">AC5+AC6+AC7+AC8+AC9+AC10+AC11</f>
        <v>86.363636363636374</v>
      </c>
      <c r="AL11" s="31">
        <f t="shared" si="15"/>
        <v>79.545454545454547</v>
      </c>
      <c r="AM11" s="31">
        <f t="shared" si="15"/>
        <v>100</v>
      </c>
      <c r="AN11" s="31">
        <f t="shared" si="15"/>
        <v>63.636363636363633</v>
      </c>
      <c r="AO11" s="31">
        <f t="shared" si="15"/>
        <v>97.727272727272734</v>
      </c>
      <c r="AP11" s="33">
        <f t="shared" si="15"/>
        <v>0</v>
      </c>
      <c r="AR11" s="10"/>
      <c r="AS11" s="10"/>
      <c r="AT11" s="10"/>
      <c r="AU11" s="10"/>
      <c r="AV11" s="10"/>
      <c r="AW11" s="10"/>
      <c r="AX11" s="10"/>
      <c r="AY11" s="10"/>
      <c r="AZ11" s="10"/>
      <c r="BA11" s="10"/>
      <c r="BB11" s="10"/>
      <c r="BC11" s="10"/>
      <c r="BD11" s="10"/>
      <c r="BE11" s="10"/>
      <c r="BF11" s="10"/>
      <c r="BG11" s="10"/>
      <c r="BH11" s="10"/>
      <c r="BI11" s="10"/>
      <c r="BJ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row>
    <row r="12" spans="1:124" s="1" customFormat="1" x14ac:dyDescent="0.25">
      <c r="T12" s="1">
        <v>2</v>
      </c>
      <c r="U12" s="2">
        <f>J5</f>
        <v>3</v>
      </c>
      <c r="V12" s="2">
        <f>J6</f>
        <v>3</v>
      </c>
      <c r="W12" s="2">
        <f>J7</f>
        <v>0</v>
      </c>
      <c r="X12" s="2">
        <f>J8</f>
        <v>2</v>
      </c>
      <c r="Y12" s="2">
        <f>J9</f>
        <v>1</v>
      </c>
      <c r="Z12" s="3">
        <f>J10</f>
        <v>0</v>
      </c>
      <c r="AA12" s="5"/>
      <c r="AB12" s="1">
        <v>2</v>
      </c>
      <c r="AC12" s="31">
        <f t="shared" ref="AC12:AH12" si="16">PRODUCT(U12*100*1/U19)</f>
        <v>6.8181818181818183</v>
      </c>
      <c r="AD12" s="31">
        <f t="shared" si="16"/>
        <v>6.8181818181818183</v>
      </c>
      <c r="AE12" s="31">
        <f t="shared" si="16"/>
        <v>0</v>
      </c>
      <c r="AF12" s="31">
        <f t="shared" si="16"/>
        <v>4.5454545454545459</v>
      </c>
      <c r="AG12" s="31">
        <f t="shared" si="16"/>
        <v>2.2727272727272729</v>
      </c>
      <c r="AH12" s="33">
        <f t="shared" si="16"/>
        <v>0</v>
      </c>
      <c r="AJ12" s="1">
        <v>2</v>
      </c>
      <c r="AK12" s="31">
        <f t="shared" ref="AK12:AP12" si="17">AC5+AC6+AC7+AC8+AC9+AC10+AC11+AC12</f>
        <v>93.181818181818187</v>
      </c>
      <c r="AL12" s="31">
        <f t="shared" si="17"/>
        <v>86.36363636363636</v>
      </c>
      <c r="AM12" s="31">
        <f t="shared" si="17"/>
        <v>100</v>
      </c>
      <c r="AN12" s="31">
        <f t="shared" si="17"/>
        <v>68.181818181818173</v>
      </c>
      <c r="AO12" s="31">
        <f t="shared" si="17"/>
        <v>100</v>
      </c>
      <c r="AP12" s="33">
        <f t="shared" si="17"/>
        <v>0</v>
      </c>
      <c r="AR12" s="10"/>
      <c r="AS12" s="10"/>
      <c r="AT12" s="10"/>
      <c r="AU12" s="10"/>
      <c r="AV12" s="10"/>
      <c r="AW12" s="10"/>
      <c r="AX12" s="10"/>
      <c r="AY12" s="10"/>
      <c r="AZ12" s="10"/>
      <c r="BA12" s="10"/>
      <c r="BB12" s="10"/>
      <c r="BC12" s="10"/>
      <c r="BD12" s="10"/>
      <c r="BE12" s="10"/>
      <c r="BF12" s="10"/>
      <c r="BG12" s="10"/>
      <c r="BH12" s="10"/>
      <c r="BI12" s="10"/>
      <c r="BJ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row>
    <row r="13" spans="1:124" s="1" customFormat="1" x14ac:dyDescent="0.25">
      <c r="T13" s="1">
        <v>4</v>
      </c>
      <c r="U13" s="2">
        <f>K5</f>
        <v>1</v>
      </c>
      <c r="V13" s="2">
        <f>K6</f>
        <v>1</v>
      </c>
      <c r="W13" s="4">
        <f>K7</f>
        <v>0</v>
      </c>
      <c r="X13" s="2">
        <f>K8</f>
        <v>1</v>
      </c>
      <c r="Y13" s="2">
        <f>K9</f>
        <v>0</v>
      </c>
      <c r="Z13" s="3">
        <f>K10</f>
        <v>3</v>
      </c>
      <c r="AA13" s="5"/>
      <c r="AB13" s="1">
        <v>4</v>
      </c>
      <c r="AC13" s="31">
        <f t="shared" ref="AC13:AH13" si="18">PRODUCT(U13*100*1/U19)</f>
        <v>2.2727272727272729</v>
      </c>
      <c r="AD13" s="31">
        <f t="shared" si="18"/>
        <v>2.2727272727272729</v>
      </c>
      <c r="AE13" s="32">
        <f t="shared" si="18"/>
        <v>0</v>
      </c>
      <c r="AF13" s="31">
        <f t="shared" si="18"/>
        <v>2.2727272727272729</v>
      </c>
      <c r="AG13" s="31">
        <f t="shared" si="18"/>
        <v>0</v>
      </c>
      <c r="AH13" s="33">
        <f t="shared" si="18"/>
        <v>6.8181818181818183</v>
      </c>
      <c r="AJ13" s="1">
        <v>4</v>
      </c>
      <c r="AK13" s="31">
        <f t="shared" ref="AK13:AP13" si="19">AC5+AC6+AC7+AC8+AC9+AC10+AC11+AC12+AC13</f>
        <v>95.454545454545453</v>
      </c>
      <c r="AL13" s="31">
        <f t="shared" si="19"/>
        <v>88.636363636363626</v>
      </c>
      <c r="AM13" s="32">
        <f t="shared" si="19"/>
        <v>100</v>
      </c>
      <c r="AN13" s="31">
        <f t="shared" si="19"/>
        <v>70.454545454545439</v>
      </c>
      <c r="AO13" s="31">
        <f t="shared" si="19"/>
        <v>100</v>
      </c>
      <c r="AP13" s="33">
        <f t="shared" si="19"/>
        <v>6.8181818181818183</v>
      </c>
      <c r="AR13" s="10"/>
      <c r="AS13" s="10"/>
      <c r="AT13" s="10"/>
      <c r="AU13" s="10"/>
      <c r="AV13" s="10"/>
      <c r="AW13" s="10"/>
      <c r="AX13" s="10"/>
      <c r="AY13" s="10"/>
      <c r="AZ13" s="10"/>
      <c r="BA13" s="10"/>
      <c r="BB13" s="10"/>
      <c r="BC13" s="10"/>
      <c r="BD13" s="10"/>
      <c r="BE13" s="10"/>
      <c r="BF13" s="10"/>
      <c r="BG13" s="10"/>
      <c r="BH13" s="10"/>
      <c r="BI13" s="10"/>
      <c r="BJ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row>
    <row r="14" spans="1:124" s="1" customFormat="1" x14ac:dyDescent="0.25">
      <c r="T14" s="1">
        <v>8</v>
      </c>
      <c r="U14" s="4">
        <f>L5</f>
        <v>2</v>
      </c>
      <c r="V14" s="2">
        <f>L6</f>
        <v>4</v>
      </c>
      <c r="W14" s="3">
        <f>L7</f>
        <v>0</v>
      </c>
      <c r="X14" s="3">
        <f>L8</f>
        <v>1</v>
      </c>
      <c r="Y14" s="3">
        <f>L9</f>
        <v>0</v>
      </c>
      <c r="Z14" s="3">
        <f>L10</f>
        <v>12</v>
      </c>
      <c r="AA14" s="7"/>
      <c r="AB14" s="1">
        <v>8</v>
      </c>
      <c r="AC14" s="32">
        <f t="shared" ref="AC14:AH14" si="20">PRODUCT(U14*100*1/U19)</f>
        <v>4.5454545454545459</v>
      </c>
      <c r="AD14" s="31">
        <f t="shared" si="20"/>
        <v>9.0909090909090917</v>
      </c>
      <c r="AE14" s="33">
        <f t="shared" si="20"/>
        <v>0</v>
      </c>
      <c r="AF14" s="33">
        <f t="shared" si="20"/>
        <v>2.2727272727272729</v>
      </c>
      <c r="AG14" s="33">
        <f t="shared" si="20"/>
        <v>0</v>
      </c>
      <c r="AH14" s="33">
        <f t="shared" si="20"/>
        <v>27.272727272727273</v>
      </c>
      <c r="AJ14" s="1">
        <v>8</v>
      </c>
      <c r="AK14" s="32">
        <f t="shared" ref="AK14:AP14" si="21">AC5+AC6+AC7+AC8+AC9+AC10+AC11+AC12+AC13+AC14</f>
        <v>100</v>
      </c>
      <c r="AL14" s="31">
        <f t="shared" si="21"/>
        <v>97.72727272727272</v>
      </c>
      <c r="AM14" s="33">
        <f t="shared" si="21"/>
        <v>100</v>
      </c>
      <c r="AN14" s="33">
        <f t="shared" si="21"/>
        <v>72.727272727272705</v>
      </c>
      <c r="AO14" s="33">
        <f t="shared" si="21"/>
        <v>100</v>
      </c>
      <c r="AP14" s="33">
        <f t="shared" si="21"/>
        <v>34.090909090909093</v>
      </c>
      <c r="AR14" s="10"/>
      <c r="AS14" s="10"/>
      <c r="AT14" s="10"/>
      <c r="AU14" s="10"/>
      <c r="AV14" s="10"/>
      <c r="AW14" s="10"/>
      <c r="AX14" s="10"/>
      <c r="AY14" s="10"/>
      <c r="AZ14" s="10"/>
      <c r="BA14" s="10"/>
      <c r="BB14" s="10"/>
      <c r="BC14" s="10"/>
      <c r="BD14" s="10"/>
      <c r="BE14" s="10"/>
      <c r="BF14" s="10"/>
      <c r="BG14" s="10"/>
      <c r="BH14" s="10"/>
      <c r="BI14" s="10"/>
      <c r="BJ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row>
    <row r="15" spans="1:124" s="1" customFormat="1" x14ac:dyDescent="0.25">
      <c r="T15" s="1">
        <v>16</v>
      </c>
      <c r="U15" s="3">
        <f>M5</f>
        <v>0</v>
      </c>
      <c r="V15" s="4">
        <f>M6</f>
        <v>0</v>
      </c>
      <c r="W15" s="3">
        <f>M7</f>
        <v>0</v>
      </c>
      <c r="X15" s="3">
        <f>M8</f>
        <v>0</v>
      </c>
      <c r="Y15" s="3">
        <f>M9</f>
        <v>0</v>
      </c>
      <c r="Z15" s="3">
        <f>M10</f>
        <v>12</v>
      </c>
      <c r="AA15" s="7"/>
      <c r="AB15" s="1">
        <v>16</v>
      </c>
      <c r="AC15" s="33">
        <f t="shared" ref="AC15:AH15" si="22">PRODUCT(U15*100*1/U19)</f>
        <v>0</v>
      </c>
      <c r="AD15" s="32">
        <f t="shared" si="22"/>
        <v>0</v>
      </c>
      <c r="AE15" s="33">
        <f t="shared" si="22"/>
        <v>0</v>
      </c>
      <c r="AF15" s="33">
        <f t="shared" si="22"/>
        <v>0</v>
      </c>
      <c r="AG15" s="33">
        <f t="shared" si="22"/>
        <v>0</v>
      </c>
      <c r="AH15" s="33">
        <f t="shared" si="22"/>
        <v>27.272727272727273</v>
      </c>
      <c r="AJ15" s="1">
        <v>16</v>
      </c>
      <c r="AK15" s="33">
        <f t="shared" ref="AK15:AP15" si="23">AC5+AC6+AC7+AC8+AC9+AC10+AC11+AC12+AC13+AC14+AC15</f>
        <v>100</v>
      </c>
      <c r="AL15" s="32">
        <f t="shared" si="23"/>
        <v>97.72727272727272</v>
      </c>
      <c r="AM15" s="33">
        <f t="shared" si="23"/>
        <v>100</v>
      </c>
      <c r="AN15" s="33">
        <f t="shared" si="23"/>
        <v>72.727272727272705</v>
      </c>
      <c r="AO15" s="33">
        <f t="shared" si="23"/>
        <v>100</v>
      </c>
      <c r="AP15" s="33">
        <f t="shared" si="23"/>
        <v>61.363636363636367</v>
      </c>
      <c r="AR15" s="10"/>
      <c r="AS15" s="10"/>
      <c r="AT15" s="10"/>
      <c r="AU15" s="10"/>
      <c r="AV15" s="10"/>
      <c r="AW15" s="10"/>
      <c r="AX15" s="10"/>
      <c r="AY15" s="10"/>
      <c r="AZ15" s="10"/>
      <c r="BA15" s="10"/>
      <c r="BB15" s="10"/>
      <c r="BC15" s="10"/>
      <c r="BD15" s="10"/>
      <c r="BE15" s="10"/>
      <c r="BF15" s="10"/>
      <c r="BG15" s="10"/>
      <c r="BH15" s="10"/>
      <c r="BI15" s="10"/>
      <c r="BJ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row>
    <row r="16" spans="1:124" s="1" customFormat="1" x14ac:dyDescent="0.25">
      <c r="T16" s="1">
        <v>32</v>
      </c>
      <c r="U16" s="3">
        <f>N5</f>
        <v>0</v>
      </c>
      <c r="V16" s="3">
        <f>N6</f>
        <v>0</v>
      </c>
      <c r="W16" s="3">
        <f>N7</f>
        <v>0</v>
      </c>
      <c r="X16" s="3">
        <f>N8</f>
        <v>0</v>
      </c>
      <c r="Y16" s="3">
        <f>N9</f>
        <v>0</v>
      </c>
      <c r="Z16" s="3">
        <f>N10</f>
        <v>12</v>
      </c>
      <c r="AA16" s="7"/>
      <c r="AB16" s="1">
        <v>32</v>
      </c>
      <c r="AC16" s="33">
        <f t="shared" ref="AC16:AH16" si="24">PRODUCT(U16*100*1/U19)</f>
        <v>0</v>
      </c>
      <c r="AD16" s="33">
        <f t="shared" si="24"/>
        <v>0</v>
      </c>
      <c r="AE16" s="33">
        <f t="shared" si="24"/>
        <v>0</v>
      </c>
      <c r="AF16" s="33">
        <f t="shared" si="24"/>
        <v>0</v>
      </c>
      <c r="AG16" s="33">
        <f t="shared" si="24"/>
        <v>0</v>
      </c>
      <c r="AH16" s="33">
        <f t="shared" si="24"/>
        <v>27.272727272727273</v>
      </c>
      <c r="AJ16" s="1">
        <v>32</v>
      </c>
      <c r="AK16" s="33">
        <f t="shared" ref="AK16:AP16" si="25">AC5+AC6+AC7+AC8+AC9+AC10+AC11+AC12+AC13+AC14+AC15+AC16</f>
        <v>100</v>
      </c>
      <c r="AL16" s="33">
        <f t="shared" si="25"/>
        <v>97.72727272727272</v>
      </c>
      <c r="AM16" s="33">
        <f t="shared" si="25"/>
        <v>100</v>
      </c>
      <c r="AN16" s="33">
        <f t="shared" si="25"/>
        <v>72.727272727272705</v>
      </c>
      <c r="AO16" s="33">
        <f t="shared" si="25"/>
        <v>100</v>
      </c>
      <c r="AP16" s="33">
        <f t="shared" si="25"/>
        <v>88.63636363636364</v>
      </c>
      <c r="AR16" s="10"/>
      <c r="AS16" s="10"/>
      <c r="AT16" s="10"/>
      <c r="AV16" s="10"/>
      <c r="AW16" s="10"/>
      <c r="AX16" s="10"/>
      <c r="AY16" s="10"/>
      <c r="AZ16" s="10"/>
      <c r="BA16" s="10"/>
      <c r="BB16" s="10"/>
      <c r="BC16" s="10"/>
      <c r="BD16" s="10"/>
      <c r="BE16" s="10"/>
      <c r="BF16" s="10"/>
      <c r="BG16" s="10"/>
      <c r="BH16" s="10"/>
      <c r="BI16" s="10"/>
      <c r="BJ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row>
    <row r="17" spans="20:194" s="1" customFormat="1" x14ac:dyDescent="0.25">
      <c r="T17" s="1">
        <v>64</v>
      </c>
      <c r="U17" s="3">
        <f>O5</f>
        <v>0</v>
      </c>
      <c r="V17" s="3">
        <f>O6</f>
        <v>1</v>
      </c>
      <c r="W17" s="3">
        <f>O7</f>
        <v>0</v>
      </c>
      <c r="X17" s="3">
        <f>O8</f>
        <v>0</v>
      </c>
      <c r="Y17" s="3">
        <f>O9</f>
        <v>0</v>
      </c>
      <c r="Z17" s="3">
        <f>O10</f>
        <v>2</v>
      </c>
      <c r="AA17" s="7"/>
      <c r="AB17" s="1">
        <v>64</v>
      </c>
      <c r="AC17" s="33">
        <f t="shared" ref="AC17:AH17" si="26">PRODUCT(U17*100*1/U19)</f>
        <v>0</v>
      </c>
      <c r="AD17" s="33">
        <f t="shared" si="26"/>
        <v>2.2727272727272729</v>
      </c>
      <c r="AE17" s="33">
        <f t="shared" si="26"/>
        <v>0</v>
      </c>
      <c r="AF17" s="33">
        <f t="shared" si="26"/>
        <v>0</v>
      </c>
      <c r="AG17" s="33">
        <f t="shared" si="26"/>
        <v>0</v>
      </c>
      <c r="AH17" s="33">
        <f t="shared" si="26"/>
        <v>4.5454545454545459</v>
      </c>
      <c r="AJ17" s="1">
        <v>64</v>
      </c>
      <c r="AK17" s="33">
        <f t="shared" ref="AK17:AP17" si="27">AC5+AC6+AC7+AC8+AC9+AC10+AC11+AC12+AC13+AC14+AC15+AC16+AC17</f>
        <v>100</v>
      </c>
      <c r="AL17" s="33">
        <f t="shared" si="27"/>
        <v>99.999999999999986</v>
      </c>
      <c r="AM17" s="33">
        <f t="shared" si="27"/>
        <v>100</v>
      </c>
      <c r="AN17" s="33">
        <f t="shared" si="27"/>
        <v>72.727272727272705</v>
      </c>
      <c r="AO17" s="33">
        <f t="shared" si="27"/>
        <v>100</v>
      </c>
      <c r="AP17" s="33">
        <f t="shared" si="27"/>
        <v>93.181818181818187</v>
      </c>
      <c r="AR17" s="10"/>
      <c r="AS17" s="10"/>
      <c r="AT17" s="10"/>
      <c r="AV17" s="10"/>
      <c r="AW17" s="10"/>
      <c r="AX17" s="10"/>
      <c r="AY17" s="10"/>
      <c r="AZ17" s="10"/>
      <c r="BA17" s="10"/>
      <c r="BB17" s="10"/>
      <c r="BC17" s="10"/>
      <c r="BD17" s="10"/>
      <c r="BE17" s="10"/>
      <c r="BF17" s="10"/>
      <c r="BG17" s="10"/>
      <c r="BH17" s="10"/>
      <c r="BI17" s="10"/>
      <c r="BJ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row>
    <row r="18" spans="20:194" s="1" customFormat="1" x14ac:dyDescent="0.25">
      <c r="T18" s="1">
        <v>128</v>
      </c>
      <c r="U18" s="3">
        <f>P5</f>
        <v>0</v>
      </c>
      <c r="V18" s="3">
        <f>P6</f>
        <v>0</v>
      </c>
      <c r="W18" s="3">
        <f>P7</f>
        <v>0</v>
      </c>
      <c r="X18" s="3">
        <f>P8</f>
        <v>12</v>
      </c>
      <c r="Y18" s="3">
        <f>P9</f>
        <v>0</v>
      </c>
      <c r="Z18" s="3">
        <f>P10</f>
        <v>3</v>
      </c>
      <c r="AA18" s="7"/>
      <c r="AB18" s="1">
        <v>128</v>
      </c>
      <c r="AC18" s="33">
        <f t="shared" ref="AC18:AH18" si="28">PRODUCT(U18*100*1/U19)</f>
        <v>0</v>
      </c>
      <c r="AD18" s="33">
        <f t="shared" si="28"/>
        <v>0</v>
      </c>
      <c r="AE18" s="33">
        <f t="shared" si="28"/>
        <v>0</v>
      </c>
      <c r="AF18" s="33">
        <f t="shared" si="28"/>
        <v>27.272727272727273</v>
      </c>
      <c r="AG18" s="33">
        <f t="shared" si="28"/>
        <v>0</v>
      </c>
      <c r="AH18" s="33">
        <f t="shared" si="28"/>
        <v>6.8181818181818183</v>
      </c>
      <c r="AJ18" s="1">
        <v>128</v>
      </c>
      <c r="AK18" s="33">
        <f t="shared" ref="AK18:AP18" si="29">AC5+AC6+AC7+AC8+AC9+AC10+AC11+AC12+AC13+AC14+AC15+AC16+AC17+AC18</f>
        <v>100</v>
      </c>
      <c r="AL18" s="33">
        <f t="shared" si="29"/>
        <v>99.999999999999986</v>
      </c>
      <c r="AM18" s="33">
        <f t="shared" si="29"/>
        <v>100</v>
      </c>
      <c r="AN18" s="33">
        <f t="shared" si="29"/>
        <v>99.999999999999972</v>
      </c>
      <c r="AO18" s="33">
        <f t="shared" si="29"/>
        <v>100</v>
      </c>
      <c r="AP18" s="33">
        <f t="shared" si="29"/>
        <v>100</v>
      </c>
      <c r="AR18" s="10"/>
      <c r="AS18" s="10"/>
      <c r="AT18" s="10"/>
      <c r="AV18" s="10"/>
      <c r="AW18" s="10"/>
      <c r="AX18" s="10"/>
      <c r="AY18" s="10"/>
      <c r="AZ18" s="10"/>
      <c r="BA18" s="10"/>
      <c r="BB18" s="10"/>
      <c r="BC18" s="10"/>
      <c r="BD18" s="10"/>
      <c r="BE18" s="10"/>
      <c r="BF18" s="10"/>
      <c r="BG18" s="10"/>
      <c r="BH18" s="10"/>
      <c r="BI18" s="10"/>
      <c r="BJ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row>
    <row r="19" spans="20:194" s="1" customFormat="1" x14ac:dyDescent="0.25">
      <c r="T19" s="1" t="s">
        <v>1</v>
      </c>
      <c r="U19" s="1">
        <f>Q5</f>
        <v>44</v>
      </c>
      <c r="V19" s="1">
        <f>Q6</f>
        <v>44</v>
      </c>
      <c r="W19" s="1">
        <f>Q7</f>
        <v>44</v>
      </c>
      <c r="X19" s="1">
        <f>Q8</f>
        <v>44</v>
      </c>
      <c r="Y19" s="1">
        <f>Q9</f>
        <v>44</v>
      </c>
      <c r="Z19" s="1">
        <f>Q10</f>
        <v>44</v>
      </c>
      <c r="AA19" s="7"/>
      <c r="AB19" s="1" t="s">
        <v>1</v>
      </c>
      <c r="AC19" s="1">
        <f t="shared" ref="AC19:AH19" si="30">SUM(AC5:AC18)</f>
        <v>100</v>
      </c>
      <c r="AD19" s="1">
        <f t="shared" si="30"/>
        <v>99.999999999999986</v>
      </c>
      <c r="AE19" s="1">
        <f t="shared" si="30"/>
        <v>100</v>
      </c>
      <c r="AF19" s="1">
        <f t="shared" si="30"/>
        <v>99.999999999999972</v>
      </c>
      <c r="AG19" s="1">
        <f t="shared" si="30"/>
        <v>100</v>
      </c>
      <c r="AH19" s="1">
        <f t="shared" si="30"/>
        <v>100</v>
      </c>
      <c r="AK19" s="10"/>
      <c r="AL19" s="10"/>
      <c r="AM19" s="10"/>
      <c r="AO19" s="10"/>
      <c r="AP19" s="10"/>
      <c r="AQ19" s="10"/>
      <c r="AR19" s="10"/>
      <c r="AS19" s="10"/>
      <c r="AT19" s="10"/>
      <c r="AU19" s="10"/>
      <c r="AV19" s="10"/>
      <c r="AW19" s="10"/>
      <c r="AX19" s="10"/>
      <c r="AY19" s="10"/>
      <c r="AZ19" s="10"/>
      <c r="BA19" s="10"/>
      <c r="BB19" s="10"/>
      <c r="BC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row>
    <row r="20" spans="20:194" s="1" customFormat="1" x14ac:dyDescent="0.25">
      <c r="AA20" s="7"/>
      <c r="AK20" s="10"/>
      <c r="AL20" s="10"/>
      <c r="AM20" s="10"/>
      <c r="AO20" s="10"/>
      <c r="AP20" s="10"/>
      <c r="AQ20" s="10"/>
      <c r="AR20" s="10"/>
      <c r="AS20" s="10"/>
      <c r="AT20" s="10"/>
      <c r="AU20" s="10"/>
      <c r="AV20" s="10"/>
      <c r="AW20" s="10"/>
      <c r="AX20" s="10"/>
      <c r="AY20" s="10"/>
      <c r="AZ20" s="10"/>
      <c r="BA20" s="10"/>
      <c r="BB20" s="10"/>
      <c r="BC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row>
    <row r="21" spans="20:194" s="1" customFormat="1" x14ac:dyDescent="0.25">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row>
    <row r="22" spans="20:194" s="1" customFormat="1" x14ac:dyDescent="0.25">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row>
    <row r="23" spans="20:194" s="1" customFormat="1" x14ac:dyDescent="0.25">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row>
    <row r="24" spans="20:194" s="1" customFormat="1" x14ac:dyDescent="0.25">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row>
    <row r="25" spans="20:194" s="1" customFormat="1" x14ac:dyDescent="0.25">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row>
    <row r="26" spans="20:194" s="1" customFormat="1" x14ac:dyDescent="0.25">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row>
    <row r="27" spans="20:194" s="1" customFormat="1" x14ac:dyDescent="0.25">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row>
    <row r="28" spans="20:194" s="1" customFormat="1" x14ac:dyDescent="0.25">
      <c r="FM28" s="10"/>
      <c r="FN28" s="10"/>
      <c r="FO28" s="10"/>
      <c r="FP28" s="10"/>
      <c r="FQ28" s="10"/>
      <c r="FR28" s="10"/>
      <c r="FS28" s="10"/>
      <c r="FT28" s="10"/>
      <c r="FU28" s="10"/>
      <c r="FV28" s="10"/>
      <c r="FW28" s="10"/>
      <c r="FX28" s="10"/>
      <c r="FY28" s="10"/>
      <c r="FZ28" s="10"/>
      <c r="GA28" s="10"/>
      <c r="GB28" s="10"/>
      <c r="GC28" s="10"/>
      <c r="GD28" s="10"/>
      <c r="GE28" s="10"/>
      <c r="GF28" s="10"/>
      <c r="GG28" s="10"/>
      <c r="GH28" s="10"/>
      <c r="GI28" s="10"/>
      <c r="GJ28" s="10"/>
      <c r="GK28" s="10"/>
      <c r="GL28" s="10"/>
    </row>
    <row r="29" spans="20:194" s="1" customFormat="1" x14ac:dyDescent="0.25">
      <c r="FM29" s="10"/>
      <c r="FN29" s="10"/>
      <c r="FO29" s="10"/>
      <c r="FP29" s="10"/>
      <c r="FQ29" s="10"/>
      <c r="FR29" s="10"/>
      <c r="FS29" s="10"/>
      <c r="FT29" s="10"/>
      <c r="FU29" s="10"/>
      <c r="FV29" s="10"/>
      <c r="FW29" s="10"/>
      <c r="FX29" s="10"/>
      <c r="FY29" s="10"/>
      <c r="FZ29" s="10"/>
      <c r="GA29" s="10"/>
      <c r="GB29" s="10"/>
      <c r="GC29" s="10"/>
      <c r="GD29" s="10"/>
      <c r="GE29" s="10"/>
      <c r="GF29" s="10"/>
      <c r="GG29" s="10"/>
      <c r="GH29" s="10"/>
      <c r="GI29" s="10"/>
      <c r="GJ29" s="10"/>
      <c r="GK29" s="10"/>
      <c r="GL29" s="10"/>
    </row>
    <row r="30" spans="20:194" s="1" customFormat="1" x14ac:dyDescent="0.25">
      <c r="FM30" s="10"/>
      <c r="FN30" s="10"/>
      <c r="FO30" s="10"/>
      <c r="FP30" s="10"/>
      <c r="FQ30" s="10"/>
      <c r="FR30" s="10"/>
      <c r="FS30" s="10"/>
      <c r="FT30" s="10"/>
      <c r="FU30" s="10"/>
      <c r="FV30" s="10"/>
      <c r="FW30" s="10"/>
      <c r="FX30" s="10"/>
      <c r="FY30" s="10"/>
      <c r="FZ30" s="10"/>
      <c r="GA30" s="10"/>
      <c r="GB30" s="10"/>
      <c r="GC30" s="10"/>
      <c r="GD30" s="10"/>
      <c r="GE30" s="10"/>
      <c r="GF30" s="10"/>
      <c r="GG30" s="10"/>
      <c r="GH30" s="10"/>
      <c r="GI30" s="10"/>
      <c r="GJ30" s="10"/>
      <c r="GK30" s="10"/>
      <c r="GL30" s="10"/>
    </row>
    <row r="31" spans="20:194" s="1" customFormat="1" x14ac:dyDescent="0.25">
      <c r="FM31" s="10"/>
      <c r="FN31" s="10"/>
      <c r="FO31" s="10"/>
      <c r="FP31" s="10"/>
      <c r="FQ31" s="10"/>
      <c r="FR31" s="10"/>
      <c r="FS31" s="10"/>
      <c r="FT31" s="10"/>
      <c r="FU31" s="10"/>
      <c r="FV31" s="10"/>
      <c r="FW31" s="10"/>
      <c r="FX31" s="10"/>
      <c r="FY31" s="10"/>
      <c r="FZ31" s="10"/>
      <c r="GA31" s="10"/>
      <c r="GB31" s="10"/>
      <c r="GC31" s="10"/>
      <c r="GD31" s="10"/>
      <c r="GE31" s="10"/>
      <c r="GF31" s="10"/>
      <c r="GG31" s="10"/>
      <c r="GH31" s="10"/>
      <c r="GI31" s="10"/>
      <c r="GJ31" s="10"/>
      <c r="GK31" s="10"/>
      <c r="GL31" s="10"/>
    </row>
    <row r="32" spans="20:194" s="1" customFormat="1" x14ac:dyDescent="0.25">
      <c r="FM32" s="10"/>
      <c r="FN32" s="10"/>
      <c r="FO32" s="10"/>
      <c r="FP32" s="10"/>
      <c r="FQ32" s="10"/>
      <c r="FR32" s="10"/>
      <c r="FS32" s="10"/>
      <c r="FT32" s="10"/>
      <c r="FU32" s="10"/>
      <c r="FV32" s="10"/>
      <c r="FW32" s="10"/>
      <c r="FX32" s="10"/>
      <c r="FY32" s="10"/>
      <c r="FZ32" s="10"/>
      <c r="GA32" s="10"/>
      <c r="GB32" s="10"/>
      <c r="GC32" s="10"/>
      <c r="GD32" s="10"/>
      <c r="GE32" s="10"/>
      <c r="GF32" s="10"/>
      <c r="GG32" s="10"/>
      <c r="GH32" s="10"/>
      <c r="GI32" s="10"/>
      <c r="GJ32" s="10"/>
      <c r="GK32" s="10"/>
      <c r="GL32" s="10"/>
    </row>
    <row r="33" spans="1:194" s="1" customFormat="1" x14ac:dyDescent="0.25">
      <c r="FM33" s="10"/>
      <c r="FN33" s="10"/>
      <c r="FO33" s="10"/>
      <c r="FP33" s="10"/>
      <c r="FQ33" s="10"/>
      <c r="FR33" s="10"/>
      <c r="FS33" s="10"/>
      <c r="FT33" s="10"/>
      <c r="FU33" s="10"/>
      <c r="FV33" s="10"/>
      <c r="FW33" s="10"/>
      <c r="FX33" s="10"/>
      <c r="FY33" s="10"/>
      <c r="FZ33" s="10"/>
      <c r="GA33" s="10"/>
      <c r="GB33" s="10"/>
      <c r="GC33" s="10"/>
      <c r="GD33" s="10"/>
      <c r="GE33" s="10"/>
      <c r="GF33" s="10"/>
      <c r="GG33" s="10"/>
      <c r="GH33" s="10"/>
      <c r="GI33" s="10"/>
      <c r="GJ33" s="10"/>
      <c r="GK33" s="10"/>
      <c r="GL33" s="10"/>
    </row>
    <row r="34" spans="1:194" s="1" customFormat="1" x14ac:dyDescent="0.25">
      <c r="FM34" s="10"/>
      <c r="FN34" s="10"/>
      <c r="FO34" s="10"/>
      <c r="FP34" s="10"/>
      <c r="FQ34" s="10"/>
      <c r="FR34" s="10"/>
      <c r="FS34" s="10"/>
      <c r="FT34" s="10"/>
      <c r="FU34" s="10"/>
      <c r="FV34" s="10"/>
      <c r="FW34" s="10"/>
      <c r="FX34" s="10"/>
      <c r="FY34" s="10"/>
      <c r="FZ34" s="10"/>
      <c r="GA34" s="10"/>
      <c r="GB34" s="10"/>
      <c r="GC34" s="10"/>
      <c r="GD34" s="10"/>
      <c r="GE34" s="10"/>
      <c r="GF34" s="10"/>
      <c r="GG34" s="10"/>
      <c r="GH34" s="10"/>
      <c r="GI34" s="10"/>
      <c r="GJ34" s="10"/>
      <c r="GK34" s="10"/>
      <c r="GL34" s="10"/>
    </row>
    <row r="35" spans="1:194" s="1" customFormat="1" x14ac:dyDescent="0.25">
      <c r="FM35" s="10"/>
      <c r="FN35" s="10"/>
      <c r="FO35" s="10"/>
      <c r="FP35" s="10"/>
      <c r="FQ35" s="10"/>
      <c r="FR35" s="10"/>
      <c r="FS35" s="10"/>
      <c r="FT35" s="10"/>
      <c r="FU35" s="10"/>
      <c r="FV35" s="10"/>
      <c r="FW35" s="10"/>
      <c r="FX35" s="10"/>
      <c r="FY35" s="10"/>
      <c r="FZ35" s="10"/>
      <c r="GA35" s="10"/>
      <c r="GB35" s="10"/>
      <c r="GC35" s="10"/>
      <c r="GD35" s="10"/>
      <c r="GE35" s="10"/>
      <c r="GF35" s="10"/>
      <c r="GG35" s="10"/>
      <c r="GH35" s="10"/>
      <c r="GI35" s="10"/>
      <c r="GJ35" s="10"/>
      <c r="GK35" s="10"/>
      <c r="GL35" s="10"/>
    </row>
    <row r="36" spans="1:194" s="1" customFormat="1" x14ac:dyDescent="0.25"/>
    <row r="37" spans="1:194" s="1" customFormat="1" x14ac:dyDescent="0.25">
      <c r="A37" s="1" t="s">
        <v>105</v>
      </c>
      <c r="U37" s="1" t="str">
        <f>A37</f>
        <v>Bacteroides thetaiotaomicron</v>
      </c>
      <c r="AC37" s="1" t="str">
        <f>A37</f>
        <v>Bacteroides thetaiotaomicron</v>
      </c>
      <c r="AK37" s="1" t="str">
        <f>A37</f>
        <v>Bacteroides thetaiotaomicron</v>
      </c>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row>
    <row r="38" spans="1:194" s="1" customFormat="1" ht="18.75" x14ac:dyDescent="0.3">
      <c r="B38" s="1" t="s">
        <v>0</v>
      </c>
      <c r="C38" s="1">
        <v>1.5625E-2</v>
      </c>
      <c r="D38" s="1">
        <v>3.125E-2</v>
      </c>
      <c r="E38" s="1">
        <v>6.25E-2</v>
      </c>
      <c r="F38" s="1">
        <v>0.125</v>
      </c>
      <c r="G38" s="1">
        <v>0.25</v>
      </c>
      <c r="H38" s="1">
        <v>0.5</v>
      </c>
      <c r="I38" s="1">
        <v>1</v>
      </c>
      <c r="J38" s="1">
        <v>2</v>
      </c>
      <c r="K38" s="1">
        <v>4</v>
      </c>
      <c r="L38" s="1">
        <v>8</v>
      </c>
      <c r="M38" s="1">
        <v>16</v>
      </c>
      <c r="N38" s="1">
        <v>32</v>
      </c>
      <c r="O38" s="1">
        <v>64</v>
      </c>
      <c r="P38" s="1">
        <v>128</v>
      </c>
      <c r="Q38" s="1" t="s">
        <v>1</v>
      </c>
      <c r="T38" s="1" t="s">
        <v>0</v>
      </c>
      <c r="U38" s="1" t="str">
        <f>B39</f>
        <v>Ampicillin/ Sulbactam</v>
      </c>
      <c r="V38" s="1" t="str">
        <f>B40</f>
        <v>Piperacillin/ Tazobactam</v>
      </c>
      <c r="W38" s="1" t="str">
        <f>B41</f>
        <v>Imipenem</v>
      </c>
      <c r="X38" s="1" t="str">
        <f>B42</f>
        <v>Clindamycin</v>
      </c>
      <c r="Y38" s="1" t="str">
        <f>B43</f>
        <v>Metronidazol</v>
      </c>
      <c r="Z38" s="1" t="str">
        <f>B44</f>
        <v>Benzylpenicillin</v>
      </c>
      <c r="AC38" s="1" t="str">
        <f t="shared" ref="AC38:AH38" si="31">U38</f>
        <v>Ampicillin/ Sulbactam</v>
      </c>
      <c r="AD38" s="1" t="str">
        <f t="shared" si="31"/>
        <v>Piperacillin/ Tazobactam</v>
      </c>
      <c r="AE38" s="1" t="str">
        <f t="shared" si="31"/>
        <v>Imipenem</v>
      </c>
      <c r="AF38" s="1" t="str">
        <f t="shared" si="31"/>
        <v>Clindamycin</v>
      </c>
      <c r="AG38" s="1" t="str">
        <f t="shared" si="31"/>
        <v>Metronidazol</v>
      </c>
      <c r="AH38" s="1" t="str">
        <f t="shared" si="31"/>
        <v>Benzylpenicillin</v>
      </c>
      <c r="AK38" s="1" t="str">
        <f t="shared" ref="AK38:AP38" si="32">U38</f>
        <v>Ampicillin/ Sulbactam</v>
      </c>
      <c r="AL38" s="1" t="str">
        <f t="shared" si="32"/>
        <v>Piperacillin/ Tazobactam</v>
      </c>
      <c r="AM38" s="1" t="str">
        <f t="shared" si="32"/>
        <v>Imipenem</v>
      </c>
      <c r="AN38" s="1" t="str">
        <f t="shared" si="32"/>
        <v>Clindamycin</v>
      </c>
      <c r="AO38" s="1" t="str">
        <f t="shared" si="32"/>
        <v>Metronidazol</v>
      </c>
      <c r="AP38" s="1" t="str">
        <f t="shared" si="32"/>
        <v>Benzylpenicillin</v>
      </c>
      <c r="AR38" s="23"/>
      <c r="AS38" s="9" t="s">
        <v>73</v>
      </c>
      <c r="AT38" s="24" t="s">
        <v>53</v>
      </c>
      <c r="AU38" s="24" t="s">
        <v>55</v>
      </c>
      <c r="AV38" s="24" t="s">
        <v>59</v>
      </c>
      <c r="AW38" s="24" t="s">
        <v>79</v>
      </c>
      <c r="AX38" s="24" t="s">
        <v>83</v>
      </c>
      <c r="AY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row>
    <row r="39" spans="1:194" s="1" customFormat="1" ht="18.75" x14ac:dyDescent="0.25">
      <c r="B39" s="1" t="s">
        <v>3</v>
      </c>
      <c r="C39" s="2">
        <v>0</v>
      </c>
      <c r="D39" s="2">
        <v>0</v>
      </c>
      <c r="E39" s="2">
        <v>0</v>
      </c>
      <c r="F39" s="2">
        <v>1</v>
      </c>
      <c r="G39" s="2">
        <v>2</v>
      </c>
      <c r="H39" s="2">
        <v>6</v>
      </c>
      <c r="I39" s="2">
        <v>0</v>
      </c>
      <c r="J39" s="2">
        <v>0</v>
      </c>
      <c r="K39" s="2">
        <v>0</v>
      </c>
      <c r="L39" s="4">
        <v>0</v>
      </c>
      <c r="M39" s="3">
        <v>0</v>
      </c>
      <c r="N39" s="3">
        <v>0</v>
      </c>
      <c r="O39" s="3">
        <v>0</v>
      </c>
      <c r="P39" s="3">
        <v>0</v>
      </c>
      <c r="Q39" s="49">
        <v>9</v>
      </c>
      <c r="T39" s="1">
        <v>1.5625E-2</v>
      </c>
      <c r="U39" s="2">
        <f>C39</f>
        <v>0</v>
      </c>
      <c r="V39" s="2">
        <f>C40</f>
        <v>0</v>
      </c>
      <c r="W39" s="2">
        <f>C41</f>
        <v>0</v>
      </c>
      <c r="X39" s="2">
        <f>C42</f>
        <v>0</v>
      </c>
      <c r="Y39" s="2">
        <f>C43</f>
        <v>0</v>
      </c>
      <c r="Z39" s="2">
        <f>C44</f>
        <v>0</v>
      </c>
      <c r="AA39" s="5"/>
      <c r="AB39" s="1">
        <v>1.5625E-2</v>
      </c>
      <c r="AC39" s="31">
        <f t="shared" ref="AC39:AH39" si="33">PRODUCT(U39*100*1/U53)</f>
        <v>0</v>
      </c>
      <c r="AD39" s="31">
        <f t="shared" si="33"/>
        <v>0</v>
      </c>
      <c r="AE39" s="31">
        <f t="shared" si="33"/>
        <v>0</v>
      </c>
      <c r="AF39" s="31">
        <f t="shared" si="33"/>
        <v>0</v>
      </c>
      <c r="AG39" s="31">
        <f t="shared" si="33"/>
        <v>0</v>
      </c>
      <c r="AH39" s="31">
        <f t="shared" si="33"/>
        <v>0</v>
      </c>
      <c r="AJ39" s="1">
        <v>1.5625E-2</v>
      </c>
      <c r="AK39" s="31">
        <f t="shared" ref="AK39:AP39" si="34">AC39</f>
        <v>0</v>
      </c>
      <c r="AL39" s="31">
        <f t="shared" si="34"/>
        <v>0</v>
      </c>
      <c r="AM39" s="31">
        <f t="shared" si="34"/>
        <v>0</v>
      </c>
      <c r="AN39" s="31">
        <f t="shared" si="34"/>
        <v>0</v>
      </c>
      <c r="AO39" s="31">
        <f t="shared" si="34"/>
        <v>0</v>
      </c>
      <c r="AP39" s="31">
        <f t="shared" si="34"/>
        <v>0</v>
      </c>
      <c r="AR39" s="25" t="s">
        <v>49</v>
      </c>
      <c r="AS39" s="26">
        <f>Z53</f>
        <v>9</v>
      </c>
      <c r="AT39" s="26">
        <f>U53</f>
        <v>9</v>
      </c>
      <c r="AU39" s="26">
        <f>V53</f>
        <v>9</v>
      </c>
      <c r="AV39" s="26">
        <f>W53</f>
        <v>9</v>
      </c>
      <c r="AW39" s="26">
        <f>X53</f>
        <v>9</v>
      </c>
      <c r="AX39" s="26">
        <f>Y53</f>
        <v>9</v>
      </c>
      <c r="AY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row>
    <row r="40" spans="1:194" s="1" customFormat="1" ht="18.75" x14ac:dyDescent="0.25">
      <c r="B40" s="1" t="s">
        <v>5</v>
      </c>
      <c r="C40" s="2">
        <v>0</v>
      </c>
      <c r="D40" s="2">
        <v>0</v>
      </c>
      <c r="E40" s="2">
        <v>0</v>
      </c>
      <c r="F40" s="2">
        <v>0</v>
      </c>
      <c r="G40" s="2">
        <v>0</v>
      </c>
      <c r="H40" s="2">
        <v>0</v>
      </c>
      <c r="I40" s="2">
        <v>1</v>
      </c>
      <c r="J40" s="2">
        <v>0</v>
      </c>
      <c r="K40" s="2">
        <v>2</v>
      </c>
      <c r="L40" s="2">
        <v>4</v>
      </c>
      <c r="M40" s="4">
        <v>0</v>
      </c>
      <c r="N40" s="3">
        <v>2</v>
      </c>
      <c r="O40" s="3">
        <v>0</v>
      </c>
      <c r="P40" s="3">
        <v>0</v>
      </c>
      <c r="Q40" s="49">
        <v>9</v>
      </c>
      <c r="T40" s="1">
        <v>3.125E-2</v>
      </c>
      <c r="U40" s="2">
        <f>D39</f>
        <v>0</v>
      </c>
      <c r="V40" s="2">
        <f>D40</f>
        <v>0</v>
      </c>
      <c r="W40" s="2">
        <f>D41</f>
        <v>0</v>
      </c>
      <c r="X40" s="2">
        <f>D42</f>
        <v>0</v>
      </c>
      <c r="Y40" s="2">
        <f>D43</f>
        <v>0</v>
      </c>
      <c r="Z40" s="2">
        <f>D44</f>
        <v>0</v>
      </c>
      <c r="AA40" s="5"/>
      <c r="AB40" s="1">
        <v>3.125E-2</v>
      </c>
      <c r="AC40" s="31">
        <f t="shared" ref="AC40:AH40" si="35">PRODUCT(U40*100*1/U53)</f>
        <v>0</v>
      </c>
      <c r="AD40" s="31">
        <f t="shared" si="35"/>
        <v>0</v>
      </c>
      <c r="AE40" s="31">
        <f t="shared" si="35"/>
        <v>0</v>
      </c>
      <c r="AF40" s="31">
        <f t="shared" si="35"/>
        <v>0</v>
      </c>
      <c r="AG40" s="31">
        <f t="shared" si="35"/>
        <v>0</v>
      </c>
      <c r="AH40" s="31">
        <f t="shared" si="35"/>
        <v>0</v>
      </c>
      <c r="AJ40" s="1">
        <v>3.125E-2</v>
      </c>
      <c r="AK40" s="31">
        <f t="shared" ref="AK40:AP40" si="36">AC39+AC40</f>
        <v>0</v>
      </c>
      <c r="AL40" s="31">
        <f t="shared" si="36"/>
        <v>0</v>
      </c>
      <c r="AM40" s="31">
        <f t="shared" si="36"/>
        <v>0</v>
      </c>
      <c r="AN40" s="31">
        <f t="shared" si="36"/>
        <v>0</v>
      </c>
      <c r="AO40" s="31">
        <f t="shared" si="36"/>
        <v>0</v>
      </c>
      <c r="AP40" s="31">
        <f t="shared" si="36"/>
        <v>0</v>
      </c>
      <c r="AR40" s="25" t="s">
        <v>50</v>
      </c>
      <c r="AS40" s="18">
        <f>AP43</f>
        <v>0</v>
      </c>
      <c r="AT40" s="18">
        <f>AK47</f>
        <v>100</v>
      </c>
      <c r="AU40" s="18">
        <f>AL48</f>
        <v>77.777777777777771</v>
      </c>
      <c r="AV40" s="18">
        <f>AM46</f>
        <v>100</v>
      </c>
      <c r="AW40" s="18">
        <f>AN47</f>
        <v>55.555555555555557</v>
      </c>
      <c r="AX40" s="18">
        <f>AO47</f>
        <v>100</v>
      </c>
      <c r="AY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row>
    <row r="41" spans="1:194" s="1" customFormat="1" ht="18.75" x14ac:dyDescent="0.25">
      <c r="B41" s="1" t="s">
        <v>10</v>
      </c>
      <c r="C41" s="2">
        <v>0</v>
      </c>
      <c r="D41" s="2">
        <v>0</v>
      </c>
      <c r="E41" s="2">
        <v>0</v>
      </c>
      <c r="F41" s="2">
        <v>1</v>
      </c>
      <c r="G41" s="2">
        <v>3</v>
      </c>
      <c r="H41" s="2">
        <v>3</v>
      </c>
      <c r="I41" s="2">
        <v>2</v>
      </c>
      <c r="J41" s="2">
        <v>0</v>
      </c>
      <c r="K41" s="4">
        <v>0</v>
      </c>
      <c r="L41" s="3">
        <v>0</v>
      </c>
      <c r="M41" s="3">
        <v>0</v>
      </c>
      <c r="N41" s="3">
        <v>0</v>
      </c>
      <c r="O41" s="3">
        <v>0</v>
      </c>
      <c r="P41" s="3">
        <v>0</v>
      </c>
      <c r="Q41" s="49">
        <v>9</v>
      </c>
      <c r="T41" s="1">
        <v>6.25E-2</v>
      </c>
      <c r="U41" s="2">
        <f>E39</f>
        <v>0</v>
      </c>
      <c r="V41" s="2">
        <f>E40</f>
        <v>0</v>
      </c>
      <c r="W41" s="2">
        <f>E41</f>
        <v>0</v>
      </c>
      <c r="X41" s="2">
        <f>E42</f>
        <v>0</v>
      </c>
      <c r="Y41" s="2">
        <f>E43</f>
        <v>0</v>
      </c>
      <c r="Z41" s="2">
        <f>E44</f>
        <v>0</v>
      </c>
      <c r="AA41" s="5"/>
      <c r="AB41" s="1">
        <v>6.25E-2</v>
      </c>
      <c r="AC41" s="31">
        <f t="shared" ref="AC41:AH41" si="37">PRODUCT(U41*100*1/U53)</f>
        <v>0</v>
      </c>
      <c r="AD41" s="31">
        <f t="shared" si="37"/>
        <v>0</v>
      </c>
      <c r="AE41" s="31">
        <f t="shared" si="37"/>
        <v>0</v>
      </c>
      <c r="AF41" s="31">
        <f t="shared" si="37"/>
        <v>0</v>
      </c>
      <c r="AG41" s="31">
        <f t="shared" si="37"/>
        <v>0</v>
      </c>
      <c r="AH41" s="31">
        <f t="shared" si="37"/>
        <v>0</v>
      </c>
      <c r="AJ41" s="1">
        <v>6.25E-2</v>
      </c>
      <c r="AK41" s="31">
        <f t="shared" ref="AK41:AP41" si="38">AC39+AC40+AC41</f>
        <v>0</v>
      </c>
      <c r="AL41" s="31">
        <f t="shared" si="38"/>
        <v>0</v>
      </c>
      <c r="AM41" s="31">
        <f t="shared" si="38"/>
        <v>0</v>
      </c>
      <c r="AN41" s="31">
        <f t="shared" si="38"/>
        <v>0</v>
      </c>
      <c r="AO41" s="31">
        <f t="shared" si="38"/>
        <v>0</v>
      </c>
      <c r="AP41" s="31">
        <f t="shared" si="38"/>
        <v>0</v>
      </c>
      <c r="AR41" s="25" t="s">
        <v>51</v>
      </c>
      <c r="AS41" s="18">
        <f>AP44-AP43</f>
        <v>0</v>
      </c>
      <c r="AT41" s="18">
        <f>AK48-AK47</f>
        <v>0</v>
      </c>
      <c r="AU41" s="18">
        <f>AL49-AL48</f>
        <v>0</v>
      </c>
      <c r="AV41" s="18">
        <f>AM47-AM46</f>
        <v>0</v>
      </c>
      <c r="AW41" s="18"/>
      <c r="AX41" s="18"/>
      <c r="AY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row>
    <row r="42" spans="1:194" s="1" customFormat="1" ht="18.75" x14ac:dyDescent="0.25">
      <c r="B42" s="1" t="s">
        <v>24</v>
      </c>
      <c r="C42" s="2">
        <v>0</v>
      </c>
      <c r="D42" s="2">
        <v>0</v>
      </c>
      <c r="E42" s="2">
        <v>0</v>
      </c>
      <c r="F42" s="2">
        <v>0</v>
      </c>
      <c r="G42" s="2">
        <v>0</v>
      </c>
      <c r="H42" s="2">
        <v>0</v>
      </c>
      <c r="I42" s="2">
        <v>1</v>
      </c>
      <c r="J42" s="2">
        <v>1</v>
      </c>
      <c r="K42" s="2">
        <v>3</v>
      </c>
      <c r="L42" s="3">
        <v>1</v>
      </c>
      <c r="M42" s="3">
        <v>1</v>
      </c>
      <c r="N42" s="3">
        <v>0</v>
      </c>
      <c r="O42" s="3">
        <v>0</v>
      </c>
      <c r="P42" s="3">
        <v>2</v>
      </c>
      <c r="Q42" s="49">
        <v>9</v>
      </c>
      <c r="T42" s="1">
        <v>0.125</v>
      </c>
      <c r="U42" s="2">
        <f>F39</f>
        <v>1</v>
      </c>
      <c r="V42" s="2">
        <f>F40</f>
        <v>0</v>
      </c>
      <c r="W42" s="2">
        <f>F41</f>
        <v>1</v>
      </c>
      <c r="X42" s="2">
        <f>F42</f>
        <v>0</v>
      </c>
      <c r="Y42" s="2">
        <f>F43</f>
        <v>0</v>
      </c>
      <c r="Z42" s="2">
        <f>F44</f>
        <v>0</v>
      </c>
      <c r="AA42" s="5"/>
      <c r="AB42" s="1">
        <v>0.125</v>
      </c>
      <c r="AC42" s="31">
        <f t="shared" ref="AC42:AH42" si="39">PRODUCT(U42*100*1/U53)</f>
        <v>11.111111111111111</v>
      </c>
      <c r="AD42" s="31">
        <f t="shared" si="39"/>
        <v>0</v>
      </c>
      <c r="AE42" s="31">
        <f t="shared" si="39"/>
        <v>11.111111111111111</v>
      </c>
      <c r="AF42" s="31">
        <f t="shared" si="39"/>
        <v>0</v>
      </c>
      <c r="AG42" s="31">
        <f t="shared" si="39"/>
        <v>0</v>
      </c>
      <c r="AH42" s="31">
        <f t="shared" si="39"/>
        <v>0</v>
      </c>
      <c r="AJ42" s="1">
        <v>0.125</v>
      </c>
      <c r="AK42" s="31">
        <f t="shared" ref="AK42:AP42" si="40">AC39+AC40+AC41+AC42</f>
        <v>11.111111111111111</v>
      </c>
      <c r="AL42" s="31">
        <f t="shared" si="40"/>
        <v>0</v>
      </c>
      <c r="AM42" s="31">
        <f t="shared" si="40"/>
        <v>11.111111111111111</v>
      </c>
      <c r="AN42" s="31">
        <f t="shared" si="40"/>
        <v>0</v>
      </c>
      <c r="AO42" s="31">
        <f t="shared" si="40"/>
        <v>0</v>
      </c>
      <c r="AP42" s="31">
        <f t="shared" si="40"/>
        <v>0</v>
      </c>
      <c r="AR42" s="25" t="s">
        <v>52</v>
      </c>
      <c r="AS42" s="18">
        <f>AP52-AP44</f>
        <v>100</v>
      </c>
      <c r="AT42" s="18">
        <f>AK52-AK48</f>
        <v>0</v>
      </c>
      <c r="AU42" s="18">
        <f>AL52-AL49</f>
        <v>22.222222222222229</v>
      </c>
      <c r="AV42" s="18">
        <f>AM52-AM47</f>
        <v>0</v>
      </c>
      <c r="AW42" s="18">
        <f>AN52-AN47</f>
        <v>44.444444444444443</v>
      </c>
      <c r="AX42" s="18">
        <f>AO52-AO47</f>
        <v>0</v>
      </c>
      <c r="AY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row>
    <row r="43" spans="1:194" s="1" customFormat="1" x14ac:dyDescent="0.25">
      <c r="B43" s="1" t="s">
        <v>25</v>
      </c>
      <c r="C43" s="2">
        <v>0</v>
      </c>
      <c r="D43" s="2">
        <v>0</v>
      </c>
      <c r="E43" s="2">
        <v>0</v>
      </c>
      <c r="F43" s="2">
        <v>0</v>
      </c>
      <c r="G43" s="2">
        <v>0</v>
      </c>
      <c r="H43" s="2">
        <v>5</v>
      </c>
      <c r="I43" s="2">
        <v>4</v>
      </c>
      <c r="J43" s="2">
        <v>0</v>
      </c>
      <c r="K43" s="2">
        <v>0</v>
      </c>
      <c r="L43" s="3">
        <v>0</v>
      </c>
      <c r="M43" s="3">
        <v>0</v>
      </c>
      <c r="N43" s="3">
        <v>0</v>
      </c>
      <c r="O43" s="3">
        <v>0</v>
      </c>
      <c r="P43" s="3">
        <v>0</v>
      </c>
      <c r="Q43" s="49">
        <v>9</v>
      </c>
      <c r="T43" s="1">
        <v>0.25</v>
      </c>
      <c r="U43" s="2">
        <f>G39</f>
        <v>2</v>
      </c>
      <c r="V43" s="2">
        <f>G40</f>
        <v>0</v>
      </c>
      <c r="W43" s="2">
        <f>G41</f>
        <v>3</v>
      </c>
      <c r="X43" s="2">
        <f>G42</f>
        <v>0</v>
      </c>
      <c r="Y43" s="2">
        <f>G43</f>
        <v>0</v>
      </c>
      <c r="Z43" s="2">
        <f>G44</f>
        <v>0</v>
      </c>
      <c r="AA43" s="5"/>
      <c r="AB43" s="1">
        <v>0.25</v>
      </c>
      <c r="AC43" s="31">
        <f t="shared" ref="AC43:AH43" si="41">PRODUCT(U43*100*1/U53)</f>
        <v>22.222222222222221</v>
      </c>
      <c r="AD43" s="31">
        <f t="shared" si="41"/>
        <v>0</v>
      </c>
      <c r="AE43" s="31">
        <f t="shared" si="41"/>
        <v>33.333333333333336</v>
      </c>
      <c r="AF43" s="31">
        <f t="shared" si="41"/>
        <v>0</v>
      </c>
      <c r="AG43" s="31">
        <f t="shared" si="41"/>
        <v>0</v>
      </c>
      <c r="AH43" s="31">
        <f t="shared" si="41"/>
        <v>0</v>
      </c>
      <c r="AJ43" s="1">
        <v>0.25</v>
      </c>
      <c r="AK43" s="31">
        <f t="shared" ref="AK43:AP43" si="42">AC39+AC40+AC41+AC42+AC43</f>
        <v>33.333333333333329</v>
      </c>
      <c r="AL43" s="31">
        <f t="shared" si="42"/>
        <v>0</v>
      </c>
      <c r="AM43" s="31">
        <f t="shared" si="42"/>
        <v>44.444444444444443</v>
      </c>
      <c r="AN43" s="31">
        <f t="shared" si="42"/>
        <v>0</v>
      </c>
      <c r="AO43" s="31">
        <f t="shared" si="42"/>
        <v>0</v>
      </c>
      <c r="AP43" s="31">
        <f t="shared" si="42"/>
        <v>0</v>
      </c>
      <c r="AR43" s="29"/>
      <c r="AS43" s="29"/>
      <c r="AT43" s="29"/>
      <c r="AU43" s="10"/>
      <c r="AV43" s="29"/>
      <c r="AW43" s="29"/>
      <c r="AX43" s="29"/>
      <c r="AY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row>
    <row r="44" spans="1:194" s="1" customFormat="1" x14ac:dyDescent="0.25">
      <c r="B44" s="1" t="s">
        <v>26</v>
      </c>
      <c r="C44" s="2">
        <v>0</v>
      </c>
      <c r="D44" s="2">
        <v>0</v>
      </c>
      <c r="E44" s="2">
        <v>0</v>
      </c>
      <c r="F44" s="2">
        <v>0</v>
      </c>
      <c r="G44" s="2">
        <v>0</v>
      </c>
      <c r="H44" s="4">
        <v>0</v>
      </c>
      <c r="I44" s="3">
        <v>0</v>
      </c>
      <c r="J44" s="3">
        <v>0</v>
      </c>
      <c r="K44" s="3">
        <v>0</v>
      </c>
      <c r="L44" s="3">
        <v>0</v>
      </c>
      <c r="M44" s="3">
        <v>5</v>
      </c>
      <c r="N44" s="3">
        <v>3</v>
      </c>
      <c r="O44" s="3">
        <v>0</v>
      </c>
      <c r="P44" s="3">
        <v>1</v>
      </c>
      <c r="Q44" s="49">
        <v>9</v>
      </c>
      <c r="T44" s="1">
        <v>0.5</v>
      </c>
      <c r="U44" s="2">
        <f>H39</f>
        <v>6</v>
      </c>
      <c r="V44" s="2">
        <f>H40</f>
        <v>0</v>
      </c>
      <c r="W44" s="2">
        <f>H41</f>
        <v>3</v>
      </c>
      <c r="X44" s="2">
        <f>H42</f>
        <v>0</v>
      </c>
      <c r="Y44" s="2">
        <f>H43</f>
        <v>5</v>
      </c>
      <c r="Z44" s="4">
        <f>H44</f>
        <v>0</v>
      </c>
      <c r="AA44" s="5"/>
      <c r="AB44" s="1">
        <v>0.5</v>
      </c>
      <c r="AC44" s="31">
        <f t="shared" ref="AC44:AH44" si="43">PRODUCT(U44*100*1/U53)</f>
        <v>66.666666666666671</v>
      </c>
      <c r="AD44" s="31">
        <f t="shared" si="43"/>
        <v>0</v>
      </c>
      <c r="AE44" s="31">
        <f t="shared" si="43"/>
        <v>33.333333333333336</v>
      </c>
      <c r="AF44" s="31">
        <f t="shared" si="43"/>
        <v>0</v>
      </c>
      <c r="AG44" s="31">
        <f t="shared" si="43"/>
        <v>55.555555555555557</v>
      </c>
      <c r="AH44" s="32">
        <f t="shared" si="43"/>
        <v>0</v>
      </c>
      <c r="AJ44" s="1">
        <v>0.5</v>
      </c>
      <c r="AK44" s="31">
        <f t="shared" ref="AK44:AP44" si="44">AC39+AC40+AC41+AC42+AC43+AC44</f>
        <v>100</v>
      </c>
      <c r="AL44" s="31">
        <f t="shared" si="44"/>
        <v>0</v>
      </c>
      <c r="AM44" s="31">
        <f t="shared" si="44"/>
        <v>77.777777777777771</v>
      </c>
      <c r="AN44" s="31">
        <f t="shared" si="44"/>
        <v>0</v>
      </c>
      <c r="AO44" s="31">
        <f t="shared" si="44"/>
        <v>55.555555555555557</v>
      </c>
      <c r="AP44" s="32">
        <f t="shared" si="44"/>
        <v>0</v>
      </c>
      <c r="AR44" s="10"/>
      <c r="AS44" s="10" t="str">
        <f>A37</f>
        <v>Bacteroides thetaiotaomicron</v>
      </c>
      <c r="AT44" s="10"/>
      <c r="AU44" s="10"/>
      <c r="AV44" s="10"/>
      <c r="AW44" s="10"/>
      <c r="AX44" s="10"/>
      <c r="AY44" s="10"/>
      <c r="AZ44" s="10"/>
      <c r="BA44" s="10"/>
      <c r="BB44" s="10"/>
      <c r="BC44" s="10"/>
      <c r="BD44" s="10"/>
      <c r="BE44" s="10"/>
      <c r="BF44" s="10"/>
      <c r="BG44" s="10"/>
      <c r="BH44" s="10"/>
      <c r="BI44" s="10"/>
      <c r="BJ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row>
    <row r="45" spans="1:194" s="1" customFormat="1" x14ac:dyDescent="0.25">
      <c r="T45" s="1">
        <v>1</v>
      </c>
      <c r="U45" s="2">
        <f>I39</f>
        <v>0</v>
      </c>
      <c r="V45" s="2">
        <f>I40</f>
        <v>1</v>
      </c>
      <c r="W45" s="2">
        <f>I41</f>
        <v>2</v>
      </c>
      <c r="X45" s="2">
        <f>I42</f>
        <v>1</v>
      </c>
      <c r="Y45" s="2">
        <f>I43</f>
        <v>4</v>
      </c>
      <c r="Z45" s="3">
        <f>I44</f>
        <v>0</v>
      </c>
      <c r="AA45" s="5"/>
      <c r="AB45" s="1">
        <v>1</v>
      </c>
      <c r="AC45" s="31">
        <f t="shared" ref="AC45:AH45" si="45">PRODUCT(U45*100*1/U53)</f>
        <v>0</v>
      </c>
      <c r="AD45" s="31">
        <f t="shared" si="45"/>
        <v>11.111111111111111</v>
      </c>
      <c r="AE45" s="31">
        <f t="shared" si="45"/>
        <v>22.222222222222221</v>
      </c>
      <c r="AF45" s="31">
        <f t="shared" si="45"/>
        <v>11.111111111111111</v>
      </c>
      <c r="AG45" s="31">
        <f t="shared" si="45"/>
        <v>44.444444444444443</v>
      </c>
      <c r="AH45" s="33">
        <f t="shared" si="45"/>
        <v>0</v>
      </c>
      <c r="AJ45" s="1">
        <v>1</v>
      </c>
      <c r="AK45" s="31">
        <f t="shared" ref="AK45:AP45" si="46">AC39+AC40+AC41+AC42+AC43+AC44+AC45</f>
        <v>100</v>
      </c>
      <c r="AL45" s="31">
        <f t="shared" si="46"/>
        <v>11.111111111111111</v>
      </c>
      <c r="AM45" s="31">
        <f t="shared" si="46"/>
        <v>100</v>
      </c>
      <c r="AN45" s="31">
        <f t="shared" si="46"/>
        <v>11.111111111111111</v>
      </c>
      <c r="AO45" s="31">
        <f t="shared" si="46"/>
        <v>100</v>
      </c>
      <c r="AP45" s="33">
        <f t="shared" si="46"/>
        <v>0</v>
      </c>
      <c r="AR45" s="10"/>
      <c r="AS45" s="10"/>
      <c r="AT45" s="10"/>
      <c r="AU45" s="10"/>
      <c r="AV45" s="10"/>
      <c r="AW45" s="10"/>
      <c r="AX45" s="10"/>
      <c r="AY45" s="10"/>
      <c r="AZ45" s="10"/>
      <c r="BA45" s="10"/>
      <c r="BB45" s="10"/>
      <c r="BC45" s="10"/>
      <c r="BD45" s="10"/>
      <c r="BE45" s="10"/>
      <c r="BF45" s="10"/>
      <c r="BG45" s="10"/>
      <c r="BH45" s="10"/>
      <c r="BI45" s="10"/>
      <c r="BJ45" s="10"/>
      <c r="CU45" s="10"/>
      <c r="CV45" s="10"/>
      <c r="CW45" s="10"/>
      <c r="CX45" s="10"/>
      <c r="CY45" s="10"/>
      <c r="CZ45" s="10"/>
      <c r="DA45" s="10"/>
      <c r="DB45" s="10"/>
      <c r="DC45" s="10"/>
      <c r="DD45" s="10"/>
      <c r="DE45" s="10"/>
      <c r="DF45" s="10"/>
      <c r="DG45" s="10"/>
      <c r="DH45" s="10"/>
      <c r="DI45" s="10"/>
      <c r="DJ45" s="10"/>
      <c r="DK45" s="10"/>
      <c r="DL45" s="10"/>
      <c r="DM45" s="10"/>
      <c r="DN45" s="10"/>
      <c r="DO45" s="10"/>
      <c r="DP45" s="10"/>
      <c r="DQ45" s="10"/>
      <c r="DR45" s="10"/>
      <c r="DS45" s="10"/>
      <c r="DT45" s="10"/>
    </row>
    <row r="46" spans="1:194" s="1" customFormat="1" x14ac:dyDescent="0.25">
      <c r="T46" s="1">
        <v>2</v>
      </c>
      <c r="U46" s="2">
        <f>J39</f>
        <v>0</v>
      </c>
      <c r="V46" s="2">
        <f>J40</f>
        <v>0</v>
      </c>
      <c r="W46" s="2">
        <f>J41</f>
        <v>0</v>
      </c>
      <c r="X46" s="2">
        <f>J42</f>
        <v>1</v>
      </c>
      <c r="Y46" s="2">
        <f>J43</f>
        <v>0</v>
      </c>
      <c r="Z46" s="3">
        <f>J44</f>
        <v>0</v>
      </c>
      <c r="AA46" s="5"/>
      <c r="AB46" s="1">
        <v>2</v>
      </c>
      <c r="AC46" s="31">
        <f t="shared" ref="AC46:AH46" si="47">PRODUCT(U46*100*1/U53)</f>
        <v>0</v>
      </c>
      <c r="AD46" s="31">
        <f t="shared" si="47"/>
        <v>0</v>
      </c>
      <c r="AE46" s="31">
        <f t="shared" si="47"/>
        <v>0</v>
      </c>
      <c r="AF46" s="31">
        <f t="shared" si="47"/>
        <v>11.111111111111111</v>
      </c>
      <c r="AG46" s="31">
        <f t="shared" si="47"/>
        <v>0</v>
      </c>
      <c r="AH46" s="33">
        <f t="shared" si="47"/>
        <v>0</v>
      </c>
      <c r="AJ46" s="1">
        <v>2</v>
      </c>
      <c r="AK46" s="31">
        <f t="shared" ref="AK46:AP46" si="48">AC39+AC40+AC41+AC42+AC43+AC44+AC45+AC46</f>
        <v>100</v>
      </c>
      <c r="AL46" s="31">
        <f t="shared" si="48"/>
        <v>11.111111111111111</v>
      </c>
      <c r="AM46" s="31">
        <f t="shared" si="48"/>
        <v>100</v>
      </c>
      <c r="AN46" s="31">
        <f t="shared" si="48"/>
        <v>22.222222222222221</v>
      </c>
      <c r="AO46" s="31">
        <f t="shared" si="48"/>
        <v>100</v>
      </c>
      <c r="AP46" s="33">
        <f t="shared" si="48"/>
        <v>0</v>
      </c>
      <c r="AR46" s="10"/>
      <c r="AS46" s="10"/>
      <c r="AT46" s="10"/>
      <c r="AU46" s="10"/>
      <c r="AV46" s="10"/>
      <c r="AW46" s="10"/>
      <c r="AX46" s="10"/>
      <c r="AY46" s="10"/>
      <c r="AZ46" s="10"/>
      <c r="BA46" s="10"/>
      <c r="BB46" s="10"/>
      <c r="BC46" s="10"/>
      <c r="BD46" s="10"/>
      <c r="BE46" s="10"/>
      <c r="BF46" s="10"/>
      <c r="BG46" s="10"/>
      <c r="BH46" s="10"/>
      <c r="BI46" s="10"/>
      <c r="BJ46" s="10"/>
      <c r="CU46" s="10"/>
      <c r="CV46" s="10"/>
      <c r="CW46" s="10"/>
      <c r="CX46" s="10"/>
      <c r="CY46" s="10"/>
      <c r="CZ46" s="10"/>
      <c r="DA46" s="10"/>
      <c r="DB46" s="10"/>
      <c r="DC46" s="10"/>
      <c r="DD46" s="10"/>
      <c r="DE46" s="10"/>
      <c r="DF46" s="10"/>
      <c r="DG46" s="10"/>
      <c r="DH46" s="10"/>
      <c r="DI46" s="10"/>
      <c r="DJ46" s="10"/>
      <c r="DK46" s="10"/>
      <c r="DL46" s="10"/>
      <c r="DM46" s="10"/>
      <c r="DN46" s="10"/>
      <c r="DO46" s="10"/>
      <c r="DP46" s="10"/>
      <c r="DQ46" s="10"/>
      <c r="DR46" s="10"/>
      <c r="DS46" s="10"/>
      <c r="DT46" s="10"/>
    </row>
    <row r="47" spans="1:194" s="1" customFormat="1" x14ac:dyDescent="0.25">
      <c r="T47" s="1">
        <v>4</v>
      </c>
      <c r="U47" s="2">
        <f>K39</f>
        <v>0</v>
      </c>
      <c r="V47" s="2">
        <f>K40</f>
        <v>2</v>
      </c>
      <c r="W47" s="4">
        <f>K41</f>
        <v>0</v>
      </c>
      <c r="X47" s="2">
        <f>K42</f>
        <v>3</v>
      </c>
      <c r="Y47" s="2">
        <f>K43</f>
        <v>0</v>
      </c>
      <c r="Z47" s="3">
        <f>K44</f>
        <v>0</v>
      </c>
      <c r="AA47" s="5"/>
      <c r="AB47" s="1">
        <v>4</v>
      </c>
      <c r="AC47" s="31">
        <f t="shared" ref="AC47:AH47" si="49">PRODUCT(U47*100*1/U53)</f>
        <v>0</v>
      </c>
      <c r="AD47" s="31">
        <f t="shared" si="49"/>
        <v>22.222222222222221</v>
      </c>
      <c r="AE47" s="32">
        <f t="shared" si="49"/>
        <v>0</v>
      </c>
      <c r="AF47" s="31">
        <f t="shared" si="49"/>
        <v>33.333333333333336</v>
      </c>
      <c r="AG47" s="31">
        <f t="shared" si="49"/>
        <v>0</v>
      </c>
      <c r="AH47" s="33">
        <f t="shared" si="49"/>
        <v>0</v>
      </c>
      <c r="AJ47" s="1">
        <v>4</v>
      </c>
      <c r="AK47" s="31">
        <f t="shared" ref="AK47:AP47" si="50">AC39+AC40+AC41+AC42+AC43+AC44+AC45+AC46+AC47</f>
        <v>100</v>
      </c>
      <c r="AL47" s="31">
        <f t="shared" si="50"/>
        <v>33.333333333333329</v>
      </c>
      <c r="AM47" s="32">
        <f t="shared" si="50"/>
        <v>100</v>
      </c>
      <c r="AN47" s="31">
        <f t="shared" si="50"/>
        <v>55.555555555555557</v>
      </c>
      <c r="AO47" s="31">
        <f t="shared" si="50"/>
        <v>100</v>
      </c>
      <c r="AP47" s="33">
        <f t="shared" si="50"/>
        <v>0</v>
      </c>
      <c r="AR47" s="10"/>
      <c r="AS47" s="10"/>
      <c r="AT47" s="10"/>
      <c r="AU47" s="10"/>
      <c r="AV47" s="10"/>
      <c r="AW47" s="10"/>
      <c r="AX47" s="10"/>
      <c r="AY47" s="10"/>
      <c r="AZ47" s="10"/>
      <c r="BA47" s="10"/>
      <c r="BB47" s="10"/>
      <c r="BC47" s="10"/>
      <c r="BD47" s="10"/>
      <c r="BE47" s="10"/>
      <c r="BF47" s="10"/>
      <c r="BG47" s="10"/>
      <c r="BH47" s="10"/>
      <c r="BI47" s="10"/>
      <c r="BJ47" s="10"/>
      <c r="CU47" s="10"/>
      <c r="CV47" s="10"/>
      <c r="CW47" s="10"/>
      <c r="CX47" s="10"/>
      <c r="CY47" s="10"/>
      <c r="CZ47" s="10"/>
      <c r="DA47" s="10"/>
      <c r="DB47" s="10"/>
      <c r="DC47" s="10"/>
      <c r="DD47" s="10"/>
      <c r="DE47" s="10"/>
      <c r="DF47" s="10"/>
      <c r="DG47" s="10"/>
      <c r="DH47" s="10"/>
      <c r="DI47" s="10"/>
      <c r="DJ47" s="10"/>
      <c r="DK47" s="10"/>
      <c r="DL47" s="10"/>
      <c r="DM47" s="10"/>
      <c r="DN47" s="10"/>
      <c r="DO47" s="10"/>
      <c r="DP47" s="10"/>
      <c r="DQ47" s="10"/>
      <c r="DR47" s="10"/>
      <c r="DS47" s="10"/>
      <c r="DT47" s="10"/>
    </row>
    <row r="48" spans="1:194" s="1" customFormat="1" x14ac:dyDescent="0.25">
      <c r="T48" s="1">
        <v>8</v>
      </c>
      <c r="U48" s="4">
        <f>L39</f>
        <v>0</v>
      </c>
      <c r="V48" s="2">
        <f>L40</f>
        <v>4</v>
      </c>
      <c r="W48" s="3">
        <f>L41</f>
        <v>0</v>
      </c>
      <c r="X48" s="3">
        <f>L42</f>
        <v>1</v>
      </c>
      <c r="Y48" s="3">
        <f>L43</f>
        <v>0</v>
      </c>
      <c r="Z48" s="3">
        <f>L44</f>
        <v>0</v>
      </c>
      <c r="AA48" s="7"/>
      <c r="AB48" s="1">
        <v>8</v>
      </c>
      <c r="AC48" s="32">
        <f t="shared" ref="AC48:AH48" si="51">PRODUCT(U48*100*1/U53)</f>
        <v>0</v>
      </c>
      <c r="AD48" s="31">
        <f t="shared" si="51"/>
        <v>44.444444444444443</v>
      </c>
      <c r="AE48" s="33">
        <f t="shared" si="51"/>
        <v>0</v>
      </c>
      <c r="AF48" s="33">
        <f t="shared" si="51"/>
        <v>11.111111111111111</v>
      </c>
      <c r="AG48" s="33">
        <f t="shared" si="51"/>
        <v>0</v>
      </c>
      <c r="AH48" s="33">
        <f t="shared" si="51"/>
        <v>0</v>
      </c>
      <c r="AJ48" s="1">
        <v>8</v>
      </c>
      <c r="AK48" s="32">
        <f t="shared" ref="AK48:AP48" si="52">AC39+AC40+AC41+AC42+AC43+AC44+AC45+AC46+AC47+AC48</f>
        <v>100</v>
      </c>
      <c r="AL48" s="31">
        <f t="shared" si="52"/>
        <v>77.777777777777771</v>
      </c>
      <c r="AM48" s="33">
        <f t="shared" si="52"/>
        <v>100</v>
      </c>
      <c r="AN48" s="33">
        <f t="shared" si="52"/>
        <v>66.666666666666671</v>
      </c>
      <c r="AO48" s="33">
        <f t="shared" si="52"/>
        <v>100</v>
      </c>
      <c r="AP48" s="33">
        <f t="shared" si="52"/>
        <v>0</v>
      </c>
      <c r="AR48" s="10"/>
      <c r="AS48" s="10"/>
      <c r="AT48" s="10"/>
      <c r="AU48" s="10"/>
      <c r="AV48" s="10"/>
      <c r="AW48" s="10"/>
      <c r="AX48" s="10"/>
      <c r="AY48" s="10"/>
      <c r="AZ48" s="10"/>
      <c r="BA48" s="10"/>
      <c r="BB48" s="10"/>
      <c r="BC48" s="10"/>
      <c r="BD48" s="10"/>
      <c r="BE48" s="10"/>
      <c r="BF48" s="10"/>
      <c r="BG48" s="10"/>
      <c r="BH48" s="10"/>
      <c r="BI48" s="10"/>
      <c r="BJ48" s="10"/>
      <c r="CU48" s="10"/>
      <c r="CV48" s="10"/>
      <c r="CW48" s="10"/>
      <c r="CX48" s="10"/>
      <c r="CY48" s="10"/>
      <c r="CZ48" s="10"/>
      <c r="DA48" s="10"/>
      <c r="DB48" s="10"/>
      <c r="DC48" s="10"/>
      <c r="DD48" s="10"/>
      <c r="DE48" s="10"/>
      <c r="DF48" s="10"/>
      <c r="DG48" s="10"/>
      <c r="DH48" s="10"/>
      <c r="DI48" s="10"/>
      <c r="DJ48" s="10"/>
      <c r="DK48" s="10"/>
      <c r="DL48" s="10"/>
      <c r="DM48" s="10"/>
      <c r="DN48" s="10"/>
      <c r="DO48" s="10"/>
      <c r="DP48" s="10"/>
      <c r="DQ48" s="10"/>
      <c r="DR48" s="10"/>
      <c r="DS48" s="10"/>
      <c r="DT48" s="10"/>
    </row>
    <row r="49" spans="20:194" s="1" customFormat="1" x14ac:dyDescent="0.25">
      <c r="T49" s="1">
        <v>16</v>
      </c>
      <c r="U49" s="3">
        <f>M39</f>
        <v>0</v>
      </c>
      <c r="V49" s="4">
        <f>M40</f>
        <v>0</v>
      </c>
      <c r="W49" s="3">
        <f>M41</f>
        <v>0</v>
      </c>
      <c r="X49" s="3">
        <f>M42</f>
        <v>1</v>
      </c>
      <c r="Y49" s="3">
        <f>M43</f>
        <v>0</v>
      </c>
      <c r="Z49" s="3">
        <f>M44</f>
        <v>5</v>
      </c>
      <c r="AA49" s="7"/>
      <c r="AB49" s="1">
        <v>16</v>
      </c>
      <c r="AC49" s="33">
        <f t="shared" ref="AC49:AH49" si="53">PRODUCT(U49*100*1/U53)</f>
        <v>0</v>
      </c>
      <c r="AD49" s="32">
        <f t="shared" si="53"/>
        <v>0</v>
      </c>
      <c r="AE49" s="33">
        <f t="shared" si="53"/>
        <v>0</v>
      </c>
      <c r="AF49" s="33">
        <f t="shared" si="53"/>
        <v>11.111111111111111</v>
      </c>
      <c r="AG49" s="33">
        <f t="shared" si="53"/>
        <v>0</v>
      </c>
      <c r="AH49" s="33">
        <f t="shared" si="53"/>
        <v>55.555555555555557</v>
      </c>
      <c r="AJ49" s="1">
        <v>16</v>
      </c>
      <c r="AK49" s="33">
        <f t="shared" ref="AK49:AP49" si="54">AC39+AC40+AC41+AC42+AC43+AC44+AC45+AC46+AC47+AC48+AC49</f>
        <v>100</v>
      </c>
      <c r="AL49" s="32">
        <f t="shared" si="54"/>
        <v>77.777777777777771</v>
      </c>
      <c r="AM49" s="33">
        <f t="shared" si="54"/>
        <v>100</v>
      </c>
      <c r="AN49" s="33">
        <f t="shared" si="54"/>
        <v>77.777777777777786</v>
      </c>
      <c r="AO49" s="33">
        <f t="shared" si="54"/>
        <v>100</v>
      </c>
      <c r="AP49" s="33">
        <f t="shared" si="54"/>
        <v>55.555555555555557</v>
      </c>
      <c r="AR49" s="10"/>
      <c r="AS49" s="10"/>
      <c r="AT49" s="10"/>
      <c r="AU49" s="10"/>
      <c r="AV49" s="10"/>
      <c r="AW49" s="10"/>
      <c r="AX49" s="10"/>
      <c r="AY49" s="10"/>
      <c r="AZ49" s="10"/>
      <c r="BA49" s="10"/>
      <c r="BB49" s="10"/>
      <c r="BC49" s="10"/>
      <c r="BD49" s="10"/>
      <c r="BE49" s="10"/>
      <c r="BF49" s="10"/>
      <c r="BG49" s="10"/>
      <c r="BH49" s="10"/>
      <c r="BI49" s="10"/>
      <c r="BJ49" s="10"/>
      <c r="CU49" s="10"/>
      <c r="CV49" s="10"/>
      <c r="CW49" s="10"/>
      <c r="CX49" s="10"/>
      <c r="CY49" s="10"/>
      <c r="CZ49" s="10"/>
      <c r="DA49" s="10"/>
      <c r="DB49" s="10"/>
      <c r="DC49" s="10"/>
      <c r="DD49" s="10"/>
      <c r="DE49" s="10"/>
      <c r="DF49" s="10"/>
      <c r="DG49" s="10"/>
      <c r="DH49" s="10"/>
      <c r="DI49" s="10"/>
      <c r="DJ49" s="10"/>
      <c r="DK49" s="10"/>
      <c r="DL49" s="10"/>
      <c r="DM49" s="10"/>
      <c r="DN49" s="10"/>
      <c r="DO49" s="10"/>
      <c r="DP49" s="10"/>
      <c r="DQ49" s="10"/>
      <c r="DR49" s="10"/>
      <c r="DS49" s="10"/>
      <c r="DT49" s="10"/>
    </row>
    <row r="50" spans="20:194" s="1" customFormat="1" x14ac:dyDescent="0.25">
      <c r="T50" s="1">
        <v>32</v>
      </c>
      <c r="U50" s="3">
        <f>N39</f>
        <v>0</v>
      </c>
      <c r="V50" s="3">
        <f>N40</f>
        <v>2</v>
      </c>
      <c r="W50" s="3">
        <f>N41</f>
        <v>0</v>
      </c>
      <c r="X50" s="3">
        <f>N42</f>
        <v>0</v>
      </c>
      <c r="Y50" s="3">
        <f>N43</f>
        <v>0</v>
      </c>
      <c r="Z50" s="3">
        <f>N44</f>
        <v>3</v>
      </c>
      <c r="AA50" s="7"/>
      <c r="AB50" s="1">
        <v>32</v>
      </c>
      <c r="AC50" s="33">
        <f t="shared" ref="AC50:AH50" si="55">PRODUCT(U50*100*1/U53)</f>
        <v>0</v>
      </c>
      <c r="AD50" s="33">
        <f t="shared" si="55"/>
        <v>22.222222222222221</v>
      </c>
      <c r="AE50" s="33">
        <f t="shared" si="55"/>
        <v>0</v>
      </c>
      <c r="AF50" s="33">
        <f t="shared" si="55"/>
        <v>0</v>
      </c>
      <c r="AG50" s="33">
        <f t="shared" si="55"/>
        <v>0</v>
      </c>
      <c r="AH50" s="33">
        <f t="shared" si="55"/>
        <v>33.333333333333336</v>
      </c>
      <c r="AJ50" s="1">
        <v>32</v>
      </c>
      <c r="AK50" s="33">
        <f t="shared" ref="AK50:AP50" si="56">AC39+AC40+AC41+AC42+AC43+AC44+AC45+AC46+AC47+AC48+AC49+AC50</f>
        <v>100</v>
      </c>
      <c r="AL50" s="33">
        <f t="shared" si="56"/>
        <v>100</v>
      </c>
      <c r="AM50" s="33">
        <f t="shared" si="56"/>
        <v>100</v>
      </c>
      <c r="AN50" s="33">
        <f t="shared" si="56"/>
        <v>77.777777777777786</v>
      </c>
      <c r="AO50" s="33">
        <f t="shared" si="56"/>
        <v>100</v>
      </c>
      <c r="AP50" s="33">
        <f t="shared" si="56"/>
        <v>88.888888888888886</v>
      </c>
      <c r="AR50" s="10"/>
      <c r="AS50" s="10"/>
      <c r="AT50" s="10"/>
      <c r="AV50" s="10"/>
      <c r="AW50" s="10"/>
      <c r="AX50" s="10"/>
      <c r="AY50" s="10"/>
      <c r="AZ50" s="10"/>
      <c r="BA50" s="10"/>
      <c r="BB50" s="10"/>
      <c r="BC50" s="10"/>
      <c r="BD50" s="10"/>
      <c r="BE50" s="10"/>
      <c r="BF50" s="10"/>
      <c r="BG50" s="10"/>
      <c r="BH50" s="10"/>
      <c r="BI50" s="10"/>
      <c r="BJ50" s="10"/>
      <c r="CU50" s="10"/>
      <c r="CV50" s="10"/>
      <c r="CW50" s="10"/>
      <c r="CX50" s="10"/>
      <c r="CY50" s="10"/>
      <c r="CZ50" s="10"/>
      <c r="DA50" s="10"/>
      <c r="DB50" s="10"/>
      <c r="DC50" s="10"/>
      <c r="DD50" s="10"/>
      <c r="DE50" s="10"/>
      <c r="DF50" s="10"/>
      <c r="DG50" s="10"/>
      <c r="DH50" s="10"/>
      <c r="DI50" s="10"/>
      <c r="DJ50" s="10"/>
      <c r="DK50" s="10"/>
      <c r="DL50" s="10"/>
      <c r="DM50" s="10"/>
      <c r="DN50" s="10"/>
      <c r="DO50" s="10"/>
      <c r="DP50" s="10"/>
      <c r="DQ50" s="10"/>
      <c r="DR50" s="10"/>
      <c r="DS50" s="10"/>
      <c r="DT50" s="10"/>
    </row>
    <row r="51" spans="20:194" s="1" customFormat="1" x14ac:dyDescent="0.25">
      <c r="T51" s="1">
        <v>64</v>
      </c>
      <c r="U51" s="3">
        <f>O39</f>
        <v>0</v>
      </c>
      <c r="V51" s="3">
        <f>O40</f>
        <v>0</v>
      </c>
      <c r="W51" s="3">
        <f>O41</f>
        <v>0</v>
      </c>
      <c r="X51" s="3">
        <f>O42</f>
        <v>0</v>
      </c>
      <c r="Y51" s="3">
        <f>O43</f>
        <v>0</v>
      </c>
      <c r="Z51" s="3">
        <f>O44</f>
        <v>0</v>
      </c>
      <c r="AA51" s="7"/>
      <c r="AB51" s="1">
        <v>64</v>
      </c>
      <c r="AC51" s="33">
        <f t="shared" ref="AC51:AH51" si="57">PRODUCT(U51*100*1/U53)</f>
        <v>0</v>
      </c>
      <c r="AD51" s="33">
        <f t="shared" si="57"/>
        <v>0</v>
      </c>
      <c r="AE51" s="33">
        <f t="shared" si="57"/>
        <v>0</v>
      </c>
      <c r="AF51" s="33">
        <f t="shared" si="57"/>
        <v>0</v>
      </c>
      <c r="AG51" s="33">
        <f t="shared" si="57"/>
        <v>0</v>
      </c>
      <c r="AH51" s="33">
        <f t="shared" si="57"/>
        <v>0</v>
      </c>
      <c r="AJ51" s="1">
        <v>64</v>
      </c>
      <c r="AK51" s="33">
        <f t="shared" ref="AK51:AP51" si="58">AC39+AC40+AC41+AC42+AC43+AC44+AC45+AC46+AC47+AC48+AC49+AC50+AC51</f>
        <v>100</v>
      </c>
      <c r="AL51" s="33">
        <f t="shared" si="58"/>
        <v>100</v>
      </c>
      <c r="AM51" s="33">
        <f t="shared" si="58"/>
        <v>100</v>
      </c>
      <c r="AN51" s="33">
        <f t="shared" si="58"/>
        <v>77.777777777777786</v>
      </c>
      <c r="AO51" s="33">
        <f t="shared" si="58"/>
        <v>100</v>
      </c>
      <c r="AP51" s="33">
        <f t="shared" si="58"/>
        <v>88.888888888888886</v>
      </c>
      <c r="AR51" s="10"/>
      <c r="AS51" s="10"/>
      <c r="AT51" s="10"/>
      <c r="AV51" s="10"/>
      <c r="AW51" s="10"/>
      <c r="AX51" s="10"/>
      <c r="AY51" s="10"/>
      <c r="AZ51" s="10"/>
      <c r="BA51" s="10"/>
      <c r="BB51" s="10"/>
      <c r="BC51" s="10"/>
      <c r="BD51" s="10"/>
      <c r="BE51" s="10"/>
      <c r="BF51" s="10"/>
      <c r="BG51" s="10"/>
      <c r="BH51" s="10"/>
      <c r="BI51" s="10"/>
      <c r="BJ51" s="10"/>
      <c r="CU51" s="10"/>
      <c r="CV51" s="10"/>
      <c r="CW51" s="10"/>
      <c r="CX51" s="10"/>
      <c r="CY51" s="10"/>
      <c r="CZ51" s="10"/>
      <c r="DA51" s="10"/>
      <c r="DB51" s="10"/>
      <c r="DC51" s="10"/>
      <c r="DD51" s="10"/>
      <c r="DE51" s="10"/>
      <c r="DF51" s="10"/>
      <c r="DG51" s="10"/>
      <c r="DH51" s="10"/>
      <c r="DI51" s="10"/>
      <c r="DJ51" s="10"/>
      <c r="DK51" s="10"/>
      <c r="DL51" s="10"/>
      <c r="DM51" s="10"/>
      <c r="DN51" s="10"/>
      <c r="DO51" s="10"/>
      <c r="DP51" s="10"/>
      <c r="DQ51" s="10"/>
      <c r="DR51" s="10"/>
      <c r="DS51" s="10"/>
      <c r="DT51" s="10"/>
    </row>
    <row r="52" spans="20:194" s="1" customFormat="1" x14ac:dyDescent="0.25">
      <c r="T52" s="1">
        <v>128</v>
      </c>
      <c r="U52" s="3">
        <f>P39</f>
        <v>0</v>
      </c>
      <c r="V52" s="3">
        <f>P40</f>
        <v>0</v>
      </c>
      <c r="W52" s="3">
        <f>P41</f>
        <v>0</v>
      </c>
      <c r="X52" s="3">
        <f>P42</f>
        <v>2</v>
      </c>
      <c r="Y52" s="3">
        <f>P43</f>
        <v>0</v>
      </c>
      <c r="Z52" s="3">
        <f>P44</f>
        <v>1</v>
      </c>
      <c r="AA52" s="7"/>
      <c r="AB52" s="1">
        <v>128</v>
      </c>
      <c r="AC52" s="33">
        <f t="shared" ref="AC52:AH52" si="59">PRODUCT(U52*100*1/U53)</f>
        <v>0</v>
      </c>
      <c r="AD52" s="33">
        <f t="shared" si="59"/>
        <v>0</v>
      </c>
      <c r="AE52" s="33">
        <f t="shared" si="59"/>
        <v>0</v>
      </c>
      <c r="AF52" s="33">
        <f t="shared" si="59"/>
        <v>22.222222222222221</v>
      </c>
      <c r="AG52" s="33">
        <f t="shared" si="59"/>
        <v>0</v>
      </c>
      <c r="AH52" s="33">
        <f t="shared" si="59"/>
        <v>11.111111111111111</v>
      </c>
      <c r="AJ52" s="1">
        <v>128</v>
      </c>
      <c r="AK52" s="33">
        <f t="shared" ref="AK52:AP52" si="60">AC39+AC40+AC41+AC42+AC43+AC44+AC45+AC46+AC47+AC48+AC49+AC50+AC51+AC52</f>
        <v>100</v>
      </c>
      <c r="AL52" s="33">
        <f t="shared" si="60"/>
        <v>100</v>
      </c>
      <c r="AM52" s="33">
        <f t="shared" si="60"/>
        <v>100</v>
      </c>
      <c r="AN52" s="33">
        <f t="shared" si="60"/>
        <v>100</v>
      </c>
      <c r="AO52" s="33">
        <f t="shared" si="60"/>
        <v>100</v>
      </c>
      <c r="AP52" s="33">
        <f t="shared" si="60"/>
        <v>100</v>
      </c>
      <c r="AR52" s="10"/>
      <c r="AS52" s="10"/>
      <c r="AT52" s="10"/>
      <c r="AV52" s="10"/>
      <c r="AW52" s="10"/>
      <c r="AX52" s="10"/>
      <c r="AY52" s="10"/>
      <c r="AZ52" s="10"/>
      <c r="BA52" s="10"/>
      <c r="BB52" s="10"/>
      <c r="BC52" s="10"/>
      <c r="BD52" s="10"/>
      <c r="BE52" s="10"/>
      <c r="BF52" s="10"/>
      <c r="BG52" s="10"/>
      <c r="BH52" s="10"/>
      <c r="BI52" s="10"/>
      <c r="BJ52" s="10"/>
      <c r="CU52" s="10"/>
      <c r="CV52" s="10"/>
      <c r="CW52" s="10"/>
      <c r="CX52" s="10"/>
      <c r="CY52" s="10"/>
      <c r="CZ52" s="10"/>
      <c r="DA52" s="10"/>
      <c r="DB52" s="10"/>
      <c r="DC52" s="10"/>
      <c r="DD52" s="10"/>
      <c r="DE52" s="10"/>
      <c r="DF52" s="10"/>
      <c r="DG52" s="10"/>
      <c r="DH52" s="10"/>
      <c r="DI52" s="10"/>
      <c r="DJ52" s="10"/>
      <c r="DK52" s="10"/>
      <c r="DL52" s="10"/>
      <c r="DM52" s="10"/>
      <c r="DN52" s="10"/>
      <c r="DO52" s="10"/>
      <c r="DP52" s="10"/>
      <c r="DQ52" s="10"/>
      <c r="DR52" s="10"/>
      <c r="DS52" s="10"/>
      <c r="DT52" s="10"/>
    </row>
    <row r="53" spans="20:194" s="1" customFormat="1" x14ac:dyDescent="0.25">
      <c r="T53" s="1" t="s">
        <v>1</v>
      </c>
      <c r="U53" s="1">
        <f>Q39</f>
        <v>9</v>
      </c>
      <c r="V53" s="1">
        <f>Q40</f>
        <v>9</v>
      </c>
      <c r="W53" s="1">
        <f>Q41</f>
        <v>9</v>
      </c>
      <c r="X53" s="1">
        <f>Q42</f>
        <v>9</v>
      </c>
      <c r="Y53" s="1">
        <f>Q43</f>
        <v>9</v>
      </c>
      <c r="Z53" s="1">
        <f>Q44</f>
        <v>9</v>
      </c>
      <c r="AA53" s="7"/>
      <c r="AB53" s="1" t="s">
        <v>1</v>
      </c>
      <c r="AC53" s="1">
        <f t="shared" ref="AC53:AH53" si="61">SUM(AC39:AC52)</f>
        <v>100</v>
      </c>
      <c r="AD53" s="1">
        <f t="shared" si="61"/>
        <v>100</v>
      </c>
      <c r="AE53" s="1">
        <f t="shared" si="61"/>
        <v>100</v>
      </c>
      <c r="AF53" s="1">
        <f t="shared" si="61"/>
        <v>100</v>
      </c>
      <c r="AG53" s="1">
        <f t="shared" si="61"/>
        <v>100</v>
      </c>
      <c r="AH53" s="1">
        <f t="shared" si="61"/>
        <v>100</v>
      </c>
      <c r="AK53" s="10"/>
      <c r="AL53" s="10"/>
      <c r="AM53" s="10"/>
      <c r="AO53" s="10"/>
      <c r="AP53" s="10"/>
      <c r="AQ53" s="10"/>
      <c r="AR53" s="10"/>
      <c r="AS53" s="10"/>
      <c r="AT53" s="10"/>
      <c r="AU53" s="10"/>
      <c r="AV53" s="10"/>
      <c r="AW53" s="10"/>
      <c r="AX53" s="10"/>
      <c r="AY53" s="10"/>
      <c r="AZ53" s="10"/>
      <c r="BA53" s="10"/>
      <c r="BB53" s="10"/>
      <c r="BC53" s="10"/>
      <c r="CN53" s="10"/>
      <c r="CO53" s="10"/>
      <c r="CP53" s="10"/>
      <c r="CQ53" s="10"/>
      <c r="CR53" s="10"/>
      <c r="CS53" s="10"/>
      <c r="CT53" s="10"/>
      <c r="CU53" s="10"/>
      <c r="CV53" s="10"/>
      <c r="CW53" s="10"/>
      <c r="CX53" s="10"/>
      <c r="CY53" s="10"/>
      <c r="CZ53" s="10"/>
      <c r="DA53" s="10"/>
      <c r="DB53" s="10"/>
      <c r="DC53" s="10"/>
      <c r="DD53" s="10"/>
      <c r="DE53" s="10"/>
      <c r="DF53" s="10"/>
      <c r="DG53" s="10"/>
      <c r="DH53" s="10"/>
      <c r="DI53" s="10"/>
      <c r="DJ53" s="10"/>
      <c r="DK53" s="10"/>
      <c r="DL53" s="10"/>
      <c r="DM53" s="10"/>
    </row>
    <row r="54" spans="20:194" s="1" customFormat="1" x14ac:dyDescent="0.25">
      <c r="AA54" s="7"/>
      <c r="AK54" s="10"/>
      <c r="AL54" s="10"/>
      <c r="AM54" s="10"/>
      <c r="AO54" s="10"/>
      <c r="AP54" s="10"/>
      <c r="AQ54" s="10"/>
      <c r="AR54" s="10"/>
      <c r="AS54" s="10"/>
      <c r="AT54" s="10"/>
      <c r="AU54" s="10"/>
      <c r="AV54" s="10"/>
      <c r="AW54" s="10"/>
      <c r="AX54" s="10"/>
      <c r="AY54" s="10"/>
      <c r="AZ54" s="10"/>
      <c r="BA54" s="10"/>
      <c r="BB54" s="10"/>
      <c r="BC54" s="10"/>
      <c r="CN54" s="10"/>
      <c r="CO54" s="10"/>
      <c r="CP54" s="10"/>
      <c r="CQ54" s="10"/>
      <c r="CR54" s="10"/>
      <c r="CS54" s="10"/>
      <c r="CT54" s="10"/>
      <c r="CU54" s="10"/>
      <c r="CV54" s="10"/>
      <c r="CW54" s="10"/>
      <c r="CX54" s="10"/>
      <c r="CY54" s="10"/>
      <c r="CZ54" s="10"/>
      <c r="DA54" s="10"/>
      <c r="DB54" s="10"/>
      <c r="DC54" s="10"/>
      <c r="DD54" s="10"/>
      <c r="DE54" s="10"/>
      <c r="DF54" s="10"/>
      <c r="DG54" s="10"/>
      <c r="DH54" s="10"/>
      <c r="DI54" s="10"/>
      <c r="DJ54" s="10"/>
      <c r="DK54" s="10"/>
      <c r="DL54" s="10"/>
      <c r="DM54" s="10"/>
    </row>
    <row r="55" spans="20:194" s="1" customFormat="1" x14ac:dyDescent="0.25">
      <c r="CU55" s="10"/>
      <c r="CV55" s="10"/>
      <c r="CW55" s="10"/>
      <c r="CX55" s="10"/>
      <c r="CY55" s="10"/>
      <c r="CZ55" s="10"/>
      <c r="DA55" s="10"/>
      <c r="DB55" s="10"/>
      <c r="DC55" s="10"/>
      <c r="DD55" s="10"/>
      <c r="DE55" s="10"/>
      <c r="DF55" s="10"/>
      <c r="DG55" s="10"/>
      <c r="DH55" s="10"/>
      <c r="DI55" s="10"/>
      <c r="DJ55" s="10"/>
      <c r="DK55" s="10"/>
      <c r="DL55" s="10"/>
      <c r="DM55" s="10"/>
      <c r="DN55" s="10"/>
      <c r="DO55" s="10"/>
      <c r="DP55" s="10"/>
      <c r="DQ55" s="10"/>
      <c r="DR55" s="10"/>
      <c r="DS55" s="10"/>
      <c r="DT55" s="10"/>
    </row>
    <row r="56" spans="20:194" s="1" customFormat="1" x14ac:dyDescent="0.25">
      <c r="CU56" s="10"/>
      <c r="CV56" s="10"/>
      <c r="CW56" s="10"/>
      <c r="CX56" s="10"/>
      <c r="CY56" s="10"/>
      <c r="CZ56" s="10"/>
      <c r="DA56" s="10"/>
      <c r="DB56" s="10"/>
      <c r="DC56" s="10"/>
      <c r="DD56" s="10"/>
      <c r="DE56" s="10"/>
      <c r="DF56" s="10"/>
      <c r="DG56" s="10"/>
      <c r="DH56" s="10"/>
      <c r="DI56" s="10"/>
      <c r="DJ56" s="10"/>
      <c r="DK56" s="10"/>
      <c r="DL56" s="10"/>
      <c r="DM56" s="10"/>
      <c r="DN56" s="10"/>
      <c r="DO56" s="10"/>
      <c r="DP56" s="10"/>
      <c r="DQ56" s="10"/>
      <c r="DR56" s="10"/>
      <c r="DS56" s="10"/>
      <c r="DT56" s="10"/>
    </row>
    <row r="57" spans="20:194" s="1" customFormat="1" x14ac:dyDescent="0.25">
      <c r="CU57" s="10"/>
      <c r="CV57" s="10"/>
      <c r="CW57" s="10"/>
      <c r="CX57" s="10"/>
      <c r="CY57" s="10"/>
      <c r="CZ57" s="10"/>
      <c r="DA57" s="10"/>
      <c r="DB57" s="10"/>
      <c r="DC57" s="10"/>
      <c r="DD57" s="10"/>
      <c r="DE57" s="10"/>
      <c r="DF57" s="10"/>
      <c r="DG57" s="10"/>
      <c r="DH57" s="10"/>
      <c r="DI57" s="10"/>
      <c r="DJ57" s="10"/>
      <c r="DK57" s="10"/>
      <c r="DL57" s="10"/>
      <c r="DM57" s="10"/>
      <c r="DN57" s="10"/>
      <c r="DO57" s="10"/>
      <c r="DP57" s="10"/>
      <c r="DQ57" s="10"/>
      <c r="DR57" s="10"/>
      <c r="DS57" s="10"/>
      <c r="DT57" s="10"/>
    </row>
    <row r="58" spans="20:194" s="1" customFormat="1" x14ac:dyDescent="0.25">
      <c r="CU58" s="10"/>
      <c r="CV58" s="10"/>
      <c r="CW58" s="10"/>
      <c r="CX58" s="10"/>
      <c r="CY58" s="10"/>
      <c r="CZ58" s="10"/>
      <c r="DA58" s="10"/>
      <c r="DB58" s="10"/>
      <c r="DC58" s="10"/>
      <c r="DD58" s="10"/>
      <c r="DE58" s="10"/>
      <c r="DF58" s="10"/>
      <c r="DG58" s="10"/>
      <c r="DH58" s="10"/>
      <c r="DI58" s="10"/>
      <c r="DJ58" s="10"/>
      <c r="DK58" s="10"/>
      <c r="DL58" s="10"/>
      <c r="DM58" s="10"/>
      <c r="DN58" s="10"/>
      <c r="DO58" s="10"/>
      <c r="DP58" s="10"/>
      <c r="DQ58" s="10"/>
      <c r="DR58" s="10"/>
      <c r="DS58" s="10"/>
      <c r="DT58" s="10"/>
    </row>
    <row r="59" spans="20:194" s="1" customFormat="1" x14ac:dyDescent="0.25">
      <c r="CU59" s="10"/>
      <c r="CV59" s="10"/>
      <c r="CW59" s="10"/>
      <c r="CX59" s="10"/>
      <c r="CY59" s="10"/>
      <c r="CZ59" s="10"/>
      <c r="DA59" s="10"/>
      <c r="DB59" s="10"/>
      <c r="DC59" s="10"/>
      <c r="DD59" s="10"/>
      <c r="DE59" s="10"/>
      <c r="DF59" s="10"/>
      <c r="DG59" s="10"/>
      <c r="DH59" s="10"/>
      <c r="DI59" s="10"/>
      <c r="DJ59" s="10"/>
      <c r="DK59" s="10"/>
      <c r="DL59" s="10"/>
      <c r="DM59" s="10"/>
      <c r="DN59" s="10"/>
      <c r="DO59" s="10"/>
      <c r="DP59" s="10"/>
      <c r="DQ59" s="10"/>
      <c r="DR59" s="10"/>
      <c r="DS59" s="10"/>
      <c r="DT59" s="10"/>
    </row>
    <row r="60" spans="20:194" s="1" customFormat="1" x14ac:dyDescent="0.25">
      <c r="CU60" s="10"/>
      <c r="CV60" s="10"/>
      <c r="CW60" s="10"/>
      <c r="CX60" s="10"/>
      <c r="CY60" s="10"/>
      <c r="CZ60" s="10"/>
      <c r="DA60" s="10"/>
      <c r="DB60" s="10"/>
      <c r="DC60" s="10"/>
      <c r="DD60" s="10"/>
      <c r="DE60" s="10"/>
      <c r="DF60" s="10"/>
      <c r="DG60" s="10"/>
      <c r="DH60" s="10"/>
      <c r="DI60" s="10"/>
      <c r="DJ60" s="10"/>
      <c r="DK60" s="10"/>
      <c r="DL60" s="10"/>
      <c r="DM60" s="10"/>
      <c r="DN60" s="10"/>
      <c r="DO60" s="10"/>
      <c r="DP60" s="10"/>
      <c r="DQ60" s="10"/>
      <c r="DR60" s="10"/>
      <c r="DS60" s="10"/>
      <c r="DT60" s="10"/>
    </row>
    <row r="61" spans="20:194" s="1" customFormat="1" x14ac:dyDescent="0.25">
      <c r="CU61" s="10"/>
      <c r="CV61" s="10"/>
      <c r="CW61" s="10"/>
      <c r="CX61" s="10"/>
      <c r="CY61" s="10"/>
      <c r="CZ61" s="10"/>
      <c r="DA61" s="10"/>
      <c r="DB61" s="10"/>
      <c r="DC61" s="10"/>
      <c r="DD61" s="10"/>
      <c r="DE61" s="10"/>
      <c r="DF61" s="10"/>
      <c r="DG61" s="10"/>
      <c r="DH61" s="10"/>
      <c r="DI61" s="10"/>
      <c r="DJ61" s="10"/>
      <c r="DK61" s="10"/>
      <c r="DL61" s="10"/>
      <c r="DM61" s="10"/>
      <c r="DN61" s="10"/>
      <c r="DO61" s="10"/>
      <c r="DP61" s="10"/>
      <c r="DQ61" s="10"/>
      <c r="DR61" s="10"/>
      <c r="DS61" s="10"/>
      <c r="DT61" s="10"/>
    </row>
    <row r="62" spans="20:194" s="1" customFormat="1" x14ac:dyDescent="0.25">
      <c r="FM62" s="10"/>
      <c r="FN62" s="10"/>
      <c r="FO62" s="10"/>
      <c r="FP62" s="10"/>
      <c r="FQ62" s="10"/>
      <c r="FR62" s="10"/>
      <c r="FS62" s="10"/>
      <c r="FT62" s="10"/>
      <c r="FU62" s="10"/>
      <c r="FV62" s="10"/>
      <c r="FW62" s="10"/>
      <c r="FX62" s="10"/>
      <c r="FY62" s="10"/>
      <c r="FZ62" s="10"/>
      <c r="GA62" s="10"/>
      <c r="GB62" s="10"/>
      <c r="GC62" s="10"/>
      <c r="GD62" s="10"/>
      <c r="GE62" s="10"/>
      <c r="GF62" s="10"/>
      <c r="GG62" s="10"/>
      <c r="GH62" s="10"/>
      <c r="GI62" s="10"/>
      <c r="GJ62" s="10"/>
      <c r="GK62" s="10"/>
      <c r="GL62" s="10"/>
    </row>
    <row r="63" spans="20:194" s="1" customFormat="1" x14ac:dyDescent="0.25">
      <c r="FM63" s="10"/>
      <c r="FN63" s="10"/>
      <c r="FO63" s="10"/>
      <c r="FP63" s="10"/>
      <c r="FQ63" s="10"/>
      <c r="FR63" s="10"/>
      <c r="FS63" s="10"/>
      <c r="FT63" s="10"/>
      <c r="FU63" s="10"/>
      <c r="FV63" s="10"/>
      <c r="FW63" s="10"/>
      <c r="FX63" s="10"/>
      <c r="FY63" s="10"/>
      <c r="FZ63" s="10"/>
      <c r="GA63" s="10"/>
      <c r="GB63" s="10"/>
      <c r="GC63" s="10"/>
      <c r="GD63" s="10"/>
      <c r="GE63" s="10"/>
      <c r="GF63" s="10"/>
      <c r="GG63" s="10"/>
      <c r="GH63" s="10"/>
      <c r="GI63" s="10"/>
      <c r="GJ63" s="10"/>
      <c r="GK63" s="10"/>
      <c r="GL63" s="10"/>
    </row>
    <row r="64" spans="20:194" s="1" customFormat="1" x14ac:dyDescent="0.25">
      <c r="FM64" s="10"/>
      <c r="FN64" s="10"/>
      <c r="FO64" s="10"/>
      <c r="FP64" s="10"/>
      <c r="FQ64" s="10"/>
      <c r="FR64" s="10"/>
      <c r="FS64" s="10"/>
      <c r="FT64" s="10"/>
      <c r="FU64" s="10"/>
      <c r="FV64" s="10"/>
      <c r="FW64" s="10"/>
      <c r="FX64" s="10"/>
      <c r="FY64" s="10"/>
      <c r="FZ64" s="10"/>
      <c r="GA64" s="10"/>
      <c r="GB64" s="10"/>
      <c r="GC64" s="10"/>
      <c r="GD64" s="10"/>
      <c r="GE64" s="10"/>
      <c r="GF64" s="10"/>
      <c r="GG64" s="10"/>
      <c r="GH64" s="10"/>
      <c r="GI64" s="10"/>
      <c r="GJ64" s="10"/>
      <c r="GK64" s="10"/>
      <c r="GL64" s="10"/>
    </row>
    <row r="65" spans="169:194" s="1" customFormat="1" x14ac:dyDescent="0.25">
      <c r="FM65" s="10"/>
      <c r="FN65" s="10"/>
      <c r="FO65" s="10"/>
      <c r="FP65" s="10"/>
      <c r="FQ65" s="10"/>
      <c r="FR65" s="10"/>
      <c r="FS65" s="10"/>
      <c r="FT65" s="10"/>
      <c r="FU65" s="10"/>
      <c r="FV65" s="10"/>
      <c r="FW65" s="10"/>
      <c r="FX65" s="10"/>
      <c r="FY65" s="10"/>
      <c r="FZ65" s="10"/>
      <c r="GA65" s="10"/>
      <c r="GB65" s="10"/>
      <c r="GC65" s="10"/>
      <c r="GD65" s="10"/>
      <c r="GE65" s="10"/>
      <c r="GF65" s="10"/>
      <c r="GG65" s="10"/>
      <c r="GH65" s="10"/>
      <c r="GI65" s="10"/>
      <c r="GJ65" s="10"/>
      <c r="GK65" s="10"/>
      <c r="GL65" s="10"/>
    </row>
    <row r="66" spans="169:194" s="1" customFormat="1" x14ac:dyDescent="0.25">
      <c r="FM66" s="10"/>
      <c r="FN66" s="10"/>
      <c r="FO66" s="10"/>
      <c r="FP66" s="10"/>
      <c r="FQ66" s="10"/>
      <c r="FR66" s="10"/>
      <c r="FS66" s="10"/>
      <c r="FT66" s="10"/>
      <c r="FU66" s="10"/>
      <c r="FV66" s="10"/>
      <c r="FW66" s="10"/>
      <c r="FX66" s="10"/>
      <c r="FY66" s="10"/>
      <c r="FZ66" s="10"/>
      <c r="GA66" s="10"/>
      <c r="GB66" s="10"/>
      <c r="GC66" s="10"/>
      <c r="GD66" s="10"/>
      <c r="GE66" s="10"/>
      <c r="GF66" s="10"/>
      <c r="GG66" s="10"/>
      <c r="GH66" s="10"/>
      <c r="GI66" s="10"/>
      <c r="GJ66" s="10"/>
      <c r="GK66" s="10"/>
      <c r="GL66" s="10"/>
    </row>
    <row r="67" spans="169:194" s="1" customFormat="1" x14ac:dyDescent="0.25">
      <c r="FM67" s="10"/>
      <c r="FN67" s="10"/>
      <c r="FO67" s="10"/>
      <c r="FP67" s="10"/>
      <c r="FQ67" s="10"/>
      <c r="FR67" s="10"/>
      <c r="FS67" s="10"/>
      <c r="FT67" s="10"/>
      <c r="FU67" s="10"/>
      <c r="FV67" s="10"/>
      <c r="FW67" s="10"/>
      <c r="FX67" s="10"/>
      <c r="FY67" s="10"/>
      <c r="FZ67" s="10"/>
      <c r="GA67" s="10"/>
      <c r="GB67" s="10"/>
      <c r="GC67" s="10"/>
      <c r="GD67" s="10"/>
      <c r="GE67" s="10"/>
      <c r="GF67" s="10"/>
      <c r="GG67" s="10"/>
      <c r="GH67" s="10"/>
      <c r="GI67" s="10"/>
      <c r="GJ67" s="10"/>
      <c r="GK67" s="10"/>
      <c r="GL67" s="10"/>
    </row>
    <row r="68" spans="169:194" s="1" customFormat="1" x14ac:dyDescent="0.25">
      <c r="FM68" s="10"/>
      <c r="FN68" s="10"/>
      <c r="FO68" s="10"/>
      <c r="FP68" s="10"/>
      <c r="FQ68" s="10"/>
      <c r="FR68" s="10"/>
      <c r="FS68" s="10"/>
      <c r="FT68" s="10"/>
      <c r="FU68" s="10"/>
      <c r="FV68" s="10"/>
      <c r="FW68" s="10"/>
      <c r="FX68" s="10"/>
      <c r="FY68" s="10"/>
      <c r="FZ68" s="10"/>
      <c r="GA68" s="10"/>
      <c r="GB68" s="10"/>
      <c r="GC68" s="10"/>
      <c r="GD68" s="10"/>
      <c r="GE68" s="10"/>
      <c r="GF68" s="10"/>
      <c r="GG68" s="10"/>
      <c r="GH68" s="10"/>
      <c r="GI68" s="10"/>
      <c r="GJ68" s="10"/>
      <c r="GK68" s="10"/>
      <c r="GL68" s="10"/>
    </row>
  </sheetData>
  <pageMargins left="0.7" right="0.7" top="0.78740157499999996" bottom="0.78740157499999996"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V34"/>
  <sheetViews>
    <sheetView topLeftCell="X1" workbookViewId="0">
      <selection activeCell="Z5" sqref="Z5"/>
    </sheetView>
  </sheetViews>
  <sheetFormatPr baseColWidth="10" defaultRowHeight="15" x14ac:dyDescent="0.25"/>
  <sheetData>
    <row r="1" spans="1:108" s="1" customFormat="1" x14ac:dyDescent="0.25">
      <c r="A1" s="1" t="s">
        <v>110</v>
      </c>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row>
    <row r="2" spans="1:108" s="1" customFormat="1" ht="18.75" x14ac:dyDescent="0.25">
      <c r="B2" s="1" t="s">
        <v>0</v>
      </c>
      <c r="C2" s="1">
        <v>1.5625E-2</v>
      </c>
      <c r="D2" s="1">
        <v>3.125E-2</v>
      </c>
      <c r="E2" s="1">
        <v>6.25E-2</v>
      </c>
      <c r="F2" s="1">
        <v>0.125</v>
      </c>
      <c r="G2" s="1">
        <v>0.25</v>
      </c>
      <c r="H2" s="1">
        <v>0.5</v>
      </c>
      <c r="I2" s="1">
        <v>1</v>
      </c>
      <c r="J2" s="1">
        <v>2</v>
      </c>
      <c r="K2" s="1">
        <v>4</v>
      </c>
      <c r="L2" s="1">
        <v>8</v>
      </c>
      <c r="M2" s="1">
        <v>16</v>
      </c>
      <c r="N2" s="1">
        <v>32</v>
      </c>
      <c r="O2" s="1">
        <v>64</v>
      </c>
      <c r="P2" s="1">
        <v>128</v>
      </c>
      <c r="Q2" s="1" t="s">
        <v>1</v>
      </c>
      <c r="T2" s="1" t="s">
        <v>0</v>
      </c>
      <c r="U2" s="1" t="str">
        <f>B3</f>
        <v>Vancomycin</v>
      </c>
      <c r="V2" s="1" t="str">
        <f>B4</f>
        <v>Metronidazol</v>
      </c>
      <c r="Y2" s="1" t="str">
        <f>U2</f>
        <v>Vancomycin</v>
      </c>
      <c r="Z2" s="1" t="str">
        <f>V2</f>
        <v>Metronidazol</v>
      </c>
      <c r="AC2" s="1" t="str">
        <f>U2</f>
        <v>Vancomycin</v>
      </c>
      <c r="AD2" s="1" t="str">
        <f>V2</f>
        <v>Metronidazol</v>
      </c>
      <c r="AF2" s="23"/>
      <c r="AG2" s="24" t="s">
        <v>81</v>
      </c>
      <c r="AH2" s="24" t="s">
        <v>83</v>
      </c>
      <c r="AI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row>
    <row r="3" spans="1:108" s="1" customFormat="1" ht="18.75" x14ac:dyDescent="0.25">
      <c r="B3" s="1" t="s">
        <v>37</v>
      </c>
      <c r="C3" s="2">
        <v>0</v>
      </c>
      <c r="D3" s="2">
        <v>0</v>
      </c>
      <c r="E3" s="2">
        <v>0</v>
      </c>
      <c r="F3" s="2">
        <v>3</v>
      </c>
      <c r="G3" s="2">
        <v>8</v>
      </c>
      <c r="H3" s="2">
        <v>20</v>
      </c>
      <c r="I3" s="2">
        <v>3</v>
      </c>
      <c r="J3" s="2">
        <v>0</v>
      </c>
      <c r="K3" s="3">
        <v>1</v>
      </c>
      <c r="L3" s="3">
        <v>0</v>
      </c>
      <c r="M3" s="3">
        <v>0</v>
      </c>
      <c r="N3" s="3">
        <v>0</v>
      </c>
      <c r="O3" s="3">
        <v>0</v>
      </c>
      <c r="P3" s="3">
        <v>0</v>
      </c>
      <c r="Q3" s="49">
        <v>35</v>
      </c>
      <c r="T3" s="1">
        <v>1.5625E-2</v>
      </c>
      <c r="U3" s="2">
        <f>C3</f>
        <v>0</v>
      </c>
      <c r="V3" s="2">
        <f>C4</f>
        <v>0</v>
      </c>
      <c r="W3" s="5"/>
      <c r="X3" s="1">
        <v>1.5625E-2</v>
      </c>
      <c r="Y3" s="31">
        <f>PRODUCT(U3*100*1/U17)</f>
        <v>0</v>
      </c>
      <c r="Z3" s="31">
        <f>PRODUCT(V3*100*1/V17)</f>
        <v>0</v>
      </c>
      <c r="AB3" s="1">
        <v>1.5625E-2</v>
      </c>
      <c r="AC3" s="31">
        <f>Y3</f>
        <v>0</v>
      </c>
      <c r="AD3" s="31">
        <f>Z3</f>
        <v>0</v>
      </c>
      <c r="AF3" s="25" t="s">
        <v>49</v>
      </c>
      <c r="AG3" s="26">
        <f>U17</f>
        <v>35</v>
      </c>
      <c r="AH3" s="26">
        <f>V17</f>
        <v>35</v>
      </c>
      <c r="AI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row>
    <row r="4" spans="1:108" s="1" customFormat="1" ht="18.75" x14ac:dyDescent="0.25">
      <c r="B4" s="1" t="s">
        <v>25</v>
      </c>
      <c r="C4" s="2">
        <v>0</v>
      </c>
      <c r="D4" s="2">
        <v>0</v>
      </c>
      <c r="E4" s="2">
        <v>10</v>
      </c>
      <c r="F4" s="2">
        <v>12</v>
      </c>
      <c r="G4" s="2">
        <v>11</v>
      </c>
      <c r="H4" s="2">
        <v>1</v>
      </c>
      <c r="I4" s="2">
        <v>1</v>
      </c>
      <c r="J4" s="2">
        <v>0</v>
      </c>
      <c r="K4" s="3">
        <v>0</v>
      </c>
      <c r="L4" s="3">
        <v>0</v>
      </c>
      <c r="M4" s="3">
        <v>0</v>
      </c>
      <c r="N4" s="3">
        <v>0</v>
      </c>
      <c r="O4" s="3">
        <v>0</v>
      </c>
      <c r="P4" s="3">
        <v>0</v>
      </c>
      <c r="Q4" s="49">
        <v>35</v>
      </c>
      <c r="T4" s="1">
        <v>3.125E-2</v>
      </c>
      <c r="U4" s="2">
        <f>D3</f>
        <v>0</v>
      </c>
      <c r="V4" s="2">
        <f>D4</f>
        <v>0</v>
      </c>
      <c r="W4" s="5"/>
      <c r="X4" s="1">
        <v>3.125E-2</v>
      </c>
      <c r="Y4" s="31">
        <f>PRODUCT(U4*100*1/U17)</f>
        <v>0</v>
      </c>
      <c r="Z4" s="31">
        <f>PRODUCT(V4*100*1/V17)</f>
        <v>0</v>
      </c>
      <c r="AB4" s="1">
        <v>3.125E-2</v>
      </c>
      <c r="AC4" s="31">
        <f>Y3+Y4</f>
        <v>0</v>
      </c>
      <c r="AD4" s="31">
        <f>Z3+Z4</f>
        <v>0</v>
      </c>
      <c r="AF4" s="25" t="s">
        <v>50</v>
      </c>
      <c r="AG4" s="18">
        <f>AC10</f>
        <v>97.142857142857153</v>
      </c>
      <c r="AH4" s="18">
        <f>AD10</f>
        <v>100.00000000000001</v>
      </c>
      <c r="AI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row>
    <row r="5" spans="1:108" s="1" customFormat="1" ht="18.75" x14ac:dyDescent="0.25">
      <c r="T5" s="1">
        <v>6.25E-2</v>
      </c>
      <c r="U5" s="2">
        <f>E3</f>
        <v>0</v>
      </c>
      <c r="V5" s="2">
        <f>E4</f>
        <v>10</v>
      </c>
      <c r="W5" s="5"/>
      <c r="X5" s="1">
        <v>6.25E-2</v>
      </c>
      <c r="Y5" s="31">
        <f>PRODUCT(U5*100*1/U17)</f>
        <v>0</v>
      </c>
      <c r="Z5" s="31">
        <f>PRODUCT(V5*100*1/V17)</f>
        <v>28.571428571428573</v>
      </c>
      <c r="AB5" s="1">
        <v>6.25E-2</v>
      </c>
      <c r="AC5" s="31">
        <f>Y3+Y4+Y5</f>
        <v>0</v>
      </c>
      <c r="AD5" s="31">
        <f>Z3+Z4+Z5</f>
        <v>28.571428571428573</v>
      </c>
      <c r="AF5" s="25" t="s">
        <v>51</v>
      </c>
      <c r="AG5" s="18"/>
      <c r="AH5" s="18"/>
      <c r="AI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row>
    <row r="6" spans="1:108" s="1" customFormat="1" ht="18.75" x14ac:dyDescent="0.25">
      <c r="T6" s="1">
        <v>0.125</v>
      </c>
      <c r="U6" s="2">
        <f>F3</f>
        <v>3</v>
      </c>
      <c r="V6" s="2">
        <f>F4</f>
        <v>12</v>
      </c>
      <c r="W6" s="5"/>
      <c r="X6" s="1">
        <v>0.125</v>
      </c>
      <c r="Y6" s="31">
        <f>PRODUCT(U6*100*1/U17)</f>
        <v>8.5714285714285712</v>
      </c>
      <c r="Z6" s="31">
        <f>PRODUCT(V6*100*1/V17)</f>
        <v>34.285714285714285</v>
      </c>
      <c r="AB6" s="1">
        <v>0.125</v>
      </c>
      <c r="AC6" s="31">
        <f>Y3+Y4+Y5+Y6</f>
        <v>8.5714285714285712</v>
      </c>
      <c r="AD6" s="31">
        <f>Z3+Z4+Z5+Z6</f>
        <v>62.857142857142861</v>
      </c>
      <c r="AF6" s="25" t="s">
        <v>52</v>
      </c>
      <c r="AG6" s="18">
        <f>AC16-AC10</f>
        <v>2.8571428571428612</v>
      </c>
      <c r="AH6" s="18">
        <f>AD16-AD10</f>
        <v>0</v>
      </c>
      <c r="AI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row>
    <row r="7" spans="1:108" s="1" customFormat="1" x14ac:dyDescent="0.25">
      <c r="T7" s="1">
        <v>0.25</v>
      </c>
      <c r="U7" s="2">
        <f>G3</f>
        <v>8</v>
      </c>
      <c r="V7" s="2">
        <f>G4</f>
        <v>11</v>
      </c>
      <c r="W7" s="5"/>
      <c r="X7" s="1">
        <v>0.25</v>
      </c>
      <c r="Y7" s="31">
        <f>PRODUCT(U7*100*1/U17)</f>
        <v>22.857142857142858</v>
      </c>
      <c r="Z7" s="31">
        <f>PRODUCT(V7*100*1/V17)</f>
        <v>31.428571428571427</v>
      </c>
      <c r="AB7" s="1">
        <v>0.25</v>
      </c>
      <c r="AC7" s="31">
        <f>Y3+Y4+Y5+Y6+Y7</f>
        <v>31.428571428571431</v>
      </c>
      <c r="AD7" s="31">
        <f>Z3+Z4+Z5+Z6+Z7</f>
        <v>94.285714285714292</v>
      </c>
      <c r="AF7" s="29"/>
      <c r="AG7" s="29"/>
      <c r="AH7" s="29"/>
      <c r="AI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row>
    <row r="8" spans="1:108" s="1" customFormat="1" x14ac:dyDescent="0.25">
      <c r="T8" s="1">
        <v>0.5</v>
      </c>
      <c r="U8" s="2">
        <f>H3</f>
        <v>20</v>
      </c>
      <c r="V8" s="2">
        <f>H4</f>
        <v>1</v>
      </c>
      <c r="W8" s="5"/>
      <c r="X8" s="1">
        <v>0.5</v>
      </c>
      <c r="Y8" s="31">
        <f>PRODUCT(U8*100*1/U17)</f>
        <v>57.142857142857146</v>
      </c>
      <c r="Z8" s="31">
        <f>PRODUCT(V8*100*1/V17)</f>
        <v>2.8571428571428572</v>
      </c>
      <c r="AB8" s="1">
        <v>0.5</v>
      </c>
      <c r="AC8" s="31">
        <f>Y3+Y4+Y5+Y6+Y7+Y8</f>
        <v>88.571428571428584</v>
      </c>
      <c r="AD8" s="31">
        <f>Z3+Z4+Z5+Z6+Z7+Z8</f>
        <v>97.142857142857153</v>
      </c>
      <c r="AF8" s="10"/>
      <c r="AG8" s="10"/>
      <c r="AH8" s="10"/>
      <c r="AI8" s="10"/>
      <c r="AJ8" s="10"/>
      <c r="AK8" s="10"/>
      <c r="AL8" s="10"/>
      <c r="AM8" s="10"/>
      <c r="AN8" s="10"/>
      <c r="AO8" s="10"/>
      <c r="AP8" s="10"/>
      <c r="AQ8" s="10"/>
      <c r="AR8" s="10"/>
      <c r="AS8" s="10"/>
      <c r="AT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row>
    <row r="9" spans="1:108" s="1" customFormat="1" x14ac:dyDescent="0.25">
      <c r="T9" s="1">
        <v>1</v>
      </c>
      <c r="U9" s="2">
        <f>I3</f>
        <v>3</v>
      </c>
      <c r="V9" s="2">
        <f>I4</f>
        <v>1</v>
      </c>
      <c r="W9" s="5"/>
      <c r="X9" s="1">
        <v>1</v>
      </c>
      <c r="Y9" s="31">
        <f>PRODUCT(U9*100*1/U17)</f>
        <v>8.5714285714285712</v>
      </c>
      <c r="Z9" s="31">
        <f>PRODUCT(V9*100*1/V17)</f>
        <v>2.8571428571428572</v>
      </c>
      <c r="AB9" s="1">
        <v>1</v>
      </c>
      <c r="AC9" s="31">
        <f>Y3+Y4+Y5+Y6+Y7+Y8+Y9</f>
        <v>97.142857142857153</v>
      </c>
      <c r="AD9" s="31">
        <f>Z3+Z4+Z5+Z6+Z7+Z8+Z9</f>
        <v>100.00000000000001</v>
      </c>
      <c r="AF9" s="10"/>
      <c r="AG9" s="10"/>
      <c r="AH9" s="10"/>
      <c r="AI9" s="10"/>
      <c r="AJ9" s="10"/>
      <c r="AK9" s="10"/>
      <c r="AL9" s="10"/>
      <c r="AM9" s="10"/>
      <c r="AN9" s="10"/>
      <c r="AO9" s="10"/>
      <c r="AP9" s="10"/>
      <c r="AQ9" s="10"/>
      <c r="AR9" s="10"/>
      <c r="AS9" s="10"/>
      <c r="AT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row>
    <row r="10" spans="1:108" s="1" customFormat="1" x14ac:dyDescent="0.25">
      <c r="T10" s="1">
        <v>2</v>
      </c>
      <c r="U10" s="2">
        <f>J3</f>
        <v>0</v>
      </c>
      <c r="V10" s="2">
        <f>J4</f>
        <v>0</v>
      </c>
      <c r="W10" s="5"/>
      <c r="X10" s="1">
        <v>2</v>
      </c>
      <c r="Y10" s="31">
        <f>PRODUCT(U10*100*1/U17)</f>
        <v>0</v>
      </c>
      <c r="Z10" s="31">
        <f>PRODUCT(V10*100*1/V17)</f>
        <v>0</v>
      </c>
      <c r="AB10" s="1">
        <v>2</v>
      </c>
      <c r="AC10" s="31">
        <f>Y3+Y4+Y5+Y6+Y7+Y8+Y9+Y10</f>
        <v>97.142857142857153</v>
      </c>
      <c r="AD10" s="31">
        <f>Z3+Z4+Z5+Z6+Z7+Z8+Z9+Z10</f>
        <v>100.00000000000001</v>
      </c>
      <c r="AF10" s="10"/>
      <c r="AG10" s="10"/>
      <c r="AH10" s="10"/>
      <c r="AI10" s="10"/>
      <c r="AJ10" s="10"/>
      <c r="AK10" s="10"/>
      <c r="AL10" s="10"/>
      <c r="AM10" s="10"/>
      <c r="AN10" s="10"/>
      <c r="AO10" s="10"/>
      <c r="AP10" s="10"/>
      <c r="AQ10" s="10"/>
      <c r="AR10" s="10"/>
      <c r="AS10" s="10"/>
      <c r="AT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row>
    <row r="11" spans="1:108" s="1" customFormat="1" x14ac:dyDescent="0.25">
      <c r="T11" s="1">
        <v>4</v>
      </c>
      <c r="U11" s="3">
        <f>K3</f>
        <v>1</v>
      </c>
      <c r="V11" s="3">
        <f>K4</f>
        <v>0</v>
      </c>
      <c r="W11" s="5"/>
      <c r="X11" s="1">
        <v>4</v>
      </c>
      <c r="Y11" s="33">
        <f>PRODUCT(U11*100*1/U17)</f>
        <v>2.8571428571428572</v>
      </c>
      <c r="Z11" s="33">
        <f>PRODUCT(V11*100*1/V17)</f>
        <v>0</v>
      </c>
      <c r="AB11" s="1">
        <v>4</v>
      </c>
      <c r="AC11" s="33">
        <f>Y3+Y4+Y5+Y6+Y7+Y8+Y9+Y10+Y11</f>
        <v>100.00000000000001</v>
      </c>
      <c r="AD11" s="33">
        <f>Z3+Z4+Z5+Z6+Z7+Z8+Z9+Z10+Z11</f>
        <v>100.00000000000001</v>
      </c>
      <c r="AF11" s="10"/>
      <c r="AG11" s="10"/>
      <c r="AH11" s="10"/>
      <c r="AI11" s="10"/>
      <c r="AJ11" s="10"/>
      <c r="AK11" s="10"/>
      <c r="AL11" s="10"/>
      <c r="AM11" s="10"/>
      <c r="AN11" s="10"/>
      <c r="AO11" s="10"/>
      <c r="AP11" s="10"/>
      <c r="AQ11" s="10"/>
      <c r="AR11" s="10"/>
      <c r="AS11" s="10"/>
      <c r="AT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row>
    <row r="12" spans="1:108" s="1" customFormat="1" x14ac:dyDescent="0.25">
      <c r="T12" s="1">
        <v>8</v>
      </c>
      <c r="U12" s="3">
        <f>L3</f>
        <v>0</v>
      </c>
      <c r="V12" s="3">
        <f>L4</f>
        <v>0</v>
      </c>
      <c r="W12" s="7"/>
      <c r="X12" s="1">
        <v>8</v>
      </c>
      <c r="Y12" s="33">
        <f>PRODUCT(U12*100*1/U17)</f>
        <v>0</v>
      </c>
      <c r="Z12" s="33">
        <f>PRODUCT(V12*100*1/V17)</f>
        <v>0</v>
      </c>
      <c r="AB12" s="1">
        <v>8</v>
      </c>
      <c r="AC12" s="33">
        <f>Y3+Y4+Y5+Y6+Y7+Y8+Y9+Y10+Y11+Y12</f>
        <v>100.00000000000001</v>
      </c>
      <c r="AD12" s="33">
        <f>Z3+Z4+Z5+Z6+Z7+Z8+Z9+Z10+Z11+Z12</f>
        <v>100.00000000000001</v>
      </c>
      <c r="AF12" s="10"/>
      <c r="AG12" s="10"/>
      <c r="AH12" s="10"/>
      <c r="AI12" s="10"/>
      <c r="AJ12" s="10"/>
      <c r="AK12" s="10"/>
      <c r="AL12" s="10"/>
      <c r="AM12" s="10"/>
      <c r="AN12" s="10"/>
      <c r="AO12" s="10"/>
      <c r="AP12" s="10"/>
      <c r="AQ12" s="10"/>
      <c r="AR12" s="10"/>
      <c r="AS12" s="10"/>
      <c r="AT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row>
    <row r="13" spans="1:108" s="1" customFormat="1" x14ac:dyDescent="0.25">
      <c r="T13" s="1">
        <v>16</v>
      </c>
      <c r="U13" s="3">
        <f>M3</f>
        <v>0</v>
      </c>
      <c r="V13" s="3">
        <f>M4</f>
        <v>0</v>
      </c>
      <c r="W13" s="7"/>
      <c r="X13" s="1">
        <v>16</v>
      </c>
      <c r="Y13" s="33">
        <f>PRODUCT(U13*100*1/U17)</f>
        <v>0</v>
      </c>
      <c r="Z13" s="33">
        <f>PRODUCT(V13*100*1/V17)</f>
        <v>0</v>
      </c>
      <c r="AB13" s="1">
        <v>16</v>
      </c>
      <c r="AC13" s="33">
        <f>Y3+Y4+Y5+Y6+Y7+Y8+Y9+Y10+Y11+Y12+Y13</f>
        <v>100.00000000000001</v>
      </c>
      <c r="AD13" s="33">
        <f>Z3+Z4+Z5+Z6+Z7+Z8+Z9+Z10+Z11+Z12+Z13</f>
        <v>100.00000000000001</v>
      </c>
      <c r="AF13" s="10"/>
      <c r="AG13" s="10"/>
      <c r="AH13" s="10"/>
      <c r="AI13" s="10"/>
      <c r="AJ13" s="10"/>
      <c r="AK13" s="10"/>
      <c r="AL13" s="10"/>
      <c r="AM13" s="10"/>
      <c r="AN13" s="10"/>
      <c r="AO13" s="10"/>
      <c r="AP13" s="10"/>
      <c r="AQ13" s="10"/>
      <c r="AR13" s="10"/>
      <c r="AS13" s="10"/>
      <c r="AT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row>
    <row r="14" spans="1:108" s="1" customFormat="1" x14ac:dyDescent="0.25">
      <c r="T14" s="1">
        <v>32</v>
      </c>
      <c r="U14" s="3">
        <f>N3</f>
        <v>0</v>
      </c>
      <c r="V14" s="3">
        <f>N4</f>
        <v>0</v>
      </c>
      <c r="W14" s="7"/>
      <c r="X14" s="1">
        <v>32</v>
      </c>
      <c r="Y14" s="33">
        <f>PRODUCT(U14*100*1/U17)</f>
        <v>0</v>
      </c>
      <c r="Z14" s="33">
        <f>PRODUCT(V14*100*1/V17)</f>
        <v>0</v>
      </c>
      <c r="AB14" s="1">
        <v>32</v>
      </c>
      <c r="AC14" s="33">
        <f>Y3+Y4+Y5+Y6+Y7+Y8+Y9+Y10+Y11+Y12+Y13+Y14</f>
        <v>100.00000000000001</v>
      </c>
      <c r="AD14" s="33">
        <f>Z3+Z4+Z5+Z6+Z7+Z8+Z9+Z10+Z11+Z12+Z13+Z14</f>
        <v>100.00000000000001</v>
      </c>
      <c r="AF14" s="10"/>
      <c r="AG14" s="10"/>
      <c r="AH14" s="10"/>
      <c r="AI14" s="10"/>
      <c r="AJ14" s="10"/>
      <c r="AK14" s="10"/>
      <c r="AL14" s="10"/>
      <c r="AM14" s="10"/>
      <c r="AN14" s="10"/>
      <c r="AO14" s="10"/>
      <c r="AP14" s="10"/>
      <c r="AQ14" s="10"/>
      <c r="AR14" s="10"/>
      <c r="AS14" s="10"/>
      <c r="AT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row>
    <row r="15" spans="1:108" s="1" customFormat="1" x14ac:dyDescent="0.25">
      <c r="T15" s="1">
        <v>64</v>
      </c>
      <c r="U15" s="3">
        <f>O3</f>
        <v>0</v>
      </c>
      <c r="V15" s="3">
        <f>O4</f>
        <v>0</v>
      </c>
      <c r="W15" s="7"/>
      <c r="X15" s="1">
        <v>64</v>
      </c>
      <c r="Y15" s="33">
        <f>PRODUCT(U15*100*1/U17)</f>
        <v>0</v>
      </c>
      <c r="Z15" s="33">
        <f>PRODUCT(V15*100*1/V17)</f>
        <v>0</v>
      </c>
      <c r="AB15" s="1">
        <v>64</v>
      </c>
      <c r="AC15" s="33">
        <f>Y3+Y4+Y5+Y6+Y7+Y8+Y9+Y10+Y11+Y12+Y13+Y14+Y15</f>
        <v>100.00000000000001</v>
      </c>
      <c r="AD15" s="33">
        <f>Z3+Z4+Z5+Z6+Z7+Z8+Z9+Z10+Z11+Z12+Z13+Z14+Z15</f>
        <v>100.00000000000001</v>
      </c>
      <c r="AF15" s="10"/>
      <c r="AG15" s="10"/>
      <c r="AH15" s="10"/>
      <c r="AI15" s="10"/>
      <c r="AJ15" s="10"/>
      <c r="AK15" s="10"/>
      <c r="AL15" s="10"/>
      <c r="AM15" s="10"/>
      <c r="AN15" s="10"/>
      <c r="AO15" s="10"/>
      <c r="AP15" s="10"/>
      <c r="AQ15" s="10"/>
      <c r="AR15" s="10"/>
      <c r="AS15" s="10"/>
      <c r="AT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row>
    <row r="16" spans="1:108" s="1" customFormat="1" x14ac:dyDescent="0.25">
      <c r="T16" s="1">
        <v>128</v>
      </c>
      <c r="U16" s="3">
        <f>P3</f>
        <v>0</v>
      </c>
      <c r="V16" s="3">
        <f>P4</f>
        <v>0</v>
      </c>
      <c r="W16" s="7"/>
      <c r="X16" s="1">
        <v>128</v>
      </c>
      <c r="Y16" s="33">
        <f>PRODUCT(U16*100*1/U17)</f>
        <v>0</v>
      </c>
      <c r="Z16" s="33">
        <f>PRODUCT(V16*100*1/V17)</f>
        <v>0</v>
      </c>
      <c r="AB16" s="1">
        <v>128</v>
      </c>
      <c r="AC16" s="33">
        <f>Y3+Y4+Y5+Y6+Y7+Y8+Y9+Y10+Y11+Y12+Y13+Y14+Y15+Y16</f>
        <v>100.00000000000001</v>
      </c>
      <c r="AD16" s="33">
        <f>Z3+Z4+Z5+Z6+Z7+Z8+Z9+Z10+Z11+Z12+Z13+Z14+Z15+Z16</f>
        <v>100.00000000000001</v>
      </c>
      <c r="AF16" s="10"/>
      <c r="AG16" s="10"/>
      <c r="AH16" s="10"/>
      <c r="AI16" s="10"/>
      <c r="AJ16" s="10"/>
      <c r="AK16" s="10"/>
      <c r="AL16" s="10"/>
      <c r="AM16" s="10"/>
      <c r="AN16" s="10"/>
      <c r="AO16" s="10"/>
      <c r="AP16" s="10"/>
      <c r="AQ16" s="10"/>
      <c r="AR16" s="10"/>
      <c r="AS16" s="10"/>
      <c r="AT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row>
    <row r="17" spans="2:178" s="1" customFormat="1" x14ac:dyDescent="0.25">
      <c r="T17" s="1" t="s">
        <v>1</v>
      </c>
      <c r="U17" s="1">
        <f>Q3</f>
        <v>35</v>
      </c>
      <c r="V17" s="1">
        <f>Q4</f>
        <v>35</v>
      </c>
      <c r="W17" s="7"/>
      <c r="X17" s="1" t="s">
        <v>1</v>
      </c>
      <c r="Y17" s="1">
        <f t="shared" ref="Y17:Z17" si="0">SUM(Y3:Y16)</f>
        <v>100.00000000000001</v>
      </c>
      <c r="Z17" s="1">
        <f t="shared" si="0"/>
        <v>100.00000000000001</v>
      </c>
      <c r="AD17" s="10"/>
      <c r="AE17" s="10"/>
      <c r="AF17" s="10"/>
      <c r="AG17" s="10"/>
      <c r="AH17" s="10"/>
      <c r="AI17" s="10"/>
      <c r="AJ17" s="10"/>
      <c r="AK17" s="10"/>
      <c r="AL17" s="10"/>
      <c r="AM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row>
    <row r="18" spans="2:178" s="1" customFormat="1" x14ac:dyDescent="0.25">
      <c r="W18" s="7"/>
      <c r="AD18" s="10"/>
      <c r="AE18" s="10"/>
      <c r="AF18" s="10"/>
      <c r="AG18" s="10"/>
      <c r="AH18" s="10"/>
      <c r="AI18" s="10"/>
      <c r="AJ18" s="10"/>
      <c r="AK18" s="10"/>
      <c r="AL18" s="10"/>
      <c r="AM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row>
    <row r="19" spans="2:178" s="1" customFormat="1" x14ac:dyDescent="0.25">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row>
    <row r="20" spans="2:178" s="1" customFormat="1" x14ac:dyDescent="0.25">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row>
    <row r="21" spans="2:178" s="1" customFormat="1" x14ac:dyDescent="0.25">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row>
    <row r="22" spans="2:178" s="1" customFormat="1" x14ac:dyDescent="0.25">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row>
    <row r="23" spans="2:178" s="1" customFormat="1" x14ac:dyDescent="0.25">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row>
    <row r="24" spans="2:178" s="1" customFormat="1" x14ac:dyDescent="0.25">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row>
    <row r="25" spans="2:178" s="1" customFormat="1" x14ac:dyDescent="0.25">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row>
    <row r="26" spans="2:178" s="1" customFormat="1" x14ac:dyDescent="0.25">
      <c r="EW26" s="10"/>
      <c r="EX26" s="10"/>
      <c r="EY26" s="10"/>
      <c r="EZ26" s="10"/>
      <c r="FA26" s="10"/>
      <c r="FB26" s="10"/>
      <c r="FC26" s="10"/>
      <c r="FD26" s="10"/>
      <c r="FE26" s="10"/>
      <c r="FF26" s="10"/>
      <c r="FG26" s="10"/>
      <c r="FH26" s="10"/>
      <c r="FI26" s="10"/>
      <c r="FJ26" s="10"/>
      <c r="FK26" s="10"/>
      <c r="FL26" s="10"/>
      <c r="FM26" s="10"/>
      <c r="FN26" s="10"/>
      <c r="FO26" s="10"/>
      <c r="FP26" s="10"/>
      <c r="FQ26" s="10"/>
      <c r="FR26" s="10"/>
      <c r="FS26" s="10"/>
      <c r="FT26" s="10"/>
      <c r="FU26" s="10"/>
      <c r="FV26" s="10"/>
    </row>
    <row r="27" spans="2:178" s="1" customFormat="1" x14ac:dyDescent="0.25">
      <c r="EW27" s="10"/>
      <c r="EX27" s="10"/>
      <c r="EY27" s="10"/>
      <c r="EZ27" s="10"/>
      <c r="FA27" s="10"/>
      <c r="FB27" s="10"/>
      <c r="FC27" s="10"/>
      <c r="FD27" s="10"/>
      <c r="FE27" s="10"/>
      <c r="FF27" s="10"/>
      <c r="FG27" s="10"/>
      <c r="FH27" s="10"/>
      <c r="FI27" s="10"/>
      <c r="FJ27" s="10"/>
      <c r="FK27" s="10"/>
      <c r="FL27" s="10"/>
      <c r="FM27" s="10"/>
      <c r="FN27" s="10"/>
      <c r="FO27" s="10"/>
      <c r="FP27" s="10"/>
      <c r="FQ27" s="10"/>
      <c r="FR27" s="10"/>
      <c r="FS27" s="10"/>
      <c r="FT27" s="10"/>
      <c r="FU27" s="10"/>
      <c r="FV27" s="10"/>
    </row>
    <row r="28" spans="2:178" s="1" customFormat="1" x14ac:dyDescent="0.25">
      <c r="EW28" s="10"/>
      <c r="EX28" s="10"/>
      <c r="EY28" s="10"/>
      <c r="EZ28" s="10"/>
      <c r="FA28" s="10"/>
      <c r="FB28" s="10"/>
      <c r="FC28" s="10"/>
      <c r="FD28" s="10"/>
      <c r="FE28" s="10"/>
      <c r="FF28" s="10"/>
      <c r="FG28" s="10"/>
      <c r="FH28" s="10"/>
      <c r="FI28" s="10"/>
      <c r="FJ28" s="10"/>
      <c r="FK28" s="10"/>
      <c r="FL28" s="10"/>
      <c r="FM28" s="10"/>
      <c r="FN28" s="10"/>
      <c r="FO28" s="10"/>
      <c r="FP28" s="10"/>
      <c r="FQ28" s="10"/>
      <c r="FR28" s="10"/>
      <c r="FS28" s="10"/>
      <c r="FT28" s="10"/>
      <c r="FU28" s="10"/>
      <c r="FV28" s="10"/>
    </row>
    <row r="29" spans="2:178" s="1" customFormat="1" x14ac:dyDescent="0.25">
      <c r="EW29" s="10"/>
      <c r="EX29" s="10"/>
      <c r="EY29" s="10"/>
      <c r="EZ29" s="10"/>
      <c r="FA29" s="10"/>
      <c r="FB29" s="10"/>
      <c r="FC29" s="10"/>
      <c r="FD29" s="10"/>
      <c r="FE29" s="10"/>
      <c r="FF29" s="10"/>
      <c r="FG29" s="10"/>
      <c r="FH29" s="10"/>
      <c r="FI29" s="10"/>
      <c r="FJ29" s="10"/>
      <c r="FK29" s="10"/>
      <c r="FL29" s="10"/>
      <c r="FM29" s="10"/>
      <c r="FN29" s="10"/>
      <c r="FO29" s="10"/>
      <c r="FP29" s="10"/>
      <c r="FQ29" s="10"/>
      <c r="FR29" s="10"/>
      <c r="FS29" s="10"/>
      <c r="FT29" s="10"/>
      <c r="FU29" s="10"/>
      <c r="FV29" s="10"/>
    </row>
    <row r="30" spans="2:178" s="1" customFormat="1" x14ac:dyDescent="0.25">
      <c r="EW30" s="10"/>
      <c r="EX30" s="10"/>
      <c r="EY30" s="10"/>
      <c r="EZ30" s="10"/>
      <c r="FA30" s="10"/>
      <c r="FB30" s="10"/>
      <c r="FC30" s="10"/>
      <c r="FD30" s="10"/>
      <c r="FE30" s="10"/>
      <c r="FF30" s="10"/>
      <c r="FG30" s="10"/>
      <c r="FH30" s="10"/>
      <c r="FI30" s="10"/>
      <c r="FJ30" s="10"/>
      <c r="FK30" s="10"/>
      <c r="FL30" s="10"/>
      <c r="FM30" s="10"/>
      <c r="FN30" s="10"/>
      <c r="FO30" s="10"/>
      <c r="FP30" s="10"/>
      <c r="FQ30" s="10"/>
      <c r="FR30" s="10"/>
      <c r="FS30" s="10"/>
      <c r="FT30" s="10"/>
      <c r="FU30" s="10"/>
      <c r="FV30" s="10"/>
    </row>
    <row r="31" spans="2:178" s="1" customFormat="1" x14ac:dyDescent="0.25">
      <c r="B31"/>
      <c r="C31"/>
      <c r="D31"/>
      <c r="E31"/>
      <c r="F31"/>
      <c r="G31"/>
      <c r="H31"/>
      <c r="I31"/>
      <c r="J31"/>
      <c r="K31"/>
      <c r="L31"/>
      <c r="M31"/>
      <c r="N31"/>
      <c r="O31"/>
      <c r="P31"/>
      <c r="Q31"/>
      <c r="EW31" s="10"/>
      <c r="EX31" s="10"/>
      <c r="EY31" s="10"/>
      <c r="EZ31" s="10"/>
      <c r="FA31" s="10"/>
      <c r="FB31" s="10"/>
      <c r="FC31" s="10"/>
      <c r="FD31" s="10"/>
      <c r="FE31" s="10"/>
      <c r="FF31" s="10"/>
      <c r="FG31" s="10"/>
      <c r="FH31" s="10"/>
      <c r="FI31" s="10"/>
      <c r="FJ31" s="10"/>
      <c r="FK31" s="10"/>
      <c r="FL31" s="10"/>
      <c r="FM31" s="10"/>
      <c r="FN31" s="10"/>
      <c r="FO31" s="10"/>
      <c r="FP31" s="10"/>
      <c r="FQ31" s="10"/>
      <c r="FR31" s="10"/>
      <c r="FS31" s="10"/>
      <c r="FT31" s="10"/>
      <c r="FU31" s="10"/>
      <c r="FV31" s="10"/>
    </row>
    <row r="32" spans="2:178" s="1" customFormat="1" x14ac:dyDescent="0.25">
      <c r="B32"/>
      <c r="C32"/>
      <c r="D32"/>
      <c r="E32"/>
      <c r="F32"/>
      <c r="G32"/>
      <c r="H32"/>
      <c r="I32"/>
      <c r="J32"/>
      <c r="K32"/>
      <c r="L32"/>
      <c r="M32"/>
      <c r="N32"/>
      <c r="O32"/>
      <c r="P32"/>
      <c r="Q32"/>
      <c r="EW32" s="10"/>
      <c r="EX32" s="10"/>
      <c r="EY32" s="10"/>
      <c r="EZ32" s="10"/>
      <c r="FA32" s="10"/>
      <c r="FB32" s="10"/>
      <c r="FC32" s="10"/>
      <c r="FD32" s="10"/>
      <c r="FE32" s="10"/>
      <c r="FF32" s="10"/>
      <c r="FG32" s="10"/>
      <c r="FH32" s="10"/>
      <c r="FI32" s="10"/>
      <c r="FJ32" s="10"/>
      <c r="FK32" s="10"/>
      <c r="FL32" s="10"/>
      <c r="FM32" s="10"/>
      <c r="FN32" s="10"/>
      <c r="FO32" s="10"/>
      <c r="FP32" s="10"/>
      <c r="FQ32" s="10"/>
      <c r="FR32" s="10"/>
      <c r="FS32" s="10"/>
      <c r="FT32" s="10"/>
      <c r="FU32" s="10"/>
      <c r="FV32" s="10"/>
    </row>
    <row r="33" spans="2:178" s="1" customFormat="1" x14ac:dyDescent="0.25">
      <c r="B33"/>
      <c r="C33"/>
      <c r="D33"/>
      <c r="E33"/>
      <c r="F33"/>
      <c r="G33"/>
      <c r="H33"/>
      <c r="I33"/>
      <c r="J33"/>
      <c r="K33"/>
      <c r="L33"/>
      <c r="M33"/>
      <c r="N33"/>
      <c r="O33"/>
      <c r="P33"/>
      <c r="Q33"/>
      <c r="EW33" s="10"/>
      <c r="EX33" s="10"/>
      <c r="EY33" s="10"/>
      <c r="EZ33" s="10"/>
      <c r="FA33" s="10"/>
      <c r="FB33" s="10"/>
      <c r="FC33" s="10"/>
      <c r="FD33" s="10"/>
      <c r="FE33" s="10"/>
      <c r="FF33" s="10"/>
      <c r="FG33" s="10"/>
      <c r="FH33" s="10"/>
      <c r="FI33" s="10"/>
      <c r="FJ33" s="10"/>
      <c r="FK33" s="10"/>
      <c r="FL33" s="10"/>
      <c r="FM33" s="10"/>
      <c r="FN33" s="10"/>
      <c r="FO33" s="10"/>
      <c r="FP33" s="10"/>
      <c r="FQ33" s="10"/>
      <c r="FR33" s="10"/>
      <c r="FS33" s="10"/>
      <c r="FT33" s="10"/>
      <c r="FU33" s="10"/>
      <c r="FV33" s="10"/>
    </row>
    <row r="34" spans="2:178" s="1" customFormat="1" x14ac:dyDescent="0.25">
      <c r="B34"/>
      <c r="C34"/>
      <c r="D34"/>
      <c r="E34"/>
      <c r="F34"/>
      <c r="G34"/>
      <c r="H34"/>
      <c r="I34"/>
      <c r="J34"/>
      <c r="K34"/>
      <c r="L34"/>
      <c r="M34"/>
      <c r="N34"/>
      <c r="O34"/>
      <c r="P34"/>
      <c r="Q34"/>
    </row>
  </sheetData>
  <pageMargins left="0.7" right="0.7" top="0.78740157499999996" bottom="0.78740157499999996"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1"/>
  <sheetViews>
    <sheetView topLeftCell="W1" zoomScale="75" zoomScaleNormal="75" workbookViewId="0">
      <selection activeCell="L21" sqref="L21"/>
    </sheetView>
  </sheetViews>
  <sheetFormatPr baseColWidth="10" defaultRowHeight="15" x14ac:dyDescent="0.25"/>
  <cols>
    <col min="2" max="2" width="11.7109375" customWidth="1"/>
    <col min="3" max="18" width="8.28515625" customWidth="1"/>
    <col min="23" max="27" width="8.28515625" customWidth="1"/>
    <col min="28" max="28" width="8.28515625" style="1" customWidth="1"/>
    <col min="31" max="35" width="8.28515625" customWidth="1"/>
    <col min="36" max="36" width="8.28515625" style="1" customWidth="1"/>
    <col min="39" max="43" width="8.28515625" customWidth="1"/>
    <col min="44" max="44" width="8.28515625" style="1" customWidth="1"/>
    <col min="47" max="47" width="2.42578125" bestFit="1" customWidth="1"/>
    <col min="48" max="48" width="9.7109375" bestFit="1" customWidth="1"/>
    <col min="49" max="49" width="6.42578125" bestFit="1" customWidth="1"/>
    <col min="50" max="50" width="6.140625" customWidth="1"/>
    <col min="51" max="51" width="7.5703125" customWidth="1"/>
    <col min="52" max="52" width="7" customWidth="1"/>
  </cols>
  <sheetData>
    <row r="1" spans="1:55" s="1" customFormat="1" x14ac:dyDescent="0.25">
      <c r="AE1" s="30"/>
      <c r="AF1" s="30"/>
      <c r="AG1" s="30"/>
      <c r="AH1" s="30"/>
      <c r="AI1" s="30"/>
      <c r="AJ1" s="30"/>
      <c r="AK1" s="30"/>
      <c r="AM1" s="30"/>
      <c r="AN1" s="30"/>
      <c r="AO1" s="30"/>
      <c r="AP1" s="30"/>
      <c r="AQ1" s="30"/>
      <c r="AR1" s="30"/>
      <c r="AS1" s="30"/>
      <c r="AT1" s="30"/>
    </row>
    <row r="2" spans="1:55" s="1" customFormat="1" x14ac:dyDescent="0.25">
      <c r="AE2" s="30"/>
      <c r="AF2" s="30"/>
      <c r="AG2" s="30"/>
      <c r="AH2" s="30"/>
      <c r="AI2" s="30"/>
      <c r="AJ2" s="30"/>
      <c r="AK2" s="30"/>
      <c r="AM2" s="30"/>
      <c r="AN2" s="30"/>
      <c r="AO2" s="30"/>
      <c r="AP2" s="30"/>
      <c r="AQ2" s="30"/>
      <c r="AR2" s="30"/>
      <c r="AS2" s="30"/>
      <c r="AT2" s="30"/>
    </row>
    <row r="3" spans="1:55" s="1" customFormat="1" x14ac:dyDescent="0.25">
      <c r="A3" s="1" t="s">
        <v>106</v>
      </c>
      <c r="W3" s="1" t="str">
        <f>A3</f>
        <v>Candida albicans</v>
      </c>
      <c r="AE3" s="30" t="str">
        <f>A3</f>
        <v>Candida albicans</v>
      </c>
      <c r="AF3" s="30"/>
      <c r="AG3" s="30"/>
      <c r="AH3" s="30"/>
      <c r="AI3" s="30"/>
      <c r="AJ3" s="30"/>
      <c r="AK3" s="30"/>
      <c r="AM3" s="30" t="str">
        <f>A3</f>
        <v>Candida albicans</v>
      </c>
      <c r="AN3" s="30"/>
      <c r="AO3" s="30"/>
      <c r="AP3" s="30"/>
      <c r="AQ3" s="30"/>
      <c r="AR3" s="30"/>
      <c r="AS3" s="30"/>
      <c r="AT3" s="30"/>
      <c r="AV3" s="10"/>
      <c r="AW3" s="10"/>
      <c r="AX3" s="10"/>
      <c r="AY3" s="10"/>
      <c r="AZ3" s="10"/>
      <c r="BA3" s="10"/>
      <c r="BB3" s="10"/>
      <c r="BC3" s="10"/>
    </row>
    <row r="4" spans="1:55" s="1" customFormat="1" ht="18.75" x14ac:dyDescent="0.25">
      <c r="B4" s="1" t="s">
        <v>0</v>
      </c>
      <c r="C4" s="1">
        <v>1.5625E-2</v>
      </c>
      <c r="D4" s="1">
        <v>3.125E-2</v>
      </c>
      <c r="E4" s="1">
        <v>6.25E-2</v>
      </c>
      <c r="F4" s="1">
        <v>0.125</v>
      </c>
      <c r="G4" s="1">
        <v>0.25</v>
      </c>
      <c r="H4" s="1">
        <v>0.5</v>
      </c>
      <c r="I4" s="1">
        <v>1</v>
      </c>
      <c r="J4" s="1">
        <v>2</v>
      </c>
      <c r="K4" s="1">
        <v>4</v>
      </c>
      <c r="L4" s="1">
        <v>8</v>
      </c>
      <c r="M4" s="1">
        <v>16</v>
      </c>
      <c r="N4" s="1">
        <v>32</v>
      </c>
      <c r="O4" s="1">
        <v>64</v>
      </c>
      <c r="P4" s="1">
        <v>128</v>
      </c>
      <c r="Q4" s="1">
        <v>256</v>
      </c>
      <c r="R4" s="1">
        <v>512</v>
      </c>
      <c r="S4" s="1" t="s">
        <v>1</v>
      </c>
      <c r="V4" s="1" t="s">
        <v>0</v>
      </c>
      <c r="W4" s="1" t="str">
        <f>B5</f>
        <v>Amphotericin B</v>
      </c>
      <c r="X4" s="1" t="str">
        <f>B6</f>
        <v>Fluconazol</v>
      </c>
      <c r="Y4" s="1" t="str">
        <f>B7</f>
        <v>Posaconazol</v>
      </c>
      <c r="Z4" s="1" t="str">
        <f>B8</f>
        <v>Voriconazol</v>
      </c>
      <c r="AA4" s="1" t="str">
        <f>B9</f>
        <v>Caspofungin</v>
      </c>
      <c r="AB4" s="1" t="str">
        <f>B10</f>
        <v>Anidulafungin</v>
      </c>
      <c r="AE4" s="30" t="str">
        <f t="shared" ref="AE4:AJ4" si="0">W4</f>
        <v>Amphotericin B</v>
      </c>
      <c r="AF4" s="30" t="str">
        <f t="shared" si="0"/>
        <v>Fluconazol</v>
      </c>
      <c r="AG4" s="30" t="str">
        <f t="shared" si="0"/>
        <v>Posaconazol</v>
      </c>
      <c r="AH4" s="30" t="str">
        <f t="shared" si="0"/>
        <v>Voriconazol</v>
      </c>
      <c r="AI4" s="30" t="str">
        <f t="shared" si="0"/>
        <v>Caspofungin</v>
      </c>
      <c r="AJ4" s="30" t="str">
        <f t="shared" si="0"/>
        <v>Anidulafungin</v>
      </c>
      <c r="AM4" s="30" t="str">
        <f t="shared" ref="AM4:AR4" si="1">W4</f>
        <v>Amphotericin B</v>
      </c>
      <c r="AN4" s="30" t="str">
        <f t="shared" si="1"/>
        <v>Fluconazol</v>
      </c>
      <c r="AO4" s="30" t="str">
        <f t="shared" si="1"/>
        <v>Posaconazol</v>
      </c>
      <c r="AP4" s="30" t="str">
        <f t="shared" si="1"/>
        <v>Voriconazol</v>
      </c>
      <c r="AQ4" s="30" t="str">
        <f t="shared" si="1"/>
        <v>Caspofungin</v>
      </c>
      <c r="AR4" s="30" t="str">
        <f t="shared" si="1"/>
        <v>Anidulafungin</v>
      </c>
      <c r="AS4" s="30"/>
      <c r="AU4" s="39"/>
      <c r="AV4" s="24" t="s">
        <v>48</v>
      </c>
      <c r="AW4" s="24" t="s">
        <v>85</v>
      </c>
      <c r="AX4" s="24" t="s">
        <v>86</v>
      </c>
      <c r="AY4" s="24" t="s">
        <v>87</v>
      </c>
      <c r="AZ4" s="24" t="s">
        <v>88</v>
      </c>
      <c r="BA4" s="23" t="s">
        <v>119</v>
      </c>
    </row>
    <row r="5" spans="1:55" s="1" customFormat="1" ht="18.75" x14ac:dyDescent="0.25">
      <c r="B5" s="1" t="s">
        <v>27</v>
      </c>
      <c r="C5" s="2">
        <v>0</v>
      </c>
      <c r="D5" s="2">
        <v>15</v>
      </c>
      <c r="E5" s="2">
        <v>21</v>
      </c>
      <c r="F5" s="2">
        <v>16</v>
      </c>
      <c r="G5" s="2">
        <v>9</v>
      </c>
      <c r="H5" s="2">
        <v>0</v>
      </c>
      <c r="I5" s="2">
        <v>0</v>
      </c>
      <c r="J5" s="3">
        <v>0</v>
      </c>
      <c r="K5" s="3">
        <v>0</v>
      </c>
      <c r="L5" s="3">
        <v>0</v>
      </c>
      <c r="M5" s="3">
        <v>0</v>
      </c>
      <c r="N5" s="3">
        <v>0</v>
      </c>
      <c r="O5" s="3">
        <v>0</v>
      </c>
      <c r="P5" s="3">
        <v>0</v>
      </c>
      <c r="Q5" s="3">
        <v>0</v>
      </c>
      <c r="R5" s="3">
        <v>0</v>
      </c>
      <c r="S5" s="1">
        <v>61</v>
      </c>
      <c r="V5" s="1">
        <v>1.5625E-2</v>
      </c>
      <c r="W5" s="31">
        <f>C5</f>
        <v>0</v>
      </c>
      <c r="X5" s="31">
        <f>C6</f>
        <v>0</v>
      </c>
      <c r="Y5" s="31">
        <f>C7</f>
        <v>0</v>
      </c>
      <c r="Z5" s="31">
        <f>C8</f>
        <v>0</v>
      </c>
      <c r="AA5" s="30">
        <f>C9</f>
        <v>0</v>
      </c>
      <c r="AB5" s="31">
        <f>C10</f>
        <v>0</v>
      </c>
      <c r="AD5" s="1">
        <v>1.5625E-2</v>
      </c>
      <c r="AE5" s="31">
        <f t="shared" ref="AE5:AJ5" si="2">PRODUCT(W5*100*1/W21)</f>
        <v>0</v>
      </c>
      <c r="AF5" s="31">
        <f t="shared" si="2"/>
        <v>0</v>
      </c>
      <c r="AG5" s="31">
        <f t="shared" si="2"/>
        <v>0</v>
      </c>
      <c r="AH5" s="31">
        <f t="shared" si="2"/>
        <v>0</v>
      </c>
      <c r="AI5" s="30">
        <f t="shared" si="2"/>
        <v>0</v>
      </c>
      <c r="AJ5" s="31">
        <f t="shared" si="2"/>
        <v>0</v>
      </c>
      <c r="AL5" s="1">
        <v>1.5625E-2</v>
      </c>
      <c r="AM5" s="31">
        <f t="shared" ref="AM5:AR5" si="3">AE5</f>
        <v>0</v>
      </c>
      <c r="AN5" s="31">
        <f t="shared" si="3"/>
        <v>0</v>
      </c>
      <c r="AO5" s="31">
        <f t="shared" si="3"/>
        <v>0</v>
      </c>
      <c r="AP5" s="31">
        <f t="shared" si="3"/>
        <v>0</v>
      </c>
      <c r="AQ5" s="30">
        <f t="shared" si="3"/>
        <v>0</v>
      </c>
      <c r="AR5" s="31">
        <f t="shared" si="3"/>
        <v>0</v>
      </c>
      <c r="AU5" s="25" t="s">
        <v>49</v>
      </c>
      <c r="AV5" s="26">
        <f t="shared" ref="AV5:BA5" si="4">W21</f>
        <v>61</v>
      </c>
      <c r="AW5" s="26">
        <f t="shared" si="4"/>
        <v>61</v>
      </c>
      <c r="AX5" s="26">
        <f t="shared" si="4"/>
        <v>61</v>
      </c>
      <c r="AY5" s="26">
        <f t="shared" si="4"/>
        <v>61</v>
      </c>
      <c r="AZ5" s="26">
        <f t="shared" si="4"/>
        <v>61</v>
      </c>
      <c r="BA5" s="26">
        <f t="shared" si="4"/>
        <v>61</v>
      </c>
    </row>
    <row r="6" spans="1:55" s="1" customFormat="1" ht="18.75" x14ac:dyDescent="0.25">
      <c r="B6" s="1" t="s">
        <v>39</v>
      </c>
      <c r="C6" s="2">
        <v>0</v>
      </c>
      <c r="D6" s="2">
        <v>2</v>
      </c>
      <c r="E6" s="2">
        <v>1</v>
      </c>
      <c r="F6" s="2">
        <v>6</v>
      </c>
      <c r="G6" s="2">
        <v>21</v>
      </c>
      <c r="H6" s="2">
        <v>21</v>
      </c>
      <c r="I6" s="2">
        <v>6</v>
      </c>
      <c r="J6" s="2">
        <v>4</v>
      </c>
      <c r="K6" s="4">
        <v>0</v>
      </c>
      <c r="L6" s="3">
        <v>0</v>
      </c>
      <c r="M6" s="3">
        <v>0</v>
      </c>
      <c r="N6" s="3">
        <v>0</v>
      </c>
      <c r="O6" s="3">
        <v>0</v>
      </c>
      <c r="P6" s="3">
        <v>0</v>
      </c>
      <c r="Q6" s="3">
        <v>0</v>
      </c>
      <c r="R6" s="3">
        <v>0</v>
      </c>
      <c r="S6" s="1">
        <v>61</v>
      </c>
      <c r="V6" s="1">
        <v>3.125E-2</v>
      </c>
      <c r="W6" s="31">
        <f>D5</f>
        <v>15</v>
      </c>
      <c r="X6" s="31">
        <f>D6</f>
        <v>2</v>
      </c>
      <c r="Y6" s="31">
        <f>D7</f>
        <v>33</v>
      </c>
      <c r="Z6" s="31">
        <f>D8</f>
        <v>54</v>
      </c>
      <c r="AA6" s="30">
        <f>D9</f>
        <v>3</v>
      </c>
      <c r="AB6" s="31">
        <f>D10</f>
        <v>59</v>
      </c>
      <c r="AD6" s="1">
        <v>3.125E-2</v>
      </c>
      <c r="AE6" s="31">
        <f t="shared" ref="AE6:AJ6" si="5">PRODUCT(W6*100*1/W21)</f>
        <v>24.590163934426229</v>
      </c>
      <c r="AF6" s="31">
        <f t="shared" si="5"/>
        <v>3.278688524590164</v>
      </c>
      <c r="AG6" s="31">
        <f t="shared" si="5"/>
        <v>54.098360655737707</v>
      </c>
      <c r="AH6" s="31">
        <f t="shared" si="5"/>
        <v>88.52459016393442</v>
      </c>
      <c r="AI6" s="30">
        <f t="shared" si="5"/>
        <v>4.918032786885246</v>
      </c>
      <c r="AJ6" s="31">
        <f t="shared" si="5"/>
        <v>96.721311475409834</v>
      </c>
      <c r="AL6" s="1">
        <v>3.125E-2</v>
      </c>
      <c r="AM6" s="31">
        <f t="shared" ref="AM6:AR6" si="6">AE5+AE6</f>
        <v>24.590163934426229</v>
      </c>
      <c r="AN6" s="31">
        <f t="shared" si="6"/>
        <v>3.278688524590164</v>
      </c>
      <c r="AO6" s="31">
        <f t="shared" si="6"/>
        <v>54.098360655737707</v>
      </c>
      <c r="AP6" s="31">
        <f t="shared" si="6"/>
        <v>88.52459016393442</v>
      </c>
      <c r="AQ6" s="30">
        <f t="shared" si="6"/>
        <v>4.918032786885246</v>
      </c>
      <c r="AR6" s="31">
        <f t="shared" si="6"/>
        <v>96.721311475409834</v>
      </c>
      <c r="AU6" s="25" t="s">
        <v>50</v>
      </c>
      <c r="AV6" s="18">
        <f>AM11</f>
        <v>99.999999999999986</v>
      </c>
      <c r="AW6" s="18">
        <f>AN12</f>
        <v>100</v>
      </c>
      <c r="AX6" s="18">
        <f>AO7</f>
        <v>90.163934426229503</v>
      </c>
      <c r="AY6" s="18">
        <f>AP7</f>
        <v>96.721311475409834</v>
      </c>
      <c r="AZ6" s="18"/>
      <c r="BA6" s="18">
        <f>AR6</f>
        <v>96.721311475409834</v>
      </c>
    </row>
    <row r="7" spans="1:55" s="1" customFormat="1" ht="18.75" x14ac:dyDescent="0.25">
      <c r="B7" s="1" t="s">
        <v>28</v>
      </c>
      <c r="C7" s="2">
        <v>0</v>
      </c>
      <c r="D7" s="2">
        <v>33</v>
      </c>
      <c r="E7" s="2">
        <v>22</v>
      </c>
      <c r="F7" s="3">
        <v>4</v>
      </c>
      <c r="G7" s="3">
        <v>2</v>
      </c>
      <c r="H7" s="3">
        <v>0</v>
      </c>
      <c r="I7" s="3">
        <v>0</v>
      </c>
      <c r="J7" s="3">
        <v>0</v>
      </c>
      <c r="K7" s="3">
        <v>0</v>
      </c>
      <c r="L7" s="3">
        <v>0</v>
      </c>
      <c r="M7" s="3">
        <v>0</v>
      </c>
      <c r="N7" s="3">
        <v>0</v>
      </c>
      <c r="O7" s="3">
        <v>0</v>
      </c>
      <c r="P7" s="3">
        <v>0</v>
      </c>
      <c r="Q7" s="3">
        <v>0</v>
      </c>
      <c r="R7" s="3">
        <v>0</v>
      </c>
      <c r="S7" s="1">
        <v>61</v>
      </c>
      <c r="V7" s="1">
        <v>6.25E-2</v>
      </c>
      <c r="W7" s="31">
        <f>E5</f>
        <v>21</v>
      </c>
      <c r="X7" s="31">
        <f>E6</f>
        <v>1</v>
      </c>
      <c r="Y7" s="31">
        <f>E7</f>
        <v>22</v>
      </c>
      <c r="Z7" s="31">
        <f>E8</f>
        <v>5</v>
      </c>
      <c r="AA7" s="30">
        <f>E9</f>
        <v>2</v>
      </c>
      <c r="AB7" s="33">
        <f>E10</f>
        <v>1</v>
      </c>
      <c r="AD7" s="1">
        <v>6.25E-2</v>
      </c>
      <c r="AE7" s="31">
        <f t="shared" ref="AE7:AJ7" si="7">PRODUCT(W7*100*1/W21)</f>
        <v>34.42622950819672</v>
      </c>
      <c r="AF7" s="31">
        <f t="shared" si="7"/>
        <v>1.639344262295082</v>
      </c>
      <c r="AG7" s="31">
        <f t="shared" si="7"/>
        <v>36.065573770491802</v>
      </c>
      <c r="AH7" s="31">
        <f t="shared" si="7"/>
        <v>8.1967213114754092</v>
      </c>
      <c r="AI7" s="30">
        <f t="shared" si="7"/>
        <v>3.278688524590164</v>
      </c>
      <c r="AJ7" s="33">
        <f t="shared" si="7"/>
        <v>1.639344262295082</v>
      </c>
      <c r="AL7" s="1">
        <v>6.25E-2</v>
      </c>
      <c r="AM7" s="31">
        <f t="shared" ref="AM7:AR7" si="8">AE5+AE6+AE7</f>
        <v>59.016393442622949</v>
      </c>
      <c r="AN7" s="31">
        <f t="shared" si="8"/>
        <v>4.918032786885246</v>
      </c>
      <c r="AO7" s="31">
        <f t="shared" si="8"/>
        <v>90.163934426229503</v>
      </c>
      <c r="AP7" s="31">
        <f t="shared" si="8"/>
        <v>96.721311475409834</v>
      </c>
      <c r="AQ7" s="30">
        <f t="shared" si="8"/>
        <v>8.1967213114754109</v>
      </c>
      <c r="AR7" s="33">
        <f t="shared" si="8"/>
        <v>98.360655737704917</v>
      </c>
      <c r="AU7" s="25" t="s">
        <v>51</v>
      </c>
      <c r="AV7" s="18"/>
      <c r="AW7" s="18">
        <f>AN13-AN12</f>
        <v>0</v>
      </c>
      <c r="AX7" s="18"/>
      <c r="AY7" s="18">
        <f>AP9-AP7</f>
        <v>3.2786885245901658</v>
      </c>
      <c r="AZ7" s="18"/>
      <c r="BA7" s="18"/>
    </row>
    <row r="8" spans="1:55" s="1" customFormat="1" ht="18.75" x14ac:dyDescent="0.25">
      <c r="B8" s="1" t="s">
        <v>29</v>
      </c>
      <c r="C8" s="2">
        <v>0</v>
      </c>
      <c r="D8" s="2">
        <v>54</v>
      </c>
      <c r="E8" s="2">
        <v>5</v>
      </c>
      <c r="F8" s="4">
        <v>2</v>
      </c>
      <c r="G8" s="4">
        <v>0</v>
      </c>
      <c r="H8" s="3">
        <v>0</v>
      </c>
      <c r="I8" s="3">
        <v>0</v>
      </c>
      <c r="J8" s="3">
        <v>0</v>
      </c>
      <c r="K8" s="3">
        <v>0</v>
      </c>
      <c r="L8" s="3">
        <v>0</v>
      </c>
      <c r="M8" s="3">
        <v>0</v>
      </c>
      <c r="N8" s="3">
        <v>0</v>
      </c>
      <c r="O8" s="3">
        <v>0</v>
      </c>
      <c r="P8" s="3">
        <v>0</v>
      </c>
      <c r="Q8" s="3">
        <v>0</v>
      </c>
      <c r="R8" s="3">
        <v>0</v>
      </c>
      <c r="S8" s="1">
        <v>61</v>
      </c>
      <c r="V8" s="1">
        <v>0.125</v>
      </c>
      <c r="W8" s="31">
        <f>F5</f>
        <v>16</v>
      </c>
      <c r="X8" s="31">
        <f>F6</f>
        <v>6</v>
      </c>
      <c r="Y8" s="33">
        <f>F7</f>
        <v>4</v>
      </c>
      <c r="Z8" s="32">
        <f>F8</f>
        <v>2</v>
      </c>
      <c r="AA8" s="30">
        <f>F9</f>
        <v>30</v>
      </c>
      <c r="AB8" s="33">
        <f>F10</f>
        <v>0</v>
      </c>
      <c r="AD8" s="1">
        <v>0.125</v>
      </c>
      <c r="AE8" s="31">
        <f t="shared" ref="AE8:AJ8" si="9">PRODUCT(W8*100*1/W21)</f>
        <v>26.229508196721312</v>
      </c>
      <c r="AF8" s="31">
        <f t="shared" si="9"/>
        <v>9.8360655737704921</v>
      </c>
      <c r="AG8" s="33">
        <f t="shared" si="9"/>
        <v>6.557377049180328</v>
      </c>
      <c r="AH8" s="32">
        <f t="shared" si="9"/>
        <v>3.278688524590164</v>
      </c>
      <c r="AI8" s="30">
        <f t="shared" si="9"/>
        <v>49.180327868852459</v>
      </c>
      <c r="AJ8" s="33">
        <f t="shared" si="9"/>
        <v>0</v>
      </c>
      <c r="AL8" s="1">
        <v>0.125</v>
      </c>
      <c r="AM8" s="31">
        <f t="shared" ref="AM8:AR8" si="10">AE5+AE6+AE7+AE8</f>
        <v>85.245901639344254</v>
      </c>
      <c r="AN8" s="31">
        <f t="shared" si="10"/>
        <v>14.754098360655739</v>
      </c>
      <c r="AO8" s="33">
        <f t="shared" si="10"/>
        <v>96.721311475409834</v>
      </c>
      <c r="AP8" s="32">
        <f t="shared" si="10"/>
        <v>100</v>
      </c>
      <c r="AQ8" s="30">
        <f t="shared" si="10"/>
        <v>57.377049180327873</v>
      </c>
      <c r="AR8" s="33">
        <f t="shared" si="10"/>
        <v>98.360655737704917</v>
      </c>
      <c r="AU8" s="25" t="s">
        <v>52</v>
      </c>
      <c r="AV8" s="18">
        <f>AM20-AM11</f>
        <v>0</v>
      </c>
      <c r="AW8" s="18">
        <f>AN20-AN13</f>
        <v>0</v>
      </c>
      <c r="AX8" s="18">
        <f>AO20-AO7</f>
        <v>9.8360655737704974</v>
      </c>
      <c r="AY8" s="18">
        <f>AP20-AP9</f>
        <v>0</v>
      </c>
      <c r="AZ8" s="18"/>
      <c r="BA8" s="18">
        <f>AR20-AR6</f>
        <v>3.2786885245901658</v>
      </c>
    </row>
    <row r="9" spans="1:55" s="1" customFormat="1" x14ac:dyDescent="0.25">
      <c r="B9" s="1" t="s">
        <v>30</v>
      </c>
      <c r="C9" s="1">
        <v>0</v>
      </c>
      <c r="D9" s="1">
        <v>3</v>
      </c>
      <c r="E9" s="1">
        <v>2</v>
      </c>
      <c r="F9" s="1">
        <v>30</v>
      </c>
      <c r="G9" s="1">
        <v>25</v>
      </c>
      <c r="H9" s="1">
        <v>1</v>
      </c>
      <c r="I9" s="1">
        <v>0</v>
      </c>
      <c r="J9" s="1">
        <v>0</v>
      </c>
      <c r="K9" s="1">
        <v>0</v>
      </c>
      <c r="L9" s="1">
        <v>0</v>
      </c>
      <c r="M9" s="1">
        <v>0</v>
      </c>
      <c r="N9" s="1">
        <v>0</v>
      </c>
      <c r="O9" s="1">
        <v>0</v>
      </c>
      <c r="P9" s="1">
        <v>0</v>
      </c>
      <c r="Q9" s="1">
        <v>0</v>
      </c>
      <c r="R9" s="1">
        <v>0</v>
      </c>
      <c r="S9" s="1">
        <v>61</v>
      </c>
      <c r="V9" s="1">
        <v>0.25</v>
      </c>
      <c r="W9" s="31">
        <f>G5</f>
        <v>9</v>
      </c>
      <c r="X9" s="31">
        <f>G6</f>
        <v>21</v>
      </c>
      <c r="Y9" s="33">
        <f>G7</f>
        <v>2</v>
      </c>
      <c r="Z9" s="32">
        <f>G8</f>
        <v>0</v>
      </c>
      <c r="AA9" s="30">
        <f>G9</f>
        <v>25</v>
      </c>
      <c r="AB9" s="33">
        <f>G10</f>
        <v>1</v>
      </c>
      <c r="AD9" s="1">
        <v>0.25</v>
      </c>
      <c r="AE9" s="31">
        <f t="shared" ref="AE9:AJ9" si="11">PRODUCT(W9*100*1/W21)</f>
        <v>14.754098360655737</v>
      </c>
      <c r="AF9" s="31">
        <f t="shared" si="11"/>
        <v>34.42622950819672</v>
      </c>
      <c r="AG9" s="33">
        <f t="shared" si="11"/>
        <v>3.278688524590164</v>
      </c>
      <c r="AH9" s="32">
        <f t="shared" si="11"/>
        <v>0</v>
      </c>
      <c r="AI9" s="30">
        <f t="shared" si="11"/>
        <v>40.983606557377051</v>
      </c>
      <c r="AJ9" s="33">
        <f t="shared" si="11"/>
        <v>1.639344262295082</v>
      </c>
      <c r="AL9" s="1">
        <v>0.25</v>
      </c>
      <c r="AM9" s="31">
        <f t="shared" ref="AM9:AR9" si="12">AE5+AE6+AE7+AE8+AE9</f>
        <v>99.999999999999986</v>
      </c>
      <c r="AN9" s="31">
        <f t="shared" si="12"/>
        <v>49.180327868852459</v>
      </c>
      <c r="AO9" s="33">
        <f t="shared" si="12"/>
        <v>100</v>
      </c>
      <c r="AP9" s="32">
        <f t="shared" si="12"/>
        <v>100</v>
      </c>
      <c r="AQ9" s="30">
        <f t="shared" si="12"/>
        <v>98.360655737704917</v>
      </c>
      <c r="AR9" s="33">
        <f t="shared" si="12"/>
        <v>100</v>
      </c>
      <c r="AU9" s="10"/>
      <c r="AV9" s="10"/>
      <c r="AW9" s="10"/>
      <c r="AX9" s="10"/>
      <c r="AY9" s="10"/>
      <c r="AZ9" s="10"/>
      <c r="BA9" s="10"/>
    </row>
    <row r="10" spans="1:55" s="1" customFormat="1" x14ac:dyDescent="0.25">
      <c r="B10" s="1" t="s">
        <v>120</v>
      </c>
      <c r="C10" s="2">
        <v>0</v>
      </c>
      <c r="D10" s="2">
        <v>59</v>
      </c>
      <c r="E10" s="3">
        <v>1</v>
      </c>
      <c r="F10" s="3">
        <v>0</v>
      </c>
      <c r="G10" s="3">
        <v>1</v>
      </c>
      <c r="H10" s="3">
        <v>0</v>
      </c>
      <c r="I10" s="3">
        <v>0</v>
      </c>
      <c r="J10" s="3">
        <v>0</v>
      </c>
      <c r="K10" s="3">
        <v>0</v>
      </c>
      <c r="L10" s="3">
        <v>0</v>
      </c>
      <c r="M10" s="3">
        <v>0</v>
      </c>
      <c r="N10" s="3">
        <v>0</v>
      </c>
      <c r="O10" s="3">
        <v>0</v>
      </c>
      <c r="P10" s="3">
        <v>0</v>
      </c>
      <c r="Q10" s="3">
        <v>0</v>
      </c>
      <c r="R10" s="3">
        <v>0</v>
      </c>
      <c r="S10" s="44">
        <v>61</v>
      </c>
      <c r="V10" s="1">
        <v>0.5</v>
      </c>
      <c r="W10" s="31">
        <f>H5</f>
        <v>0</v>
      </c>
      <c r="X10" s="31">
        <f>H6</f>
        <v>21</v>
      </c>
      <c r="Y10" s="33">
        <f>H7</f>
        <v>0</v>
      </c>
      <c r="Z10" s="33">
        <f>H8</f>
        <v>0</v>
      </c>
      <c r="AA10" s="30">
        <f>H9</f>
        <v>1</v>
      </c>
      <c r="AB10" s="33">
        <f>H10</f>
        <v>0</v>
      </c>
      <c r="AD10" s="1">
        <v>0.5</v>
      </c>
      <c r="AE10" s="31">
        <f t="shared" ref="AE10:AJ10" si="13">PRODUCT(W10*100*1/W21)</f>
        <v>0</v>
      </c>
      <c r="AF10" s="31">
        <f t="shared" si="13"/>
        <v>34.42622950819672</v>
      </c>
      <c r="AG10" s="33">
        <f t="shared" si="13"/>
        <v>0</v>
      </c>
      <c r="AH10" s="33">
        <f t="shared" si="13"/>
        <v>0</v>
      </c>
      <c r="AI10" s="30">
        <f t="shared" si="13"/>
        <v>1.639344262295082</v>
      </c>
      <c r="AJ10" s="33">
        <f t="shared" si="13"/>
        <v>0</v>
      </c>
      <c r="AL10" s="1">
        <v>0.5</v>
      </c>
      <c r="AM10" s="31">
        <f t="shared" ref="AM10:AR10" si="14">AE5+AE6+AE7+AE8+AE9+AE10</f>
        <v>99.999999999999986</v>
      </c>
      <c r="AN10" s="31">
        <f t="shared" si="14"/>
        <v>83.606557377049171</v>
      </c>
      <c r="AO10" s="33">
        <f t="shared" si="14"/>
        <v>100</v>
      </c>
      <c r="AP10" s="33">
        <f t="shared" si="14"/>
        <v>100</v>
      </c>
      <c r="AQ10" s="30">
        <f t="shared" si="14"/>
        <v>100</v>
      </c>
      <c r="AR10" s="33">
        <f t="shared" si="14"/>
        <v>100</v>
      </c>
      <c r="AU10" s="10"/>
      <c r="AV10" s="10"/>
      <c r="AW10" s="10"/>
      <c r="AX10" s="10"/>
      <c r="AY10" s="10"/>
      <c r="AZ10" s="10"/>
      <c r="BA10" s="10"/>
    </row>
    <row r="11" spans="1:55" s="1" customFormat="1" x14ac:dyDescent="0.25">
      <c r="V11" s="1">
        <v>1</v>
      </c>
      <c r="W11" s="31">
        <f>I5</f>
        <v>0</v>
      </c>
      <c r="X11" s="31">
        <f>I6</f>
        <v>6</v>
      </c>
      <c r="Y11" s="33">
        <f>I7</f>
        <v>0</v>
      </c>
      <c r="Z11" s="33">
        <f>I8</f>
        <v>0</v>
      </c>
      <c r="AA11" s="30">
        <f>I9</f>
        <v>0</v>
      </c>
      <c r="AB11" s="33">
        <f>I10</f>
        <v>0</v>
      </c>
      <c r="AD11" s="1">
        <v>1</v>
      </c>
      <c r="AE11" s="31">
        <f t="shared" ref="AE11:AJ11" si="15">PRODUCT(W11*100*1/W21)</f>
        <v>0</v>
      </c>
      <c r="AF11" s="31">
        <f t="shared" si="15"/>
        <v>9.8360655737704921</v>
      </c>
      <c r="AG11" s="33">
        <f t="shared" si="15"/>
        <v>0</v>
      </c>
      <c r="AH11" s="33">
        <f t="shared" si="15"/>
        <v>0</v>
      </c>
      <c r="AI11" s="30">
        <f t="shared" si="15"/>
        <v>0</v>
      </c>
      <c r="AJ11" s="33">
        <f t="shared" si="15"/>
        <v>0</v>
      </c>
      <c r="AL11" s="1">
        <v>1</v>
      </c>
      <c r="AM11" s="31">
        <f t="shared" ref="AM11:AR11" si="16">AE5+AE6+AE7+AE8+AE9+AE10+AE11</f>
        <v>99.999999999999986</v>
      </c>
      <c r="AN11" s="31">
        <f t="shared" si="16"/>
        <v>93.442622950819668</v>
      </c>
      <c r="AO11" s="33">
        <f t="shared" si="16"/>
        <v>100</v>
      </c>
      <c r="AP11" s="33">
        <f t="shared" si="16"/>
        <v>100</v>
      </c>
      <c r="AQ11" s="30">
        <f t="shared" si="16"/>
        <v>100</v>
      </c>
      <c r="AR11" s="33">
        <f t="shared" si="16"/>
        <v>100</v>
      </c>
      <c r="AU11" s="10"/>
      <c r="AV11" s="10" t="str">
        <f>A3</f>
        <v>Candida albicans</v>
      </c>
      <c r="AW11" s="10"/>
      <c r="AX11" s="10"/>
      <c r="AY11" s="10"/>
      <c r="AZ11" s="10"/>
      <c r="BA11" s="10"/>
    </row>
    <row r="12" spans="1:55" s="1" customFormat="1" x14ac:dyDescent="0.25">
      <c r="V12" s="1">
        <v>2</v>
      </c>
      <c r="W12" s="33">
        <f>J5</f>
        <v>0</v>
      </c>
      <c r="X12" s="31">
        <f>J6</f>
        <v>4</v>
      </c>
      <c r="Y12" s="33">
        <f>J7</f>
        <v>0</v>
      </c>
      <c r="Z12" s="33">
        <f>J8</f>
        <v>0</v>
      </c>
      <c r="AA12" s="30">
        <f>J9</f>
        <v>0</v>
      </c>
      <c r="AB12" s="33">
        <f>J10</f>
        <v>0</v>
      </c>
      <c r="AD12" s="1">
        <v>2</v>
      </c>
      <c r="AE12" s="33">
        <f t="shared" ref="AE12:AJ12" si="17">PRODUCT(W12*100*1/W21)</f>
        <v>0</v>
      </c>
      <c r="AF12" s="31">
        <f t="shared" si="17"/>
        <v>6.557377049180328</v>
      </c>
      <c r="AG12" s="33">
        <f t="shared" si="17"/>
        <v>0</v>
      </c>
      <c r="AH12" s="33">
        <f t="shared" si="17"/>
        <v>0</v>
      </c>
      <c r="AI12" s="30">
        <f t="shared" si="17"/>
        <v>0</v>
      </c>
      <c r="AJ12" s="33">
        <f t="shared" si="17"/>
        <v>0</v>
      </c>
      <c r="AL12" s="1">
        <v>2</v>
      </c>
      <c r="AM12" s="33">
        <f t="shared" ref="AM12:AR12" si="18">AE5+AE6+AE7+AE8+AE9+AE10+AE11+AE12</f>
        <v>99.999999999999986</v>
      </c>
      <c r="AN12" s="31">
        <f t="shared" si="18"/>
        <v>100</v>
      </c>
      <c r="AO12" s="33">
        <f t="shared" si="18"/>
        <v>100</v>
      </c>
      <c r="AP12" s="33">
        <f t="shared" si="18"/>
        <v>100</v>
      </c>
      <c r="AQ12" s="30">
        <f t="shared" si="18"/>
        <v>100</v>
      </c>
      <c r="AR12" s="33">
        <f t="shared" si="18"/>
        <v>100</v>
      </c>
      <c r="AU12" s="10"/>
      <c r="AV12" s="10"/>
      <c r="AW12" s="10"/>
      <c r="AX12" s="10"/>
      <c r="AY12" s="10"/>
      <c r="AZ12" s="10"/>
      <c r="BA12" s="10"/>
    </row>
    <row r="13" spans="1:55" s="1" customFormat="1" x14ac:dyDescent="0.25">
      <c r="V13" s="1">
        <v>4</v>
      </c>
      <c r="W13" s="33">
        <f>K5</f>
        <v>0</v>
      </c>
      <c r="X13" s="32">
        <f>K6</f>
        <v>0</v>
      </c>
      <c r="Y13" s="33">
        <f>K7</f>
        <v>0</v>
      </c>
      <c r="Z13" s="33">
        <f>K8</f>
        <v>0</v>
      </c>
      <c r="AA13" s="30">
        <f>K9</f>
        <v>0</v>
      </c>
      <c r="AB13" s="33">
        <f>K10</f>
        <v>0</v>
      </c>
      <c r="AD13" s="1">
        <v>4</v>
      </c>
      <c r="AE13" s="33">
        <f t="shared" ref="AE13:AJ13" si="19">PRODUCT(W13*100*1/W21)</f>
        <v>0</v>
      </c>
      <c r="AF13" s="32">
        <f t="shared" si="19"/>
        <v>0</v>
      </c>
      <c r="AG13" s="33">
        <f t="shared" si="19"/>
        <v>0</v>
      </c>
      <c r="AH13" s="33">
        <f t="shared" si="19"/>
        <v>0</v>
      </c>
      <c r="AI13" s="30">
        <f t="shared" si="19"/>
        <v>0</v>
      </c>
      <c r="AJ13" s="33">
        <f t="shared" si="19"/>
        <v>0</v>
      </c>
      <c r="AL13" s="1">
        <v>4</v>
      </c>
      <c r="AM13" s="33">
        <f t="shared" ref="AM13:AR13" si="20">AE5+AE6+AE7+AE8+AE9+AE10+AE11+AE12+AE13</f>
        <v>99.999999999999986</v>
      </c>
      <c r="AN13" s="32">
        <f t="shared" si="20"/>
        <v>100</v>
      </c>
      <c r="AO13" s="33">
        <f t="shared" si="20"/>
        <v>100</v>
      </c>
      <c r="AP13" s="33">
        <f t="shared" si="20"/>
        <v>100</v>
      </c>
      <c r="AQ13" s="30">
        <f t="shared" si="20"/>
        <v>100</v>
      </c>
      <c r="AR13" s="33">
        <f t="shared" si="20"/>
        <v>100</v>
      </c>
      <c r="AU13" s="10"/>
      <c r="AV13" s="10"/>
      <c r="AW13" s="10"/>
      <c r="AX13" s="10"/>
      <c r="AY13" s="10"/>
      <c r="AZ13" s="10"/>
      <c r="BA13" s="10"/>
    </row>
    <row r="14" spans="1:55" s="1" customFormat="1" x14ac:dyDescent="0.25">
      <c r="V14" s="1">
        <v>8</v>
      </c>
      <c r="W14" s="33">
        <f>L5</f>
        <v>0</v>
      </c>
      <c r="X14" s="33">
        <f>L6</f>
        <v>0</v>
      </c>
      <c r="Y14" s="33">
        <f>L7</f>
        <v>0</v>
      </c>
      <c r="Z14" s="33">
        <f>L8</f>
        <v>0</v>
      </c>
      <c r="AA14" s="30">
        <f>L9</f>
        <v>0</v>
      </c>
      <c r="AB14" s="33">
        <f>L10</f>
        <v>0</v>
      </c>
      <c r="AD14" s="1">
        <v>8</v>
      </c>
      <c r="AE14" s="33">
        <f t="shared" ref="AE14:AJ14" si="21">PRODUCT(W14*100*1/W21)</f>
        <v>0</v>
      </c>
      <c r="AF14" s="33">
        <f t="shared" si="21"/>
        <v>0</v>
      </c>
      <c r="AG14" s="33">
        <f t="shared" si="21"/>
        <v>0</v>
      </c>
      <c r="AH14" s="33">
        <f t="shared" si="21"/>
        <v>0</v>
      </c>
      <c r="AI14" s="30">
        <f t="shared" si="21"/>
        <v>0</v>
      </c>
      <c r="AJ14" s="33">
        <f t="shared" si="21"/>
        <v>0</v>
      </c>
      <c r="AL14" s="1">
        <v>8</v>
      </c>
      <c r="AM14" s="33">
        <f t="shared" ref="AM14:AR14" si="22">AE5+AE6+AE7+AE8+AE9+AE10+AE11+AE12+AE13+AE14</f>
        <v>99.999999999999986</v>
      </c>
      <c r="AN14" s="33">
        <f t="shared" si="22"/>
        <v>100</v>
      </c>
      <c r="AO14" s="33">
        <f t="shared" si="22"/>
        <v>100</v>
      </c>
      <c r="AP14" s="33">
        <f t="shared" si="22"/>
        <v>100</v>
      </c>
      <c r="AQ14" s="30">
        <f t="shared" si="22"/>
        <v>100</v>
      </c>
      <c r="AR14" s="33">
        <f t="shared" si="22"/>
        <v>100</v>
      </c>
      <c r="AU14" s="10"/>
      <c r="AV14" s="10"/>
      <c r="AW14" s="10"/>
      <c r="AX14" s="10"/>
      <c r="AY14" s="10"/>
      <c r="AZ14" s="10"/>
      <c r="BA14" s="10"/>
    </row>
    <row r="15" spans="1:55" s="1" customFormat="1" x14ac:dyDescent="0.25">
      <c r="V15" s="1">
        <v>16</v>
      </c>
      <c r="W15" s="33">
        <f>M5</f>
        <v>0</v>
      </c>
      <c r="X15" s="33">
        <f>M6</f>
        <v>0</v>
      </c>
      <c r="Y15" s="33">
        <f>M7</f>
        <v>0</v>
      </c>
      <c r="Z15" s="33">
        <f>M8</f>
        <v>0</v>
      </c>
      <c r="AA15" s="30">
        <f>M9</f>
        <v>0</v>
      </c>
      <c r="AB15" s="33">
        <f>M10</f>
        <v>0</v>
      </c>
      <c r="AD15" s="1">
        <v>16</v>
      </c>
      <c r="AE15" s="33">
        <f t="shared" ref="AE15:AJ15" si="23">PRODUCT(W15*100*1/W21)</f>
        <v>0</v>
      </c>
      <c r="AF15" s="33">
        <f t="shared" si="23"/>
        <v>0</v>
      </c>
      <c r="AG15" s="33">
        <f t="shared" si="23"/>
        <v>0</v>
      </c>
      <c r="AH15" s="33">
        <f t="shared" si="23"/>
        <v>0</v>
      </c>
      <c r="AI15" s="30">
        <f t="shared" si="23"/>
        <v>0</v>
      </c>
      <c r="AJ15" s="33">
        <f t="shared" si="23"/>
        <v>0</v>
      </c>
      <c r="AL15" s="1">
        <v>16</v>
      </c>
      <c r="AM15" s="33">
        <f t="shared" ref="AM15:AR15" si="24">AE5+AE6+AE7+AE8+AE9+AE10+AE11+AE12+AE13+AE14+AE15</f>
        <v>99.999999999999986</v>
      </c>
      <c r="AN15" s="33">
        <f t="shared" si="24"/>
        <v>100</v>
      </c>
      <c r="AO15" s="33">
        <f t="shared" si="24"/>
        <v>100</v>
      </c>
      <c r="AP15" s="33">
        <f t="shared" si="24"/>
        <v>100</v>
      </c>
      <c r="AQ15" s="30">
        <f t="shared" si="24"/>
        <v>100</v>
      </c>
      <c r="AR15" s="33">
        <f t="shared" si="24"/>
        <v>100</v>
      </c>
      <c r="AU15" s="10"/>
      <c r="AV15" s="10"/>
      <c r="AW15" s="10"/>
      <c r="AX15" s="10"/>
      <c r="AY15" s="10"/>
      <c r="AZ15" s="10"/>
      <c r="BA15" s="10"/>
    </row>
    <row r="16" spans="1:55" s="1" customFormat="1" x14ac:dyDescent="0.25">
      <c r="V16" s="1">
        <v>32</v>
      </c>
      <c r="W16" s="33">
        <f>N5</f>
        <v>0</v>
      </c>
      <c r="X16" s="33">
        <f>N6</f>
        <v>0</v>
      </c>
      <c r="Y16" s="33">
        <f>N7</f>
        <v>0</v>
      </c>
      <c r="Z16" s="33">
        <f>N8</f>
        <v>0</v>
      </c>
      <c r="AA16" s="30">
        <f>N9</f>
        <v>0</v>
      </c>
      <c r="AB16" s="33">
        <f>N10</f>
        <v>0</v>
      </c>
      <c r="AD16" s="1">
        <v>32</v>
      </c>
      <c r="AE16" s="33">
        <f t="shared" ref="AE16:AJ16" si="25">PRODUCT(W16*100*1/W21)</f>
        <v>0</v>
      </c>
      <c r="AF16" s="33">
        <f t="shared" si="25"/>
        <v>0</v>
      </c>
      <c r="AG16" s="33">
        <f t="shared" si="25"/>
        <v>0</v>
      </c>
      <c r="AH16" s="33">
        <f t="shared" si="25"/>
        <v>0</v>
      </c>
      <c r="AI16" s="30">
        <f t="shared" si="25"/>
        <v>0</v>
      </c>
      <c r="AJ16" s="33">
        <f t="shared" si="25"/>
        <v>0</v>
      </c>
      <c r="AL16" s="1">
        <v>32</v>
      </c>
      <c r="AM16" s="33">
        <f t="shared" ref="AM16:AR16" si="26">AE5+AE6+AE7+AE8+AE9+AE10+AE11+AE12+AE13+AE14+AE15+AE16</f>
        <v>99.999999999999986</v>
      </c>
      <c r="AN16" s="33">
        <f t="shared" si="26"/>
        <v>100</v>
      </c>
      <c r="AO16" s="33">
        <f t="shared" si="26"/>
        <v>100</v>
      </c>
      <c r="AP16" s="33">
        <f t="shared" si="26"/>
        <v>100</v>
      </c>
      <c r="AQ16" s="30">
        <f t="shared" si="26"/>
        <v>100</v>
      </c>
      <c r="AR16" s="33">
        <f t="shared" si="26"/>
        <v>100</v>
      </c>
      <c r="AU16" s="10"/>
      <c r="AV16" s="10"/>
      <c r="AW16" s="10"/>
      <c r="AX16" s="10"/>
      <c r="AY16" s="10"/>
      <c r="AZ16" s="10"/>
      <c r="BA16" s="10"/>
    </row>
    <row r="17" spans="22:55" s="1" customFormat="1" x14ac:dyDescent="0.25">
      <c r="V17" s="1">
        <v>64</v>
      </c>
      <c r="W17" s="33">
        <f>O5</f>
        <v>0</v>
      </c>
      <c r="X17" s="33">
        <f>O6</f>
        <v>0</v>
      </c>
      <c r="Y17" s="33">
        <f>O7</f>
        <v>0</v>
      </c>
      <c r="Z17" s="33">
        <f>O8</f>
        <v>0</v>
      </c>
      <c r="AA17" s="30">
        <f>O9</f>
        <v>0</v>
      </c>
      <c r="AB17" s="33">
        <f>O10</f>
        <v>0</v>
      </c>
      <c r="AD17" s="1">
        <v>64</v>
      </c>
      <c r="AE17" s="33">
        <f t="shared" ref="AE17:AJ17" si="27">PRODUCT(W17*100*1/W21)</f>
        <v>0</v>
      </c>
      <c r="AF17" s="33">
        <f t="shared" si="27"/>
        <v>0</v>
      </c>
      <c r="AG17" s="33">
        <f t="shared" si="27"/>
        <v>0</v>
      </c>
      <c r="AH17" s="33">
        <f t="shared" si="27"/>
        <v>0</v>
      </c>
      <c r="AI17" s="30">
        <f t="shared" si="27"/>
        <v>0</v>
      </c>
      <c r="AJ17" s="33">
        <f t="shared" si="27"/>
        <v>0</v>
      </c>
      <c r="AL17" s="1">
        <v>64</v>
      </c>
      <c r="AM17" s="33">
        <f t="shared" ref="AM17:AR17" si="28">AE5+AE6+AE7+AE8+AE9+AE10+AE11+AE12+AE13+AE14+AE15+AE16+AE17</f>
        <v>99.999999999999986</v>
      </c>
      <c r="AN17" s="33">
        <f t="shared" si="28"/>
        <v>100</v>
      </c>
      <c r="AO17" s="33">
        <f t="shared" si="28"/>
        <v>100</v>
      </c>
      <c r="AP17" s="33">
        <f t="shared" si="28"/>
        <v>100</v>
      </c>
      <c r="AQ17" s="30">
        <f t="shared" si="28"/>
        <v>100</v>
      </c>
      <c r="AR17" s="33">
        <f t="shared" si="28"/>
        <v>100</v>
      </c>
      <c r="AU17" s="10"/>
      <c r="AV17" s="10"/>
      <c r="AW17" s="10"/>
      <c r="AX17" s="10"/>
      <c r="AY17" s="10"/>
      <c r="AZ17" s="10"/>
      <c r="BA17" s="10"/>
    </row>
    <row r="18" spans="22:55" s="1" customFormat="1" x14ac:dyDescent="0.25">
      <c r="V18" s="1">
        <v>128</v>
      </c>
      <c r="W18" s="33">
        <f>P5</f>
        <v>0</v>
      </c>
      <c r="X18" s="33">
        <f>P6</f>
        <v>0</v>
      </c>
      <c r="Y18" s="33">
        <f>P7</f>
        <v>0</v>
      </c>
      <c r="Z18" s="33">
        <f>P8</f>
        <v>0</v>
      </c>
      <c r="AA18" s="30">
        <f>P9</f>
        <v>0</v>
      </c>
      <c r="AB18" s="33">
        <f>P10</f>
        <v>0</v>
      </c>
      <c r="AD18" s="1">
        <v>128</v>
      </c>
      <c r="AE18" s="33">
        <f t="shared" ref="AE18:AJ18" si="29">PRODUCT(W18*100*1/W21)</f>
        <v>0</v>
      </c>
      <c r="AF18" s="33">
        <f t="shared" si="29"/>
        <v>0</v>
      </c>
      <c r="AG18" s="33">
        <f t="shared" si="29"/>
        <v>0</v>
      </c>
      <c r="AH18" s="33">
        <f t="shared" si="29"/>
        <v>0</v>
      </c>
      <c r="AI18" s="30">
        <f t="shared" si="29"/>
        <v>0</v>
      </c>
      <c r="AJ18" s="33">
        <f t="shared" si="29"/>
        <v>0</v>
      </c>
      <c r="AL18" s="1">
        <v>128</v>
      </c>
      <c r="AM18" s="33">
        <f t="shared" ref="AM18:AR18" si="30">AE5+AE6+AE7+AE8+AE9+AE10+AE11+AE12+AE13+AE14+AE15+AE16+AE17+AE18</f>
        <v>99.999999999999986</v>
      </c>
      <c r="AN18" s="33">
        <f t="shared" si="30"/>
        <v>100</v>
      </c>
      <c r="AO18" s="33">
        <f t="shared" si="30"/>
        <v>100</v>
      </c>
      <c r="AP18" s="33">
        <f t="shared" si="30"/>
        <v>100</v>
      </c>
      <c r="AQ18" s="30">
        <f t="shared" si="30"/>
        <v>100</v>
      </c>
      <c r="AR18" s="33">
        <f t="shared" si="30"/>
        <v>100</v>
      </c>
      <c r="AU18" s="10"/>
      <c r="AV18" s="10"/>
      <c r="AW18" s="10"/>
      <c r="AX18" s="10"/>
      <c r="AY18" s="10"/>
      <c r="AZ18" s="10"/>
      <c r="BA18" s="10"/>
    </row>
    <row r="19" spans="22:55" s="1" customFormat="1" x14ac:dyDescent="0.25">
      <c r="V19" s="1">
        <v>256</v>
      </c>
      <c r="W19" s="33">
        <f>Q5</f>
        <v>0</v>
      </c>
      <c r="X19" s="33">
        <f>Q6</f>
        <v>0</v>
      </c>
      <c r="Y19" s="33">
        <f>Q7</f>
        <v>0</v>
      </c>
      <c r="Z19" s="33">
        <f>Q8</f>
        <v>0</v>
      </c>
      <c r="AA19" s="30">
        <f>Q9</f>
        <v>0</v>
      </c>
      <c r="AB19" s="33">
        <f>Q10</f>
        <v>0</v>
      </c>
      <c r="AD19" s="1">
        <v>256</v>
      </c>
      <c r="AE19" s="33">
        <f t="shared" ref="AE19:AJ19" si="31">PRODUCT(W19*100*1/W21)</f>
        <v>0</v>
      </c>
      <c r="AF19" s="33">
        <f t="shared" si="31"/>
        <v>0</v>
      </c>
      <c r="AG19" s="33">
        <f t="shared" si="31"/>
        <v>0</v>
      </c>
      <c r="AH19" s="33">
        <f t="shared" si="31"/>
        <v>0</v>
      </c>
      <c r="AI19" s="30">
        <f t="shared" si="31"/>
        <v>0</v>
      </c>
      <c r="AJ19" s="33">
        <f t="shared" si="31"/>
        <v>0</v>
      </c>
      <c r="AL19" s="1">
        <v>256</v>
      </c>
      <c r="AM19" s="33">
        <f t="shared" ref="AM19:AR19" si="32">AE5+AE6+AE7+AE8+AE9+AE10+AE11+AE12+AE13+AE14+AE15+AE16+AE17+AE18+AE19</f>
        <v>99.999999999999986</v>
      </c>
      <c r="AN19" s="33">
        <f t="shared" si="32"/>
        <v>100</v>
      </c>
      <c r="AO19" s="33">
        <f t="shared" si="32"/>
        <v>100</v>
      </c>
      <c r="AP19" s="33">
        <f t="shared" si="32"/>
        <v>100</v>
      </c>
      <c r="AQ19" s="30">
        <f t="shared" si="32"/>
        <v>100</v>
      </c>
      <c r="AR19" s="33">
        <f t="shared" si="32"/>
        <v>100</v>
      </c>
      <c r="AU19" s="10"/>
      <c r="AV19" s="10"/>
      <c r="AW19" s="10"/>
      <c r="AX19" s="10"/>
      <c r="AY19" s="10"/>
      <c r="AZ19" s="10"/>
      <c r="BA19" s="10"/>
    </row>
    <row r="20" spans="22:55" s="1" customFormat="1" x14ac:dyDescent="0.25">
      <c r="V20" s="1">
        <v>512</v>
      </c>
      <c r="W20" s="33">
        <f>R5</f>
        <v>0</v>
      </c>
      <c r="X20" s="33">
        <f>R6</f>
        <v>0</v>
      </c>
      <c r="Y20" s="33">
        <f>R7</f>
        <v>0</v>
      </c>
      <c r="Z20" s="33">
        <f>R8</f>
        <v>0</v>
      </c>
      <c r="AA20" s="30">
        <f>R9</f>
        <v>0</v>
      </c>
      <c r="AB20" s="33">
        <f>R10</f>
        <v>0</v>
      </c>
      <c r="AD20" s="1">
        <v>512</v>
      </c>
      <c r="AE20" s="33">
        <f t="shared" ref="AE20:AJ20" si="33">PRODUCT(W20*100*1/W21)</f>
        <v>0</v>
      </c>
      <c r="AF20" s="33">
        <f t="shared" si="33"/>
        <v>0</v>
      </c>
      <c r="AG20" s="33">
        <f t="shared" si="33"/>
        <v>0</v>
      </c>
      <c r="AH20" s="33">
        <f t="shared" si="33"/>
        <v>0</v>
      </c>
      <c r="AI20" s="30">
        <f t="shared" si="33"/>
        <v>0</v>
      </c>
      <c r="AJ20" s="33">
        <f t="shared" si="33"/>
        <v>0</v>
      </c>
      <c r="AL20" s="1">
        <v>512</v>
      </c>
      <c r="AM20" s="33">
        <f t="shared" ref="AM20:AR20" si="34">AE5+AE6+AE7+AE8+AE9+AE10+AE11+AE12+AE13+AE14+AE15+AE16+AE17+AE18+AE19+AE20</f>
        <v>99.999999999999986</v>
      </c>
      <c r="AN20" s="33">
        <f t="shared" si="34"/>
        <v>100</v>
      </c>
      <c r="AO20" s="33">
        <f t="shared" si="34"/>
        <v>100</v>
      </c>
      <c r="AP20" s="33">
        <f t="shared" si="34"/>
        <v>100</v>
      </c>
      <c r="AQ20" s="30">
        <f t="shared" si="34"/>
        <v>100</v>
      </c>
      <c r="AR20" s="33">
        <f t="shared" si="34"/>
        <v>100</v>
      </c>
      <c r="AU20" s="10"/>
      <c r="AV20" s="10"/>
      <c r="AW20" s="10"/>
      <c r="AX20" s="10"/>
      <c r="AY20" s="10"/>
      <c r="AZ20" s="10"/>
      <c r="BA20" s="10"/>
    </row>
    <row r="21" spans="22:55" s="1" customFormat="1" x14ac:dyDescent="0.25">
      <c r="V21" s="1" t="s">
        <v>1</v>
      </c>
      <c r="W21" s="1">
        <f>S5</f>
        <v>61</v>
      </c>
      <c r="X21" s="1">
        <f>S6</f>
        <v>61</v>
      </c>
      <c r="Y21" s="1">
        <f>S7</f>
        <v>61</v>
      </c>
      <c r="Z21" s="1">
        <f>S8</f>
        <v>61</v>
      </c>
      <c r="AA21" s="1">
        <f>S9</f>
        <v>61</v>
      </c>
      <c r="AB21" s="1">
        <f>S10</f>
        <v>61</v>
      </c>
      <c r="AD21" s="1" t="s">
        <v>1</v>
      </c>
      <c r="AE21" s="30">
        <f t="shared" ref="AE21:AJ21" si="35">SUM(AE5:AE20)</f>
        <v>99.999999999999986</v>
      </c>
      <c r="AF21" s="30">
        <f t="shared" si="35"/>
        <v>100</v>
      </c>
      <c r="AG21" s="30">
        <f t="shared" si="35"/>
        <v>100</v>
      </c>
      <c r="AH21" s="30">
        <f t="shared" si="35"/>
        <v>100</v>
      </c>
      <c r="AI21" s="30">
        <f t="shared" si="35"/>
        <v>100</v>
      </c>
      <c r="AJ21" s="30">
        <f t="shared" si="35"/>
        <v>100</v>
      </c>
      <c r="AM21" s="30"/>
      <c r="AN21" s="30"/>
      <c r="AO21" s="30"/>
      <c r="AP21" s="30"/>
      <c r="AQ21" s="30"/>
      <c r="AR21" s="30"/>
      <c r="AS21" s="30"/>
      <c r="AV21" s="10"/>
      <c r="AW21" s="10"/>
      <c r="AX21" s="10"/>
      <c r="AY21" s="10"/>
      <c r="AZ21" s="10"/>
      <c r="BA21" s="10"/>
      <c r="BB21" s="10"/>
    </row>
    <row r="22" spans="22:55" s="1" customFormat="1" x14ac:dyDescent="0.25">
      <c r="AE22" s="30"/>
      <c r="AF22" s="30"/>
      <c r="AG22" s="30"/>
      <c r="AH22" s="30"/>
      <c r="AI22" s="30"/>
      <c r="AJ22" s="30"/>
      <c r="AK22" s="30"/>
      <c r="AM22" s="30"/>
      <c r="AN22" s="30"/>
      <c r="AO22" s="30"/>
      <c r="AP22" s="30"/>
      <c r="AQ22" s="30"/>
      <c r="AR22" s="30"/>
      <c r="AS22" s="30"/>
      <c r="AT22" s="30"/>
      <c r="AV22" s="10"/>
      <c r="AW22" s="10"/>
      <c r="AX22" s="10"/>
      <c r="AY22" s="10"/>
      <c r="AZ22" s="10"/>
      <c r="BA22" s="10"/>
      <c r="BB22" s="10"/>
      <c r="BC22" s="10"/>
    </row>
    <row r="23" spans="22:55" s="1" customFormat="1" x14ac:dyDescent="0.25">
      <c r="AE23" s="30"/>
      <c r="AF23" s="30"/>
      <c r="AG23" s="30"/>
      <c r="AH23" s="30"/>
      <c r="AI23" s="30"/>
      <c r="AJ23" s="30"/>
      <c r="AK23" s="30"/>
      <c r="AM23" s="30"/>
      <c r="AN23" s="30"/>
      <c r="AO23" s="30"/>
      <c r="AP23" s="30"/>
      <c r="AQ23" s="30"/>
      <c r="AR23" s="30"/>
      <c r="AS23" s="30"/>
      <c r="AT23" s="30"/>
      <c r="AV23" s="10"/>
      <c r="AW23" s="10"/>
      <c r="AX23" s="10"/>
      <c r="AY23" s="10"/>
      <c r="AZ23" s="10"/>
      <c r="BA23" s="10"/>
      <c r="BB23" s="10"/>
      <c r="BC23" s="10"/>
    </row>
    <row r="24" spans="22:55" s="1" customFormat="1" x14ac:dyDescent="0.25">
      <c r="AE24" s="30"/>
      <c r="AF24" s="30"/>
      <c r="AG24" s="30"/>
      <c r="AH24" s="30"/>
      <c r="AI24" s="30"/>
      <c r="AJ24" s="30"/>
      <c r="AK24" s="30"/>
      <c r="AM24" s="30"/>
      <c r="AN24" s="30"/>
      <c r="AO24" s="30"/>
      <c r="AP24" s="30"/>
      <c r="AQ24" s="30"/>
      <c r="AR24" s="30"/>
      <c r="AS24" s="30"/>
      <c r="AT24" s="30"/>
      <c r="AV24" s="10"/>
      <c r="AW24" s="10"/>
      <c r="AX24" s="10"/>
      <c r="AY24" s="10"/>
      <c r="AZ24" s="10"/>
      <c r="BA24" s="10"/>
      <c r="BB24" s="10"/>
      <c r="BC24" s="10"/>
    </row>
    <row r="25" spans="22:55" s="1" customFormat="1" x14ac:dyDescent="0.25">
      <c r="AE25" s="30"/>
      <c r="AF25" s="30"/>
      <c r="AG25" s="30"/>
      <c r="AH25" s="30"/>
      <c r="AI25" s="30"/>
      <c r="AJ25" s="30"/>
      <c r="AK25" s="30"/>
      <c r="AM25" s="30"/>
      <c r="AN25" s="30"/>
      <c r="AO25" s="30"/>
      <c r="AP25" s="30"/>
      <c r="AQ25" s="30"/>
      <c r="AR25" s="30"/>
      <c r="AS25" s="30"/>
      <c r="AT25" s="30"/>
      <c r="AV25" s="10"/>
      <c r="AW25" s="10"/>
      <c r="AX25" s="10"/>
      <c r="AY25" s="10"/>
      <c r="AZ25" s="10"/>
      <c r="BA25" s="10"/>
      <c r="BB25" s="10"/>
      <c r="BC25" s="10"/>
    </row>
    <row r="26" spans="22:55" s="1" customFormat="1" x14ac:dyDescent="0.25">
      <c r="AE26" s="30"/>
      <c r="AF26" s="30"/>
      <c r="AG26" s="30"/>
      <c r="AH26" s="30"/>
      <c r="AI26" s="30"/>
      <c r="AJ26" s="30"/>
      <c r="AK26" s="30"/>
      <c r="AM26" s="30"/>
      <c r="AN26" s="30"/>
      <c r="AO26" s="30"/>
      <c r="AP26" s="30"/>
      <c r="AQ26" s="30"/>
      <c r="AR26" s="30"/>
      <c r="AS26" s="30"/>
      <c r="AT26" s="30"/>
      <c r="AV26" s="10"/>
      <c r="AW26" s="10"/>
      <c r="AX26" s="10"/>
      <c r="AY26" s="10"/>
      <c r="AZ26" s="10"/>
      <c r="BA26" s="10"/>
      <c r="BB26" s="10"/>
      <c r="BC26" s="10"/>
    </row>
    <row r="27" spans="22:55" s="1" customFormat="1" x14ac:dyDescent="0.25">
      <c r="AE27" s="30"/>
      <c r="AF27" s="30"/>
      <c r="AG27" s="30"/>
      <c r="AH27" s="30"/>
      <c r="AI27" s="30"/>
      <c r="AJ27" s="30"/>
      <c r="AK27" s="30"/>
      <c r="AM27" s="30"/>
      <c r="AN27" s="30"/>
      <c r="AO27" s="30"/>
      <c r="AP27" s="30"/>
      <c r="AQ27" s="30"/>
      <c r="AR27" s="30"/>
      <c r="AS27" s="30"/>
      <c r="AT27" s="30"/>
      <c r="AV27" s="10"/>
      <c r="AW27" s="10"/>
      <c r="AX27" s="10"/>
      <c r="AY27" s="10"/>
      <c r="AZ27" s="10"/>
      <c r="BA27" s="10"/>
      <c r="BB27" s="10"/>
      <c r="BC27" s="10"/>
    </row>
    <row r="28" spans="22:55" s="1" customFormat="1" x14ac:dyDescent="0.25">
      <c r="AE28" s="30"/>
      <c r="AF28" s="30"/>
      <c r="AG28" s="30"/>
      <c r="AH28" s="30"/>
      <c r="AI28" s="30"/>
      <c r="AJ28" s="30"/>
      <c r="AK28" s="30"/>
      <c r="AM28" s="30"/>
      <c r="AN28" s="30"/>
      <c r="AO28" s="30"/>
      <c r="AP28" s="30"/>
      <c r="AQ28" s="30"/>
      <c r="AR28" s="30"/>
      <c r="AS28" s="30"/>
      <c r="AT28" s="30"/>
      <c r="AV28" s="10"/>
      <c r="AW28" s="10"/>
      <c r="AX28" s="10"/>
      <c r="AY28" s="10"/>
      <c r="AZ28" s="10"/>
      <c r="BA28" s="10"/>
      <c r="BB28" s="10"/>
      <c r="BC28" s="10"/>
    </row>
    <row r="29" spans="22:55" s="1" customFormat="1" x14ac:dyDescent="0.25">
      <c r="AE29" s="30"/>
      <c r="AF29" s="30"/>
      <c r="AG29" s="30"/>
      <c r="AH29" s="30"/>
      <c r="AI29" s="30"/>
      <c r="AJ29" s="30"/>
      <c r="AK29" s="30"/>
      <c r="AM29" s="30"/>
      <c r="AN29" s="30"/>
      <c r="AO29" s="30"/>
      <c r="AP29" s="30"/>
      <c r="AQ29" s="30"/>
      <c r="AR29" s="30"/>
      <c r="AS29" s="30"/>
      <c r="AT29" s="30"/>
      <c r="AV29" s="10"/>
      <c r="AW29" s="10"/>
      <c r="AX29" s="10"/>
      <c r="AY29" s="10"/>
      <c r="AZ29" s="10"/>
      <c r="BA29" s="10"/>
      <c r="BB29" s="10"/>
      <c r="BC29" s="10"/>
    </row>
    <row r="30" spans="22:55" s="1" customFormat="1" x14ac:dyDescent="0.25">
      <c r="AE30" s="30"/>
      <c r="AF30" s="30"/>
      <c r="AG30" s="30"/>
      <c r="AH30" s="30"/>
      <c r="AI30" s="30"/>
      <c r="AJ30" s="30"/>
      <c r="AK30" s="30"/>
      <c r="AM30" s="30"/>
      <c r="AN30" s="30"/>
      <c r="AO30" s="30"/>
      <c r="AP30" s="30"/>
      <c r="AQ30" s="30"/>
      <c r="AR30" s="30"/>
      <c r="AS30" s="30"/>
      <c r="AT30" s="30"/>
      <c r="AV30" s="10"/>
      <c r="AW30" s="10"/>
      <c r="AX30" s="10"/>
      <c r="AY30" s="10"/>
      <c r="AZ30" s="10"/>
      <c r="BA30" s="10"/>
      <c r="BB30" s="10"/>
      <c r="BC30" s="10"/>
    </row>
    <row r="31" spans="22:55" s="1" customFormat="1" x14ac:dyDescent="0.25">
      <c r="AE31" s="30"/>
      <c r="AF31" s="30"/>
      <c r="AG31" s="30"/>
      <c r="AH31" s="30"/>
      <c r="AI31" s="30"/>
      <c r="AJ31" s="30"/>
      <c r="AK31" s="30"/>
      <c r="AM31" s="30"/>
      <c r="AN31" s="30"/>
      <c r="AO31" s="30"/>
      <c r="AP31" s="30"/>
      <c r="AQ31" s="30"/>
      <c r="AR31" s="30"/>
      <c r="AS31" s="30"/>
      <c r="AT31" s="30"/>
      <c r="AV31" s="10"/>
      <c r="AW31" s="10"/>
      <c r="AX31" s="10"/>
      <c r="AY31" s="10"/>
      <c r="AZ31" s="10"/>
      <c r="BA31" s="10"/>
      <c r="BB31" s="10"/>
      <c r="BC31" s="10"/>
    </row>
    <row r="32" spans="22:55" s="1" customFormat="1" x14ac:dyDescent="0.25">
      <c r="AE32" s="30"/>
      <c r="AF32" s="30"/>
      <c r="AG32" s="30"/>
      <c r="AH32" s="30"/>
      <c r="AI32" s="30"/>
      <c r="AJ32" s="30"/>
      <c r="AK32" s="30"/>
      <c r="AM32" s="30"/>
      <c r="AN32" s="30"/>
      <c r="AO32" s="30"/>
      <c r="AP32" s="30"/>
      <c r="AQ32" s="30"/>
      <c r="AR32" s="30"/>
      <c r="AS32" s="30"/>
      <c r="AT32" s="30"/>
      <c r="AV32" s="10"/>
      <c r="AW32" s="10"/>
      <c r="AX32" s="10"/>
      <c r="AY32" s="10"/>
      <c r="AZ32" s="10"/>
      <c r="BA32" s="10"/>
      <c r="BB32" s="10"/>
      <c r="BC32" s="10"/>
    </row>
    <row r="33" spans="1:55" s="1" customFormat="1" x14ac:dyDescent="0.25">
      <c r="AE33" s="30"/>
      <c r="AF33" s="30"/>
      <c r="AG33" s="30"/>
      <c r="AH33" s="30"/>
      <c r="AI33" s="30"/>
      <c r="AJ33" s="30"/>
      <c r="AK33" s="30"/>
      <c r="AM33" s="30"/>
      <c r="AN33" s="30"/>
      <c r="AO33" s="30"/>
      <c r="AP33" s="30"/>
      <c r="AQ33" s="30"/>
      <c r="AR33" s="30"/>
      <c r="AS33" s="30"/>
      <c r="AT33" s="30"/>
      <c r="AV33" s="10"/>
      <c r="AW33" s="10"/>
      <c r="AX33" s="10"/>
      <c r="AY33" s="10"/>
      <c r="AZ33" s="10"/>
      <c r="BA33" s="10"/>
      <c r="BB33" s="10"/>
      <c r="BC33" s="10"/>
    </row>
    <row r="34" spans="1:55" s="1" customFormat="1" x14ac:dyDescent="0.25">
      <c r="AE34" s="30"/>
      <c r="AF34" s="30"/>
      <c r="AG34" s="30"/>
      <c r="AH34" s="30"/>
      <c r="AI34" s="30"/>
      <c r="AJ34" s="30"/>
      <c r="AK34" s="30"/>
      <c r="AM34" s="30"/>
      <c r="AN34" s="30"/>
      <c r="AO34" s="30"/>
      <c r="AP34" s="30"/>
      <c r="AQ34" s="30"/>
      <c r="AR34" s="30"/>
      <c r="AS34" s="30"/>
      <c r="AT34" s="30"/>
      <c r="AV34" s="10"/>
      <c r="AW34" s="10"/>
      <c r="AX34" s="10"/>
      <c r="AY34" s="10"/>
      <c r="AZ34" s="10"/>
      <c r="BA34" s="10"/>
      <c r="BB34" s="10"/>
      <c r="BC34" s="10"/>
    </row>
    <row r="35" spans="1:55" s="1" customFormat="1" x14ac:dyDescent="0.25">
      <c r="AE35" s="30"/>
      <c r="AF35" s="30"/>
      <c r="AG35" s="30"/>
      <c r="AH35" s="30"/>
      <c r="AI35" s="30"/>
      <c r="AJ35" s="30"/>
      <c r="AK35" s="30"/>
      <c r="AM35" s="30"/>
      <c r="AN35" s="30"/>
      <c r="AO35" s="30"/>
      <c r="AP35" s="30"/>
      <c r="AQ35" s="30"/>
      <c r="AR35" s="30"/>
      <c r="AS35" s="30"/>
      <c r="AT35" s="30"/>
      <c r="AV35" s="10"/>
      <c r="AW35" s="10"/>
      <c r="AX35" s="10"/>
      <c r="AY35" s="10"/>
      <c r="AZ35" s="10"/>
      <c r="BA35" s="10"/>
      <c r="BB35" s="10"/>
      <c r="BC35" s="10"/>
    </row>
    <row r="37" spans="1:55" s="1" customFormat="1" x14ac:dyDescent="0.25">
      <c r="A37" s="1" t="s">
        <v>107</v>
      </c>
      <c r="W37" s="1" t="str">
        <f>A37</f>
        <v>Candida glabrata</v>
      </c>
      <c r="AE37" s="30" t="str">
        <f>A37</f>
        <v>Candida glabrata</v>
      </c>
      <c r="AF37" s="30"/>
      <c r="AG37" s="30"/>
      <c r="AH37" s="30"/>
      <c r="AI37" s="30"/>
      <c r="AJ37" s="30"/>
      <c r="AK37" s="30"/>
      <c r="AM37" s="30" t="str">
        <f>A37</f>
        <v>Candida glabrata</v>
      </c>
      <c r="AN37" s="30"/>
      <c r="AO37" s="30"/>
      <c r="AP37" s="30"/>
      <c r="AQ37" s="30"/>
      <c r="AR37" s="30"/>
      <c r="AS37" s="30"/>
      <c r="AT37" s="30"/>
      <c r="AV37" s="10"/>
      <c r="AW37" s="10"/>
      <c r="AX37" s="10"/>
      <c r="AY37" s="10"/>
      <c r="AZ37" s="10"/>
      <c r="BA37" s="10"/>
      <c r="BB37" s="10"/>
      <c r="BC37" s="10"/>
    </row>
    <row r="38" spans="1:55" s="1" customFormat="1" ht="18.75" x14ac:dyDescent="0.25">
      <c r="B38" s="1" t="s">
        <v>0</v>
      </c>
      <c r="C38" s="1">
        <v>1.5625E-2</v>
      </c>
      <c r="D38" s="1">
        <v>3.125E-2</v>
      </c>
      <c r="E38" s="1">
        <v>6.25E-2</v>
      </c>
      <c r="F38" s="1">
        <v>0.125</v>
      </c>
      <c r="G38" s="1">
        <v>0.25</v>
      </c>
      <c r="H38" s="1">
        <v>0.5</v>
      </c>
      <c r="I38" s="1">
        <v>1</v>
      </c>
      <c r="J38" s="1">
        <v>2</v>
      </c>
      <c r="K38" s="1">
        <v>4</v>
      </c>
      <c r="L38" s="1">
        <v>8</v>
      </c>
      <c r="M38" s="1">
        <v>16</v>
      </c>
      <c r="N38" s="1">
        <v>32</v>
      </c>
      <c r="O38" s="1">
        <v>64</v>
      </c>
      <c r="P38" s="1">
        <v>128</v>
      </c>
      <c r="Q38" s="1">
        <v>256</v>
      </c>
      <c r="R38" s="1">
        <v>512</v>
      </c>
      <c r="S38" s="1" t="s">
        <v>1</v>
      </c>
      <c r="V38" s="1" t="s">
        <v>0</v>
      </c>
      <c r="W38" s="1" t="str">
        <f>B39</f>
        <v>Amphotericin B</v>
      </c>
      <c r="X38" s="1" t="str">
        <f>B40</f>
        <v>Fluconazol</v>
      </c>
      <c r="Y38" s="1" t="str">
        <f>B41</f>
        <v>Posaconazol</v>
      </c>
      <c r="Z38" s="1" t="str">
        <f>B42</f>
        <v>Voriconazol</v>
      </c>
      <c r="AA38" s="1" t="str">
        <f>B43</f>
        <v>Caspofungin</v>
      </c>
      <c r="AB38" s="45" t="str">
        <f>B44</f>
        <v>Anidulafungin</v>
      </c>
      <c r="AE38" s="30" t="str">
        <f>W38</f>
        <v>Amphotericin B</v>
      </c>
      <c r="AF38" s="30" t="str">
        <f>X38</f>
        <v>Fluconazol</v>
      </c>
      <c r="AG38" s="30" t="str">
        <f>Y38</f>
        <v>Posaconazol</v>
      </c>
      <c r="AH38" s="30" t="str">
        <f>Z38</f>
        <v>Voriconazol</v>
      </c>
      <c r="AI38" s="30" t="str">
        <f>AA38</f>
        <v>Caspofungin</v>
      </c>
      <c r="AJ38" s="30" t="str">
        <f t="shared" ref="AJ38" si="36">AB38</f>
        <v>Anidulafungin</v>
      </c>
      <c r="AM38" s="30" t="str">
        <f>W38</f>
        <v>Amphotericin B</v>
      </c>
      <c r="AN38" s="30" t="str">
        <f>X38</f>
        <v>Fluconazol</v>
      </c>
      <c r="AO38" s="30" t="str">
        <f>Y38</f>
        <v>Posaconazol</v>
      </c>
      <c r="AP38" s="30" t="str">
        <f>Z38</f>
        <v>Voriconazol</v>
      </c>
      <c r="AQ38" s="30" t="str">
        <f>AA38</f>
        <v>Caspofungin</v>
      </c>
      <c r="AR38" s="30" t="str">
        <f t="shared" ref="AR38" si="37">AB38</f>
        <v>Anidulafungin</v>
      </c>
      <c r="AS38" s="30"/>
      <c r="AU38" s="39"/>
      <c r="AV38" s="24" t="s">
        <v>48</v>
      </c>
      <c r="AW38" s="24" t="s">
        <v>85</v>
      </c>
      <c r="AX38" s="24" t="s">
        <v>86</v>
      </c>
      <c r="AY38" s="24" t="s">
        <v>87</v>
      </c>
      <c r="AZ38" s="24" t="s">
        <v>88</v>
      </c>
      <c r="BA38" s="23" t="s">
        <v>119</v>
      </c>
    </row>
    <row r="39" spans="1:55" s="1" customFormat="1" ht="18.75" x14ac:dyDescent="0.25">
      <c r="B39" s="1" t="s">
        <v>27</v>
      </c>
      <c r="C39" s="2">
        <v>0</v>
      </c>
      <c r="D39" s="2">
        <v>2</v>
      </c>
      <c r="E39" s="2">
        <v>1</v>
      </c>
      <c r="F39" s="2">
        <v>14</v>
      </c>
      <c r="G39" s="2">
        <v>0</v>
      </c>
      <c r="H39" s="2">
        <v>3</v>
      </c>
      <c r="I39" s="2">
        <v>0</v>
      </c>
      <c r="J39" s="3">
        <v>0</v>
      </c>
      <c r="K39" s="3">
        <v>0</v>
      </c>
      <c r="L39" s="3">
        <v>0</v>
      </c>
      <c r="M39" s="3">
        <v>0</v>
      </c>
      <c r="N39" s="3">
        <v>0</v>
      </c>
      <c r="O39" s="3">
        <v>0</v>
      </c>
      <c r="P39" s="3">
        <v>0</v>
      </c>
      <c r="Q39" s="3">
        <v>0</v>
      </c>
      <c r="R39" s="3">
        <v>0</v>
      </c>
      <c r="S39" s="1">
        <v>20</v>
      </c>
      <c r="V39" s="1">
        <v>1.5625E-2</v>
      </c>
      <c r="W39" s="31">
        <f>C39</f>
        <v>0</v>
      </c>
      <c r="X39" s="32">
        <f>C40</f>
        <v>0</v>
      </c>
      <c r="Y39" s="37">
        <f>C41</f>
        <v>0</v>
      </c>
      <c r="Z39" s="37">
        <f>C42</f>
        <v>0</v>
      </c>
      <c r="AA39" s="30">
        <f>C43</f>
        <v>0</v>
      </c>
      <c r="AB39" s="31">
        <f>C44</f>
        <v>0</v>
      </c>
      <c r="AD39" s="1">
        <v>1.5625E-2</v>
      </c>
      <c r="AE39" s="31">
        <f>PRODUCT(W39*100*1/W55)</f>
        <v>0</v>
      </c>
      <c r="AF39" s="32">
        <f>PRODUCT(X39*100*1/X55)</f>
        <v>0</v>
      </c>
      <c r="AG39" s="37">
        <f>PRODUCT(Y39*100*1/Y55)</f>
        <v>0</v>
      </c>
      <c r="AH39" s="37">
        <f>PRODUCT(Z39*100*1/Z55)</f>
        <v>0</v>
      </c>
      <c r="AI39" s="30">
        <f>PRODUCT(AA39*100*1/AA55)</f>
        <v>0</v>
      </c>
      <c r="AJ39" s="31">
        <f t="shared" ref="AJ39" si="38">PRODUCT(AB39*100*1/AB55)</f>
        <v>0</v>
      </c>
      <c r="AL39" s="1">
        <v>1.5625E-2</v>
      </c>
      <c r="AM39" s="31">
        <f>AE39</f>
        <v>0</v>
      </c>
      <c r="AN39" s="32">
        <f>AF39</f>
        <v>0</v>
      </c>
      <c r="AO39" s="37">
        <f>AG39</f>
        <v>0</v>
      </c>
      <c r="AP39" s="37">
        <f>AH39</f>
        <v>0</v>
      </c>
      <c r="AQ39" s="30">
        <f>AI39</f>
        <v>0</v>
      </c>
      <c r="AR39" s="31">
        <f t="shared" ref="AR39" si="39">AJ39</f>
        <v>0</v>
      </c>
      <c r="AU39" s="25" t="s">
        <v>49</v>
      </c>
      <c r="AV39" s="26">
        <f>W55</f>
        <v>20</v>
      </c>
      <c r="AW39" s="26">
        <f>X55</f>
        <v>20</v>
      </c>
      <c r="AX39" s="26">
        <f>Y55</f>
        <v>20</v>
      </c>
      <c r="AY39" s="26">
        <f>Z55</f>
        <v>20</v>
      </c>
      <c r="AZ39" s="26">
        <f>AA55</f>
        <v>20</v>
      </c>
      <c r="BA39" s="26">
        <f t="shared" ref="BA39" si="40">AB55</f>
        <v>20</v>
      </c>
    </row>
    <row r="40" spans="1:55" s="1" customFormat="1" ht="18.75" x14ac:dyDescent="0.25">
      <c r="B40" s="1" t="s">
        <v>39</v>
      </c>
      <c r="C40" s="4">
        <v>0</v>
      </c>
      <c r="D40" s="4">
        <v>0</v>
      </c>
      <c r="E40" s="4">
        <v>0</v>
      </c>
      <c r="F40" s="4">
        <v>0</v>
      </c>
      <c r="G40" s="4">
        <v>0</v>
      </c>
      <c r="H40" s="4">
        <v>0</v>
      </c>
      <c r="I40" s="4">
        <v>0</v>
      </c>
      <c r="J40" s="4">
        <v>0</v>
      </c>
      <c r="K40" s="4">
        <v>1</v>
      </c>
      <c r="L40" s="4">
        <v>1</v>
      </c>
      <c r="M40" s="4">
        <v>6</v>
      </c>
      <c r="N40" s="3">
        <v>7</v>
      </c>
      <c r="O40" s="3">
        <v>3</v>
      </c>
      <c r="P40" s="3">
        <v>0</v>
      </c>
      <c r="Q40" s="3">
        <v>0</v>
      </c>
      <c r="R40" s="3">
        <v>2</v>
      </c>
      <c r="S40" s="1">
        <v>20</v>
      </c>
      <c r="V40" s="1">
        <v>3.125E-2</v>
      </c>
      <c r="W40" s="31">
        <f>D39</f>
        <v>2</v>
      </c>
      <c r="X40" s="32">
        <f>D40</f>
        <v>0</v>
      </c>
      <c r="Y40" s="37">
        <f>D41</f>
        <v>0</v>
      </c>
      <c r="Z40" s="37">
        <f>D42</f>
        <v>0</v>
      </c>
      <c r="AA40" s="30">
        <f>D43</f>
        <v>0</v>
      </c>
      <c r="AB40" s="31">
        <f>D44</f>
        <v>19</v>
      </c>
      <c r="AD40" s="1">
        <v>3.125E-2</v>
      </c>
      <c r="AE40" s="31">
        <f>PRODUCT(W40*100*1/W55)</f>
        <v>10</v>
      </c>
      <c r="AF40" s="32">
        <f>PRODUCT(X40*100*1/X55)</f>
        <v>0</v>
      </c>
      <c r="AG40" s="37">
        <f>PRODUCT(Y40*100*1/Y55)</f>
        <v>0</v>
      </c>
      <c r="AH40" s="37">
        <f>PRODUCT(Z40*100*1/Z55)</f>
        <v>0</v>
      </c>
      <c r="AI40" s="30">
        <f>PRODUCT(AA40*100*1/AA55)</f>
        <v>0</v>
      </c>
      <c r="AJ40" s="31">
        <f t="shared" ref="AJ40" si="41">PRODUCT(AB40*100*1/AB55)</f>
        <v>95</v>
      </c>
      <c r="AL40" s="1">
        <v>3.125E-2</v>
      </c>
      <c r="AM40" s="31">
        <f>AE39+AE40</f>
        <v>10</v>
      </c>
      <c r="AN40" s="32">
        <f>AF39+AF40</f>
        <v>0</v>
      </c>
      <c r="AO40" s="37">
        <f>AG39+AG40</f>
        <v>0</v>
      </c>
      <c r="AP40" s="37">
        <f>AH39+AH40</f>
        <v>0</v>
      </c>
      <c r="AQ40" s="30">
        <f>AI39+AI40</f>
        <v>0</v>
      </c>
      <c r="AR40" s="31">
        <f t="shared" ref="AR40" si="42">AJ39+AJ40</f>
        <v>95</v>
      </c>
      <c r="AU40" s="25" t="s">
        <v>50</v>
      </c>
      <c r="AV40" s="18">
        <f>AM45</f>
        <v>100</v>
      </c>
      <c r="AW40" s="18"/>
      <c r="AX40" s="18"/>
      <c r="AY40" s="18"/>
      <c r="AZ40" s="18"/>
      <c r="BA40" s="18">
        <f>AR41</f>
        <v>100</v>
      </c>
    </row>
    <row r="41" spans="1:55" s="1" customFormat="1" ht="18.75" x14ac:dyDescent="0.25">
      <c r="B41" s="1" t="s">
        <v>28</v>
      </c>
      <c r="C41" s="1">
        <v>0</v>
      </c>
      <c r="D41" s="1">
        <v>0</v>
      </c>
      <c r="E41" s="1">
        <v>0</v>
      </c>
      <c r="F41" s="1">
        <v>1</v>
      </c>
      <c r="G41" s="1">
        <v>2</v>
      </c>
      <c r="H41" s="1">
        <v>6</v>
      </c>
      <c r="I41" s="1">
        <v>6</v>
      </c>
      <c r="J41" s="1">
        <v>2</v>
      </c>
      <c r="K41" s="1">
        <v>1</v>
      </c>
      <c r="L41" s="1">
        <v>2</v>
      </c>
      <c r="M41" s="1">
        <v>0</v>
      </c>
      <c r="N41" s="1">
        <v>0</v>
      </c>
      <c r="O41" s="1">
        <v>0</v>
      </c>
      <c r="P41" s="1">
        <v>0</v>
      </c>
      <c r="Q41" s="1">
        <v>0</v>
      </c>
      <c r="R41" s="1">
        <v>0</v>
      </c>
      <c r="S41" s="1">
        <v>20</v>
      </c>
      <c r="V41" s="1">
        <v>6.25E-2</v>
      </c>
      <c r="W41" s="31">
        <f>E39</f>
        <v>1</v>
      </c>
      <c r="X41" s="32">
        <f>E40</f>
        <v>0</v>
      </c>
      <c r="Y41" s="37">
        <f>E41</f>
        <v>0</v>
      </c>
      <c r="Z41" s="37">
        <f>E42</f>
        <v>2</v>
      </c>
      <c r="AA41" s="30">
        <f>E43</f>
        <v>0</v>
      </c>
      <c r="AB41" s="31">
        <f>E44</f>
        <v>1</v>
      </c>
      <c r="AD41" s="1">
        <v>6.25E-2</v>
      </c>
      <c r="AE41" s="31">
        <f>PRODUCT(W41*100*1/W55)</f>
        <v>5</v>
      </c>
      <c r="AF41" s="32">
        <f>PRODUCT(X41*100*1/X55)</f>
        <v>0</v>
      </c>
      <c r="AG41" s="37">
        <f>PRODUCT(Y41*100*1/Y55)</f>
        <v>0</v>
      </c>
      <c r="AH41" s="37">
        <f>PRODUCT(Z41*100*1/Z55)</f>
        <v>10</v>
      </c>
      <c r="AI41" s="30">
        <f>PRODUCT(AA41*100*1/AA55)</f>
        <v>0</v>
      </c>
      <c r="AJ41" s="31">
        <f t="shared" ref="AJ41" si="43">PRODUCT(AB41*100*1/AB55)</f>
        <v>5</v>
      </c>
      <c r="AL41" s="1">
        <v>6.25E-2</v>
      </c>
      <c r="AM41" s="31">
        <f>AE39+AE40+AE41</f>
        <v>15</v>
      </c>
      <c r="AN41" s="32">
        <f>AF39+AF40+AF41</f>
        <v>0</v>
      </c>
      <c r="AO41" s="37">
        <f>AG39+AG40+AG41</f>
        <v>0</v>
      </c>
      <c r="AP41" s="37">
        <f>AH39+AH40+AH41</f>
        <v>10</v>
      </c>
      <c r="AQ41" s="30">
        <f>AI39+AI40+AI41</f>
        <v>0</v>
      </c>
      <c r="AR41" s="31">
        <f t="shared" ref="AR41" si="44">AJ39+AJ40+AJ41</f>
        <v>100</v>
      </c>
      <c r="AU41" s="25" t="s">
        <v>51</v>
      </c>
      <c r="AV41" s="18"/>
      <c r="AW41" s="18">
        <f>AN49</f>
        <v>40</v>
      </c>
      <c r="AX41" s="18"/>
      <c r="AY41" s="18"/>
      <c r="AZ41" s="18"/>
      <c r="BA41" s="18"/>
    </row>
    <row r="42" spans="1:55" s="1" customFormat="1" ht="18.75" x14ac:dyDescent="0.25">
      <c r="B42" s="1" t="s">
        <v>29</v>
      </c>
      <c r="C42" s="1">
        <v>0</v>
      </c>
      <c r="D42" s="1">
        <v>0</v>
      </c>
      <c r="E42" s="1">
        <v>2</v>
      </c>
      <c r="F42" s="1">
        <v>7</v>
      </c>
      <c r="G42" s="1">
        <v>5</v>
      </c>
      <c r="H42" s="1">
        <v>4</v>
      </c>
      <c r="I42" s="1">
        <v>2</v>
      </c>
      <c r="J42" s="1">
        <v>0</v>
      </c>
      <c r="K42" s="1">
        <v>0</v>
      </c>
      <c r="L42" s="1">
        <v>0</v>
      </c>
      <c r="M42" s="1">
        <v>0</v>
      </c>
      <c r="N42" s="1">
        <v>0</v>
      </c>
      <c r="O42" s="1">
        <v>0</v>
      </c>
      <c r="P42" s="1">
        <v>0</v>
      </c>
      <c r="Q42" s="1">
        <v>0</v>
      </c>
      <c r="R42" s="1">
        <v>0</v>
      </c>
      <c r="S42" s="1">
        <v>20</v>
      </c>
      <c r="V42" s="1">
        <v>0.125</v>
      </c>
      <c r="W42" s="31">
        <f>F39</f>
        <v>14</v>
      </c>
      <c r="X42" s="32">
        <f>F40</f>
        <v>0</v>
      </c>
      <c r="Y42" s="38">
        <f>F41</f>
        <v>1</v>
      </c>
      <c r="Z42" s="41">
        <f>F42</f>
        <v>7</v>
      </c>
      <c r="AA42" s="30">
        <f>F43</f>
        <v>3</v>
      </c>
      <c r="AB42" s="33">
        <f>F44</f>
        <v>0</v>
      </c>
      <c r="AD42" s="1">
        <v>0.125</v>
      </c>
      <c r="AE42" s="31">
        <f>PRODUCT(W42*100*1/W55)</f>
        <v>70</v>
      </c>
      <c r="AF42" s="32">
        <f>PRODUCT(X42*100*1/X55)</f>
        <v>0</v>
      </c>
      <c r="AG42" s="38">
        <f>PRODUCT(Y42*100*1/Y55)</f>
        <v>5</v>
      </c>
      <c r="AH42" s="41">
        <f>PRODUCT(Z42*100*1/Z55)</f>
        <v>35</v>
      </c>
      <c r="AI42" s="30">
        <f>PRODUCT(AA42*100*1/AA55)</f>
        <v>15</v>
      </c>
      <c r="AJ42" s="33">
        <f t="shared" ref="AJ42" si="45">PRODUCT(AB42*100*1/AB55)</f>
        <v>0</v>
      </c>
      <c r="AL42" s="1">
        <v>0.125</v>
      </c>
      <c r="AM42" s="31">
        <f>AE39+AE40+AE41+AE42</f>
        <v>85</v>
      </c>
      <c r="AN42" s="32">
        <f>AF39+AF40+AF41+AF42</f>
        <v>0</v>
      </c>
      <c r="AO42" s="38">
        <f>AG39+AG40+AG41+AG42</f>
        <v>5</v>
      </c>
      <c r="AP42" s="41">
        <f>AH39+AH40+AH41+AH42</f>
        <v>45</v>
      </c>
      <c r="AQ42" s="30">
        <f>AI39+AI40+AI41+AI42</f>
        <v>15</v>
      </c>
      <c r="AR42" s="33">
        <f t="shared" ref="AR42" si="46">AJ39+AJ40+AJ41+AJ42</f>
        <v>100</v>
      </c>
      <c r="AU42" s="25" t="s">
        <v>52</v>
      </c>
      <c r="AV42" s="18">
        <f>AM54-AM45</f>
        <v>0</v>
      </c>
      <c r="AW42" s="18">
        <f>AN54-AN49</f>
        <v>60</v>
      </c>
      <c r="AX42" s="18"/>
      <c r="AY42" s="18"/>
      <c r="AZ42" s="18"/>
      <c r="BA42" s="18">
        <f>AR54-AR41</f>
        <v>0</v>
      </c>
    </row>
    <row r="43" spans="1:55" s="1" customFormat="1" x14ac:dyDescent="0.25">
      <c r="B43" s="1" t="s">
        <v>30</v>
      </c>
      <c r="C43" s="1">
        <v>0</v>
      </c>
      <c r="D43" s="1">
        <v>0</v>
      </c>
      <c r="E43" s="1">
        <v>0</v>
      </c>
      <c r="F43" s="1">
        <v>3</v>
      </c>
      <c r="G43" s="1">
        <v>12</v>
      </c>
      <c r="H43" s="1">
        <v>4</v>
      </c>
      <c r="I43" s="1">
        <v>1</v>
      </c>
      <c r="J43" s="1">
        <v>0</v>
      </c>
      <c r="K43" s="1">
        <v>0</v>
      </c>
      <c r="L43" s="1">
        <v>0</v>
      </c>
      <c r="M43" s="1">
        <v>0</v>
      </c>
      <c r="N43" s="1">
        <v>0</v>
      </c>
      <c r="O43" s="1">
        <v>0</v>
      </c>
      <c r="P43" s="1">
        <v>0</v>
      </c>
      <c r="Q43" s="1">
        <v>0</v>
      </c>
      <c r="R43" s="1">
        <v>0</v>
      </c>
      <c r="S43" s="1">
        <v>20</v>
      </c>
      <c r="V43" s="1">
        <v>0.25</v>
      </c>
      <c r="W43" s="31">
        <f>G39</f>
        <v>0</v>
      </c>
      <c r="X43" s="32">
        <f>G40</f>
        <v>0</v>
      </c>
      <c r="Y43" s="38">
        <f>G41</f>
        <v>2</v>
      </c>
      <c r="Z43" s="41">
        <f>G42</f>
        <v>5</v>
      </c>
      <c r="AA43" s="30">
        <f>G43</f>
        <v>12</v>
      </c>
      <c r="AB43" s="33">
        <f>G44</f>
        <v>0</v>
      </c>
      <c r="AD43" s="1">
        <v>0.25</v>
      </c>
      <c r="AE43" s="31">
        <f>PRODUCT(W43*100*1/W55)</f>
        <v>0</v>
      </c>
      <c r="AF43" s="32">
        <f>PRODUCT(X43*100*1/X55)</f>
        <v>0</v>
      </c>
      <c r="AG43" s="38">
        <f>PRODUCT(Y43*100*1/Y55)</f>
        <v>10</v>
      </c>
      <c r="AH43" s="41">
        <f>PRODUCT(Z43*100*1/Z55)</f>
        <v>25</v>
      </c>
      <c r="AI43" s="30">
        <f>PRODUCT(AA43*100*1/AA55)</f>
        <v>60</v>
      </c>
      <c r="AJ43" s="33">
        <f t="shared" ref="AJ43" si="47">PRODUCT(AB43*100*1/AB55)</f>
        <v>0</v>
      </c>
      <c r="AL43" s="1">
        <v>0.25</v>
      </c>
      <c r="AM43" s="31">
        <f>AE39+AE40+AE41+AE42+AE43</f>
        <v>85</v>
      </c>
      <c r="AN43" s="32">
        <f>AF39+AF40+AF41+AF42+AF43</f>
        <v>0</v>
      </c>
      <c r="AO43" s="38">
        <f>AG39+AG40+AG41+AG42+AG43</f>
        <v>15</v>
      </c>
      <c r="AP43" s="41">
        <f>AH39+AH40+AH41+AH42+AH43</f>
        <v>70</v>
      </c>
      <c r="AQ43" s="30">
        <f>AI39+AI40+AI41+AI42+AI43</f>
        <v>75</v>
      </c>
      <c r="AR43" s="33">
        <f t="shared" ref="AR43" si="48">AJ39+AJ40+AJ41+AJ42+AJ43</f>
        <v>100</v>
      </c>
      <c r="AU43" s="10"/>
      <c r="AV43" s="10"/>
      <c r="AW43" s="10"/>
      <c r="AX43" s="10"/>
      <c r="AY43" s="10"/>
      <c r="AZ43" s="10"/>
      <c r="BA43" s="10"/>
    </row>
    <row r="44" spans="1:55" s="1" customFormat="1" x14ac:dyDescent="0.25">
      <c r="B44" s="1" t="s">
        <v>120</v>
      </c>
      <c r="C44" s="2">
        <v>0</v>
      </c>
      <c r="D44" s="2">
        <v>19</v>
      </c>
      <c r="E44" s="2">
        <v>1</v>
      </c>
      <c r="F44" s="3">
        <v>0</v>
      </c>
      <c r="G44" s="3">
        <v>0</v>
      </c>
      <c r="H44" s="3">
        <v>0</v>
      </c>
      <c r="I44" s="3">
        <v>0</v>
      </c>
      <c r="J44" s="3">
        <v>0</v>
      </c>
      <c r="K44" s="3">
        <v>0</v>
      </c>
      <c r="L44" s="3">
        <v>0</v>
      </c>
      <c r="M44" s="3">
        <v>0</v>
      </c>
      <c r="N44" s="3">
        <v>0</v>
      </c>
      <c r="O44" s="3">
        <v>0</v>
      </c>
      <c r="P44" s="3">
        <v>0</v>
      </c>
      <c r="Q44" s="3">
        <v>0</v>
      </c>
      <c r="R44" s="3">
        <v>0</v>
      </c>
      <c r="S44" s="49">
        <v>20</v>
      </c>
      <c r="V44" s="1">
        <v>0.5</v>
      </c>
      <c r="W44" s="31">
        <f>H39</f>
        <v>3</v>
      </c>
      <c r="X44" s="32">
        <f>H40</f>
        <v>0</v>
      </c>
      <c r="Y44" s="38">
        <f>H41</f>
        <v>6</v>
      </c>
      <c r="Z44" s="38">
        <f>H42</f>
        <v>4</v>
      </c>
      <c r="AA44" s="30">
        <f>H43</f>
        <v>4</v>
      </c>
      <c r="AB44" s="33">
        <f>H44</f>
        <v>0</v>
      </c>
      <c r="AD44" s="1">
        <v>0.5</v>
      </c>
      <c r="AE44" s="31">
        <f>PRODUCT(W44*100*1/W55)</f>
        <v>15</v>
      </c>
      <c r="AF44" s="32">
        <f>PRODUCT(X44*100*1/X55)</f>
        <v>0</v>
      </c>
      <c r="AG44" s="38">
        <f>PRODUCT(Y44*100*1/Y55)</f>
        <v>30</v>
      </c>
      <c r="AH44" s="38">
        <f>PRODUCT(Z44*100*1/Z55)</f>
        <v>20</v>
      </c>
      <c r="AI44" s="30">
        <f>PRODUCT(AA44*100*1/AA55)</f>
        <v>20</v>
      </c>
      <c r="AJ44" s="33">
        <f t="shared" ref="AJ44" si="49">PRODUCT(AB44*100*1/AB55)</f>
        <v>0</v>
      </c>
      <c r="AL44" s="1">
        <v>0.5</v>
      </c>
      <c r="AM44" s="31">
        <f>AE39+AE40+AE41+AE42+AE43+AE44</f>
        <v>100</v>
      </c>
      <c r="AN44" s="32">
        <f>AF39+AF40+AF41+AF42+AF43+AF44</f>
        <v>0</v>
      </c>
      <c r="AO44" s="38">
        <f>AG39+AG40+AG41+AG42+AG43+AG44</f>
        <v>45</v>
      </c>
      <c r="AP44" s="38">
        <f>AH39+AH40+AH41+AH42+AH43+AH44</f>
        <v>90</v>
      </c>
      <c r="AQ44" s="30">
        <f>AI39+AI40+AI41+AI42+AI43+AI44</f>
        <v>95</v>
      </c>
      <c r="AR44" s="33">
        <f t="shared" ref="AR44" si="50">AJ39+AJ40+AJ41+AJ42+AJ43+AJ44</f>
        <v>100</v>
      </c>
      <c r="AU44" s="10"/>
      <c r="AV44" s="10"/>
      <c r="AW44" s="10"/>
      <c r="AX44" s="10"/>
      <c r="AY44" s="10"/>
      <c r="AZ44" s="10"/>
      <c r="BA44" s="10"/>
    </row>
    <row r="45" spans="1:55" s="1" customFormat="1" x14ac:dyDescent="0.25">
      <c r="V45" s="1">
        <v>1</v>
      </c>
      <c r="W45" s="31">
        <f>I39</f>
        <v>0</v>
      </c>
      <c r="X45" s="32">
        <f>I40</f>
        <v>0</v>
      </c>
      <c r="Y45" s="38">
        <f>I41</f>
        <v>6</v>
      </c>
      <c r="Z45" s="38">
        <f>I42</f>
        <v>2</v>
      </c>
      <c r="AA45" s="30">
        <f>I43</f>
        <v>1</v>
      </c>
      <c r="AB45" s="33">
        <f>I44</f>
        <v>0</v>
      </c>
      <c r="AD45" s="1">
        <v>1</v>
      </c>
      <c r="AE45" s="31">
        <f>PRODUCT(W45*100*1/W55)</f>
        <v>0</v>
      </c>
      <c r="AF45" s="32">
        <f>PRODUCT(X45*100*1/X55)</f>
        <v>0</v>
      </c>
      <c r="AG45" s="38">
        <f>PRODUCT(Y45*100*1/Y55)</f>
        <v>30</v>
      </c>
      <c r="AH45" s="38">
        <f>PRODUCT(Z45*100*1/Z55)</f>
        <v>10</v>
      </c>
      <c r="AI45" s="30">
        <f>PRODUCT(AA45*100*1/AA55)</f>
        <v>5</v>
      </c>
      <c r="AJ45" s="33">
        <f t="shared" ref="AJ45" si="51">PRODUCT(AB45*100*1/AB55)</f>
        <v>0</v>
      </c>
      <c r="AL45" s="1">
        <v>1</v>
      </c>
      <c r="AM45" s="31">
        <f>AE39+AE40+AE41+AE42+AE43+AE44+AE45</f>
        <v>100</v>
      </c>
      <c r="AN45" s="32">
        <f>AF39+AF40+AF41+AF42+AF43+AF44+AF45</f>
        <v>0</v>
      </c>
      <c r="AO45" s="38">
        <f>AG39+AG40+AG41+AG42+AG43+AG44+AG45</f>
        <v>75</v>
      </c>
      <c r="AP45" s="38">
        <f>AH39+AH40+AH41+AH42+AH43+AH44+AH45</f>
        <v>100</v>
      </c>
      <c r="AQ45" s="30">
        <f>AI39+AI40+AI41+AI42+AI43+AI44+AI45</f>
        <v>100</v>
      </c>
      <c r="AR45" s="33">
        <f t="shared" ref="AR45" si="52">AJ39+AJ40+AJ41+AJ42+AJ43+AJ44+AJ45</f>
        <v>100</v>
      </c>
      <c r="AU45" s="10"/>
      <c r="AV45" s="10" t="str">
        <f>A37</f>
        <v>Candida glabrata</v>
      </c>
      <c r="AW45" s="10"/>
      <c r="AX45" s="10"/>
      <c r="AY45" s="10"/>
      <c r="AZ45" s="10"/>
      <c r="BA45" s="10"/>
    </row>
    <row r="46" spans="1:55" s="1" customFormat="1" x14ac:dyDescent="0.25">
      <c r="V46" s="1">
        <v>2</v>
      </c>
      <c r="W46" s="33">
        <f>J39</f>
        <v>0</v>
      </c>
      <c r="X46" s="32">
        <f>J40</f>
        <v>0</v>
      </c>
      <c r="Y46" s="38">
        <f>J41</f>
        <v>2</v>
      </c>
      <c r="Z46" s="38">
        <f>J42</f>
        <v>0</v>
      </c>
      <c r="AA46" s="30">
        <f>J43</f>
        <v>0</v>
      </c>
      <c r="AB46" s="33">
        <f>J44</f>
        <v>0</v>
      </c>
      <c r="AD46" s="1">
        <v>2</v>
      </c>
      <c r="AE46" s="33">
        <f>PRODUCT(W46*100*1/W55)</f>
        <v>0</v>
      </c>
      <c r="AF46" s="32">
        <f>PRODUCT(X46*100*1/X55)</f>
        <v>0</v>
      </c>
      <c r="AG46" s="38">
        <f>PRODUCT(Y46*100*1/Y55)</f>
        <v>10</v>
      </c>
      <c r="AH46" s="38">
        <f>PRODUCT(Z46*100*1/Z55)</f>
        <v>0</v>
      </c>
      <c r="AI46" s="30">
        <f>PRODUCT(AA46*100*1/AA55)</f>
        <v>0</v>
      </c>
      <c r="AJ46" s="33">
        <f t="shared" ref="AJ46" si="53">PRODUCT(AB46*100*1/AB55)</f>
        <v>0</v>
      </c>
      <c r="AL46" s="1">
        <v>2</v>
      </c>
      <c r="AM46" s="33">
        <f>AE39+AE40+AE41+AE42+AE43+AE44+AE45+AE46</f>
        <v>100</v>
      </c>
      <c r="AN46" s="32">
        <f>AF39+AF40+AF41+AF42+AF43+AF44+AF45+AF46</f>
        <v>0</v>
      </c>
      <c r="AO46" s="38">
        <f>AG39+AG40+AG41+AG42+AG43+AG44+AG45+AG46</f>
        <v>85</v>
      </c>
      <c r="AP46" s="38">
        <f>AH39+AH40+AH41+AH42+AH43+AH44+AH45+AH46</f>
        <v>100</v>
      </c>
      <c r="AQ46" s="30">
        <f>AI39+AI40+AI41+AI42+AI43+AI44+AI45+AI46</f>
        <v>100</v>
      </c>
      <c r="AR46" s="33">
        <f t="shared" ref="AR46" si="54">AJ39+AJ40+AJ41+AJ42+AJ43+AJ44+AJ45+AJ46</f>
        <v>100</v>
      </c>
      <c r="AU46" s="10"/>
      <c r="AV46" s="10"/>
      <c r="AW46" s="10"/>
      <c r="AX46" s="10"/>
      <c r="AY46" s="10"/>
      <c r="AZ46" s="10"/>
      <c r="BA46" s="10"/>
    </row>
    <row r="47" spans="1:55" s="1" customFormat="1" x14ac:dyDescent="0.25">
      <c r="V47" s="1">
        <v>4</v>
      </c>
      <c r="W47" s="33">
        <f>K39</f>
        <v>0</v>
      </c>
      <c r="X47" s="32">
        <f>K40</f>
        <v>1</v>
      </c>
      <c r="Y47" s="38">
        <f>K41</f>
        <v>1</v>
      </c>
      <c r="Z47" s="38">
        <f>K42</f>
        <v>0</v>
      </c>
      <c r="AA47" s="30">
        <f>K43</f>
        <v>0</v>
      </c>
      <c r="AB47" s="33">
        <f>K44</f>
        <v>0</v>
      </c>
      <c r="AD47" s="1">
        <v>4</v>
      </c>
      <c r="AE47" s="33">
        <f>PRODUCT(W47*100*1/W55)</f>
        <v>0</v>
      </c>
      <c r="AF47" s="32">
        <f>PRODUCT(X47*100*1/X55)</f>
        <v>5</v>
      </c>
      <c r="AG47" s="38">
        <f>PRODUCT(Y47*100*1/Y55)</f>
        <v>5</v>
      </c>
      <c r="AH47" s="38">
        <f>PRODUCT(Z47*100*1/Z55)</f>
        <v>0</v>
      </c>
      <c r="AI47" s="30">
        <f>PRODUCT(AA47*100*1/AA55)</f>
        <v>0</v>
      </c>
      <c r="AJ47" s="33">
        <f t="shared" ref="AJ47" si="55">PRODUCT(AB47*100*1/AB55)</f>
        <v>0</v>
      </c>
      <c r="AL47" s="1">
        <v>4</v>
      </c>
      <c r="AM47" s="33">
        <f>AE39+AE40+AE41+AE42+AE43+AE44+AE45+AE46+AE47</f>
        <v>100</v>
      </c>
      <c r="AN47" s="32">
        <f>AF39+AF40+AF41+AF42+AF43+AF44+AF45+AF46+AF47</f>
        <v>5</v>
      </c>
      <c r="AO47" s="38">
        <f>AG39+AG40+AG41+AG42+AG43+AG44+AG45+AG46+AG47</f>
        <v>90</v>
      </c>
      <c r="AP47" s="38">
        <f>AH39+AH40+AH41+AH42+AH43+AH44+AH45+AH46+AH47</f>
        <v>100</v>
      </c>
      <c r="AQ47" s="30">
        <f>AI39+AI40+AI41+AI42+AI43+AI44+AI45+AI46+AI47</f>
        <v>100</v>
      </c>
      <c r="AR47" s="33">
        <f t="shared" ref="AR47" si="56">AJ39+AJ40+AJ41+AJ42+AJ43+AJ44+AJ45+AJ46+AJ47</f>
        <v>100</v>
      </c>
      <c r="AU47" s="10"/>
      <c r="AV47" s="10"/>
      <c r="AW47" s="10"/>
      <c r="AX47" s="10"/>
      <c r="AY47" s="10"/>
      <c r="AZ47" s="10"/>
      <c r="BA47" s="10"/>
    </row>
    <row r="48" spans="1:55" s="1" customFormat="1" x14ac:dyDescent="0.25">
      <c r="V48" s="1">
        <v>8</v>
      </c>
      <c r="W48" s="33">
        <f>L39</f>
        <v>0</v>
      </c>
      <c r="X48" s="32">
        <f>L40</f>
        <v>1</v>
      </c>
      <c r="Y48" s="38">
        <f>L41</f>
        <v>2</v>
      </c>
      <c r="Z48" s="38">
        <f>L42</f>
        <v>0</v>
      </c>
      <c r="AA48" s="30">
        <f>L43</f>
        <v>0</v>
      </c>
      <c r="AB48" s="33">
        <f>L44</f>
        <v>0</v>
      </c>
      <c r="AD48" s="1">
        <v>8</v>
      </c>
      <c r="AE48" s="33">
        <f>PRODUCT(W48*100*1/W55)</f>
        <v>0</v>
      </c>
      <c r="AF48" s="32">
        <f>PRODUCT(X48*100*1/X55)</f>
        <v>5</v>
      </c>
      <c r="AG48" s="38">
        <f>PRODUCT(Y48*100*1/Y55)</f>
        <v>10</v>
      </c>
      <c r="AH48" s="38">
        <f>PRODUCT(Z48*100*1/Z55)</f>
        <v>0</v>
      </c>
      <c r="AI48" s="30">
        <f>PRODUCT(AA48*100*1/AA55)</f>
        <v>0</v>
      </c>
      <c r="AJ48" s="33">
        <f t="shared" ref="AJ48" si="57">PRODUCT(AB48*100*1/AB55)</f>
        <v>0</v>
      </c>
      <c r="AL48" s="1">
        <v>8</v>
      </c>
      <c r="AM48" s="33">
        <f>AE39+AE40+AE41+AE42+AE43+AE44+AE45+AE46+AE47+AE48</f>
        <v>100</v>
      </c>
      <c r="AN48" s="32">
        <f>AF39+AF40+AF41+AF42+AF43+AF44+AF45+AF46+AF47+AF48</f>
        <v>10</v>
      </c>
      <c r="AO48" s="38">
        <f>AG39+AG40+AG41+AG42+AG43+AG44+AG45+AG46+AG47+AG48</f>
        <v>100</v>
      </c>
      <c r="AP48" s="38">
        <f>AH39+AH40+AH41+AH42+AH43+AH44+AH45+AH46+AH47+AH48</f>
        <v>100</v>
      </c>
      <c r="AQ48" s="30">
        <f>AI39+AI40+AI41+AI42+AI43+AI44+AI45+AI46+AI47+AI48</f>
        <v>100</v>
      </c>
      <c r="AR48" s="33">
        <f t="shared" ref="AR48" si="58">AJ39+AJ40+AJ41+AJ42+AJ43+AJ44+AJ45+AJ46+AJ47+AJ48</f>
        <v>100</v>
      </c>
      <c r="AU48" s="10"/>
      <c r="AV48" s="10"/>
      <c r="AW48" s="10"/>
      <c r="AX48" s="10"/>
      <c r="AY48" s="10"/>
      <c r="AZ48" s="10"/>
      <c r="BA48" s="10"/>
    </row>
    <row r="49" spans="22:55" s="1" customFormat="1" x14ac:dyDescent="0.25">
      <c r="V49" s="1">
        <v>16</v>
      </c>
      <c r="W49" s="33">
        <f>M39</f>
        <v>0</v>
      </c>
      <c r="X49" s="32">
        <f>M40</f>
        <v>6</v>
      </c>
      <c r="Y49" s="38">
        <f>M41</f>
        <v>0</v>
      </c>
      <c r="Z49" s="38">
        <f>M42</f>
        <v>0</v>
      </c>
      <c r="AA49" s="30">
        <f>M43</f>
        <v>0</v>
      </c>
      <c r="AB49" s="33">
        <f>M44</f>
        <v>0</v>
      </c>
      <c r="AD49" s="1">
        <v>16</v>
      </c>
      <c r="AE49" s="33">
        <f>PRODUCT(W49*100*1/W55)</f>
        <v>0</v>
      </c>
      <c r="AF49" s="32">
        <f>PRODUCT(X49*100*1/X55)</f>
        <v>30</v>
      </c>
      <c r="AG49" s="38">
        <f>PRODUCT(Y49*100*1/Y55)</f>
        <v>0</v>
      </c>
      <c r="AH49" s="38">
        <f>PRODUCT(Z49*100*1/Z55)</f>
        <v>0</v>
      </c>
      <c r="AI49" s="30">
        <f>PRODUCT(AA49*100*1/AA55)</f>
        <v>0</v>
      </c>
      <c r="AJ49" s="33">
        <f t="shared" ref="AJ49" si="59">PRODUCT(AB49*100*1/AB55)</f>
        <v>0</v>
      </c>
      <c r="AL49" s="1">
        <v>16</v>
      </c>
      <c r="AM49" s="33">
        <f>AE39+AE40+AE41+AE42+AE43+AE44+AE45+AE46+AE47+AE48+AE49</f>
        <v>100</v>
      </c>
      <c r="AN49" s="32">
        <f>AF39+AF40+AF41+AF42+AF43+AF44+AF45+AF46+AF47+AF48+AF49</f>
        <v>40</v>
      </c>
      <c r="AO49" s="38">
        <f>AG39+AG40+AG41+AG42+AG43+AG44+AG45+AG46+AG47+AG48+AG49</f>
        <v>100</v>
      </c>
      <c r="AP49" s="38">
        <f>AH39+AH40+AH41+AH42+AH43+AH44+AH45+AH46+AH47+AH48+AH49</f>
        <v>100</v>
      </c>
      <c r="AQ49" s="30">
        <f>AI39+AI40+AI41+AI42+AI43+AI44+AI45+AI46+AI47+AI48+AI49</f>
        <v>100</v>
      </c>
      <c r="AR49" s="33">
        <f t="shared" ref="AR49" si="60">AJ39+AJ40+AJ41+AJ42+AJ43+AJ44+AJ45+AJ46+AJ47+AJ48+AJ49</f>
        <v>100</v>
      </c>
      <c r="AU49" s="10"/>
      <c r="AV49" s="10"/>
      <c r="AW49" s="10"/>
      <c r="AX49" s="10"/>
      <c r="AY49" s="10"/>
      <c r="AZ49" s="10"/>
      <c r="BA49" s="10"/>
    </row>
    <row r="50" spans="22:55" s="1" customFormat="1" x14ac:dyDescent="0.25">
      <c r="V50" s="1">
        <v>32</v>
      </c>
      <c r="W50" s="33">
        <f>N39</f>
        <v>0</v>
      </c>
      <c r="X50" s="33">
        <f>N40</f>
        <v>7</v>
      </c>
      <c r="Y50" s="38">
        <f>N41</f>
        <v>0</v>
      </c>
      <c r="Z50" s="38">
        <f>N42</f>
        <v>0</v>
      </c>
      <c r="AA50" s="30">
        <f>N43</f>
        <v>0</v>
      </c>
      <c r="AB50" s="33">
        <f>N44</f>
        <v>0</v>
      </c>
      <c r="AD50" s="1">
        <v>32</v>
      </c>
      <c r="AE50" s="33">
        <f>PRODUCT(W50*100*1/W55)</f>
        <v>0</v>
      </c>
      <c r="AF50" s="33">
        <f>PRODUCT(X50*100*1/X55)</f>
        <v>35</v>
      </c>
      <c r="AG50" s="38">
        <f>PRODUCT(Y50*100*1/Y55)</f>
        <v>0</v>
      </c>
      <c r="AH50" s="38">
        <f>PRODUCT(Z50*100*1/Z55)</f>
        <v>0</v>
      </c>
      <c r="AI50" s="30">
        <f>PRODUCT(AA50*100*1/AA55)</f>
        <v>0</v>
      </c>
      <c r="AJ50" s="33">
        <f t="shared" ref="AJ50" si="61">PRODUCT(AB50*100*1/AB55)</f>
        <v>0</v>
      </c>
      <c r="AL50" s="1">
        <v>32</v>
      </c>
      <c r="AM50" s="33">
        <f>AE39+AE40+AE41+AE42+AE43+AE44+AE45+AE46+AE47+AE48+AE49+AE50</f>
        <v>100</v>
      </c>
      <c r="AN50" s="33">
        <f>AF39+AF40+AF41+AF42+AF43+AF44+AF45+AF46+AF47+AF48+AF49+AF50</f>
        <v>75</v>
      </c>
      <c r="AO50" s="38">
        <f>AG39+AG40+AG41+AG42+AG43+AG44+AG45+AG46+AG47+AG48+AG49+AG50</f>
        <v>100</v>
      </c>
      <c r="AP50" s="38">
        <f>AH39+AH40+AH41+AH42+AH43+AH44+AH45+AH46+AH47+AH48+AH49+AH50</f>
        <v>100</v>
      </c>
      <c r="AQ50" s="30">
        <f>AI39+AI40+AI41+AI42+AI43+AI44+AI45+AI46+AI47+AI48+AI49+AI50</f>
        <v>100</v>
      </c>
      <c r="AR50" s="33">
        <f t="shared" ref="AR50" si="62">AJ39+AJ40+AJ41+AJ42+AJ43+AJ44+AJ45+AJ46+AJ47+AJ48+AJ49+AJ50</f>
        <v>100</v>
      </c>
      <c r="AU50" s="10"/>
      <c r="AV50" s="10"/>
      <c r="AW50" s="10"/>
      <c r="AX50" s="10"/>
      <c r="AY50" s="10"/>
      <c r="AZ50" s="10"/>
      <c r="BA50" s="10"/>
    </row>
    <row r="51" spans="22:55" s="1" customFormat="1" x14ac:dyDescent="0.25">
      <c r="V51" s="1">
        <v>64</v>
      </c>
      <c r="W51" s="33">
        <f>O39</f>
        <v>0</v>
      </c>
      <c r="X51" s="33">
        <f>O40</f>
        <v>3</v>
      </c>
      <c r="Y51" s="38">
        <f>O41</f>
        <v>0</v>
      </c>
      <c r="Z51" s="38">
        <f>O42</f>
        <v>0</v>
      </c>
      <c r="AA51" s="30">
        <f>O43</f>
        <v>0</v>
      </c>
      <c r="AB51" s="33">
        <f>O44</f>
        <v>0</v>
      </c>
      <c r="AD51" s="1">
        <v>64</v>
      </c>
      <c r="AE51" s="33">
        <f>PRODUCT(W51*100*1/W55)</f>
        <v>0</v>
      </c>
      <c r="AF51" s="33">
        <f>PRODUCT(X51*100*1/X55)</f>
        <v>15</v>
      </c>
      <c r="AG51" s="38">
        <f>PRODUCT(Y51*100*1/Y55)</f>
        <v>0</v>
      </c>
      <c r="AH51" s="38">
        <f>PRODUCT(Z51*100*1/Z55)</f>
        <v>0</v>
      </c>
      <c r="AI51" s="30">
        <f>PRODUCT(AA51*100*1/AA55)</f>
        <v>0</v>
      </c>
      <c r="AJ51" s="33">
        <f t="shared" ref="AJ51" si="63">PRODUCT(AB51*100*1/AB55)</f>
        <v>0</v>
      </c>
      <c r="AL51" s="1">
        <v>64</v>
      </c>
      <c r="AM51" s="33">
        <f>AE39+AE40+AE41+AE42+AE43+AE44+AE45+AE46+AE47+AE48+AE49+AE50+AE51</f>
        <v>100</v>
      </c>
      <c r="AN51" s="33">
        <f>AF39+AF40+AF41+AF42+AF43+AF44+AF45+AF46+AF47+AF48+AF49+AF50+AF51</f>
        <v>90</v>
      </c>
      <c r="AO51" s="38">
        <f>AG39+AG40+AG41+AG42+AG43+AG44+AG45+AG46+AG47+AG48+AG49+AG50+AG51</f>
        <v>100</v>
      </c>
      <c r="AP51" s="38">
        <f>AH39+AH40+AH41+AH42+AH43+AH44+AH45+AH46+AH47+AH48+AH49+AH50+AH51</f>
        <v>100</v>
      </c>
      <c r="AQ51" s="30">
        <f>AI39+AI40+AI41+AI42+AI43+AI44+AI45+AI46+AI47+AI48+AI49+AI50+AI51</f>
        <v>100</v>
      </c>
      <c r="AR51" s="33">
        <f t="shared" ref="AR51" si="64">AJ39+AJ40+AJ41+AJ42+AJ43+AJ44+AJ45+AJ46+AJ47+AJ48+AJ49+AJ50+AJ51</f>
        <v>100</v>
      </c>
      <c r="AU51" s="10"/>
      <c r="AV51" s="10"/>
      <c r="AW51" s="10"/>
      <c r="AX51" s="10"/>
      <c r="AY51" s="10"/>
      <c r="AZ51" s="10"/>
      <c r="BA51" s="10"/>
    </row>
    <row r="52" spans="22:55" s="1" customFormat="1" x14ac:dyDescent="0.25">
      <c r="V52" s="1">
        <v>128</v>
      </c>
      <c r="W52" s="33">
        <f>P39</f>
        <v>0</v>
      </c>
      <c r="X52" s="33">
        <f>P40</f>
        <v>0</v>
      </c>
      <c r="Y52" s="38">
        <f>P41</f>
        <v>0</v>
      </c>
      <c r="Z52" s="38">
        <f>P42</f>
        <v>0</v>
      </c>
      <c r="AA52" s="30">
        <f>P43</f>
        <v>0</v>
      </c>
      <c r="AB52" s="33">
        <f>P44</f>
        <v>0</v>
      </c>
      <c r="AD52" s="1">
        <v>128</v>
      </c>
      <c r="AE52" s="33">
        <f>PRODUCT(W52*100*1/W55)</f>
        <v>0</v>
      </c>
      <c r="AF52" s="33">
        <f>PRODUCT(X52*100*1/X55)</f>
        <v>0</v>
      </c>
      <c r="AG52" s="38">
        <f>PRODUCT(Y52*100*1/Y55)</f>
        <v>0</v>
      </c>
      <c r="AH52" s="38">
        <f>PRODUCT(Z52*100*1/Z55)</f>
        <v>0</v>
      </c>
      <c r="AI52" s="30">
        <f>PRODUCT(AA52*100*1/AA55)</f>
        <v>0</v>
      </c>
      <c r="AJ52" s="33">
        <f t="shared" ref="AJ52" si="65">PRODUCT(AB52*100*1/AB55)</f>
        <v>0</v>
      </c>
      <c r="AL52" s="1">
        <v>128</v>
      </c>
      <c r="AM52" s="33">
        <f>AE39+AE40+AE41+AE42+AE43+AE44+AE45+AE46+AE47+AE48+AE49+AE50+AE51+AE52</f>
        <v>100</v>
      </c>
      <c r="AN52" s="33">
        <f>AF39+AF40+AF41+AF42+AF43+AF44+AF45+AF46+AF47+AF48+AF49+AF50+AF51+AF52</f>
        <v>90</v>
      </c>
      <c r="AO52" s="38">
        <f>AG39+AG40+AG41+AG42+AG43+AG44+AG45+AG46+AG47+AG48+AG49+AG50+AG51+AG52</f>
        <v>100</v>
      </c>
      <c r="AP52" s="38">
        <f>AH39+AH40+AH41+AH42+AH43+AH44+AH45+AH46+AH47+AH48+AH49+AH50+AH51+AH52</f>
        <v>100</v>
      </c>
      <c r="AQ52" s="30">
        <f>AI39+AI40+AI41+AI42+AI43+AI44+AI45+AI46+AI47+AI48+AI49+AI50+AI51+AI52</f>
        <v>100</v>
      </c>
      <c r="AR52" s="33">
        <f t="shared" ref="AR52" si="66">AJ39+AJ40+AJ41+AJ42+AJ43+AJ44+AJ45+AJ46+AJ47+AJ48+AJ49+AJ50+AJ51+AJ52</f>
        <v>100</v>
      </c>
      <c r="AU52" s="10"/>
      <c r="AV52" s="10"/>
      <c r="AW52" s="10"/>
      <c r="AX52" s="10"/>
      <c r="AY52" s="10"/>
      <c r="AZ52" s="10"/>
      <c r="BA52" s="10"/>
    </row>
    <row r="53" spans="22:55" s="1" customFormat="1" x14ac:dyDescent="0.25">
      <c r="V53" s="1">
        <v>256</v>
      </c>
      <c r="W53" s="33">
        <f>Q39</f>
        <v>0</v>
      </c>
      <c r="X53" s="33">
        <f>Q40</f>
        <v>0</v>
      </c>
      <c r="Y53" s="38">
        <f>Q41</f>
        <v>0</v>
      </c>
      <c r="Z53" s="38">
        <f>Q42</f>
        <v>0</v>
      </c>
      <c r="AA53" s="30">
        <f>Q43</f>
        <v>0</v>
      </c>
      <c r="AB53" s="33">
        <f>Q44</f>
        <v>0</v>
      </c>
      <c r="AD53" s="1">
        <v>256</v>
      </c>
      <c r="AE53" s="33">
        <f>PRODUCT(W53*100*1/W55)</f>
        <v>0</v>
      </c>
      <c r="AF53" s="33">
        <f>PRODUCT(X53*100*1/X55)</f>
        <v>0</v>
      </c>
      <c r="AG53" s="38">
        <f>PRODUCT(Y53*100*1/Y55)</f>
        <v>0</v>
      </c>
      <c r="AH53" s="38">
        <f>PRODUCT(Z53*100*1/Z55)</f>
        <v>0</v>
      </c>
      <c r="AI53" s="30">
        <f>PRODUCT(AA53*100*1/AA55)</f>
        <v>0</v>
      </c>
      <c r="AJ53" s="33">
        <f t="shared" ref="AJ53" si="67">PRODUCT(AB53*100*1/AB55)</f>
        <v>0</v>
      </c>
      <c r="AL53" s="1">
        <v>256</v>
      </c>
      <c r="AM53" s="33">
        <f>AE39+AE40+AE41+AE42+AE43+AE44+AE45+AE46+AE47+AE48+AE49+AE50+AE51+AE52+AE53</f>
        <v>100</v>
      </c>
      <c r="AN53" s="33">
        <f>AF39+AF40+AF41+AF42+AF43+AF44+AF45+AF46+AF47+AF48+AF49+AF50+AF51+AF52+AF53</f>
        <v>90</v>
      </c>
      <c r="AO53" s="38">
        <f>AG39+AG40+AG41+AG42+AG43+AG44+AG45+AG46+AG47+AG48+AG49+AG50+AG51+AG52+AG53</f>
        <v>100</v>
      </c>
      <c r="AP53" s="38">
        <f>AH39+AH40+AH41+AH42+AH43+AH44+AH45+AH46+AH47+AH48+AH49+AH50+AH51+AH52+AH53</f>
        <v>100</v>
      </c>
      <c r="AQ53" s="30">
        <f>AI39+AI40+AI41+AI42+AI43+AI44+AI45+AI46+AI47+AI48+AI49+AI50+AI51+AI52+AI53</f>
        <v>100</v>
      </c>
      <c r="AR53" s="33">
        <f t="shared" ref="AR53" si="68">AJ39+AJ40+AJ41+AJ42+AJ43+AJ44+AJ45+AJ46+AJ47+AJ48+AJ49+AJ50+AJ51+AJ52+AJ53</f>
        <v>100</v>
      </c>
      <c r="AU53" s="10"/>
      <c r="AV53" s="10"/>
      <c r="AW53" s="10"/>
      <c r="AX53" s="10"/>
      <c r="AY53" s="10"/>
      <c r="AZ53" s="10"/>
      <c r="BA53" s="10"/>
    </row>
    <row r="54" spans="22:55" s="1" customFormat="1" x14ac:dyDescent="0.25">
      <c r="V54" s="1">
        <v>512</v>
      </c>
      <c r="W54" s="33">
        <f>R39</f>
        <v>0</v>
      </c>
      <c r="X54" s="33">
        <f>R40</f>
        <v>2</v>
      </c>
      <c r="Y54" s="38">
        <f>R41</f>
        <v>0</v>
      </c>
      <c r="Z54" s="38">
        <f>R42</f>
        <v>0</v>
      </c>
      <c r="AA54" s="30">
        <f>R43</f>
        <v>0</v>
      </c>
      <c r="AB54" s="33">
        <f>R44</f>
        <v>0</v>
      </c>
      <c r="AD54" s="1">
        <v>512</v>
      </c>
      <c r="AE54" s="33">
        <f>PRODUCT(W54*100*1/W55)</f>
        <v>0</v>
      </c>
      <c r="AF54" s="33">
        <f>PRODUCT(X54*100*1/X55)</f>
        <v>10</v>
      </c>
      <c r="AG54" s="38">
        <f>PRODUCT(Y54*100*1/Y55)</f>
        <v>0</v>
      </c>
      <c r="AH54" s="38">
        <f>PRODUCT(Z54*100*1/Z55)</f>
        <v>0</v>
      </c>
      <c r="AI54" s="30">
        <f>PRODUCT(AA54*100*1/AA55)</f>
        <v>0</v>
      </c>
      <c r="AJ54" s="33">
        <f t="shared" ref="AJ54" si="69">PRODUCT(AB54*100*1/AB55)</f>
        <v>0</v>
      </c>
      <c r="AL54" s="1">
        <v>512</v>
      </c>
      <c r="AM54" s="33">
        <f>AE39+AE40+AE41+AE42+AE43+AE44+AE45+AE46+AE47+AE48+AE49+AE50+AE51+AE52+AE53+AE54</f>
        <v>100</v>
      </c>
      <c r="AN54" s="33">
        <f>AF39+AF40+AF41+AF42+AF43+AF44+AF45+AF46+AF47+AF48+AF49+AF50+AF51+AF52+AF53+AF54</f>
        <v>100</v>
      </c>
      <c r="AO54" s="38">
        <f>AG39+AG40+AG41+AG42+AG43+AG44+AG45+AG46+AG47+AG48+AG49+AG50+AG51+AG52+AG53+AG54</f>
        <v>100</v>
      </c>
      <c r="AP54" s="38">
        <f>AH39+AH40+AH41+AH42+AH43+AH44+AH45+AH46+AH47+AH48+AH49+AH50+AH51+AH52+AH53+AH54</f>
        <v>100</v>
      </c>
      <c r="AQ54" s="30">
        <f>AI39+AI40+AI41+AI42+AI43+AI44+AI45+AI46+AI47+AI48+AI49+AI50+AI51+AI52+AI53+AI54</f>
        <v>100</v>
      </c>
      <c r="AR54" s="33">
        <f t="shared" ref="AR54" si="70">AJ39+AJ40+AJ41+AJ42+AJ43+AJ44+AJ45+AJ46+AJ47+AJ48+AJ49+AJ50+AJ51+AJ52+AJ53+AJ54</f>
        <v>100</v>
      </c>
      <c r="AU54" s="10"/>
      <c r="AV54" s="10"/>
      <c r="AW54" s="10"/>
      <c r="AX54" s="10"/>
      <c r="AY54" s="10"/>
      <c r="AZ54" s="10"/>
      <c r="BA54" s="10"/>
    </row>
    <row r="55" spans="22:55" s="1" customFormat="1" x14ac:dyDescent="0.25">
      <c r="V55" s="1" t="s">
        <v>1</v>
      </c>
      <c r="W55" s="1">
        <f>S39</f>
        <v>20</v>
      </c>
      <c r="X55" s="1">
        <f>S40</f>
        <v>20</v>
      </c>
      <c r="Y55" s="1">
        <f>S41</f>
        <v>20</v>
      </c>
      <c r="Z55" s="1">
        <f>S42</f>
        <v>20</v>
      </c>
      <c r="AA55" s="1">
        <f>S43</f>
        <v>20</v>
      </c>
      <c r="AB55" s="45">
        <f>S44</f>
        <v>20</v>
      </c>
      <c r="AD55" s="1" t="s">
        <v>1</v>
      </c>
      <c r="AE55" s="30">
        <f>SUM(AE39:AE54)</f>
        <v>100</v>
      </c>
      <c r="AF55" s="30">
        <f>SUM(AF39:AF54)</f>
        <v>100</v>
      </c>
      <c r="AG55" s="30">
        <f>SUM(AG39:AG54)</f>
        <v>100</v>
      </c>
      <c r="AH55" s="30">
        <f>SUM(AH39:AH54)</f>
        <v>100</v>
      </c>
      <c r="AI55" s="30">
        <f>SUM(AI39:AI54)</f>
        <v>100</v>
      </c>
      <c r="AJ55" s="30">
        <f t="shared" ref="AJ55" si="71">SUM(AJ39:AJ54)</f>
        <v>100</v>
      </c>
      <c r="AM55" s="30"/>
      <c r="AN55" s="30"/>
      <c r="AO55" s="30"/>
      <c r="AP55" s="30"/>
      <c r="AQ55" s="30"/>
      <c r="AR55" s="30"/>
      <c r="AS55" s="30"/>
      <c r="AV55" s="10"/>
      <c r="AW55" s="10"/>
      <c r="AX55" s="10"/>
      <c r="AY55" s="10"/>
      <c r="AZ55" s="10"/>
      <c r="BA55" s="10"/>
      <c r="BB55" s="10"/>
    </row>
    <row r="56" spans="22:55" s="1" customFormat="1" x14ac:dyDescent="0.25">
      <c r="AE56" s="30"/>
      <c r="AF56" s="30"/>
      <c r="AG56" s="30"/>
      <c r="AH56" s="30"/>
      <c r="AI56" s="30"/>
      <c r="AJ56" s="30"/>
      <c r="AK56" s="30"/>
      <c r="AM56" s="30"/>
      <c r="AN56" s="30"/>
      <c r="AO56" s="30"/>
      <c r="AP56" s="30"/>
      <c r="AQ56" s="30"/>
      <c r="AR56" s="30"/>
      <c r="AS56" s="30"/>
      <c r="AT56" s="30"/>
      <c r="AV56" s="10"/>
      <c r="AW56" s="10"/>
      <c r="AX56" s="10"/>
      <c r="AY56" s="10"/>
      <c r="AZ56" s="10"/>
      <c r="BA56" s="10"/>
      <c r="BB56" s="10"/>
      <c r="BC56" s="10"/>
    </row>
    <row r="57" spans="22:55" s="1" customFormat="1" x14ac:dyDescent="0.25">
      <c r="AE57" s="30"/>
      <c r="AF57" s="30"/>
      <c r="AG57" s="30"/>
      <c r="AH57" s="30"/>
      <c r="AI57" s="30"/>
      <c r="AJ57" s="30"/>
      <c r="AK57" s="30"/>
      <c r="AM57" s="30"/>
      <c r="AN57" s="30"/>
      <c r="AO57" s="30"/>
      <c r="AP57" s="30"/>
      <c r="AQ57" s="30"/>
      <c r="AR57" s="30"/>
      <c r="AS57" s="30"/>
      <c r="AT57" s="30"/>
      <c r="AV57" s="10"/>
      <c r="AW57" s="10"/>
      <c r="AX57" s="10"/>
      <c r="AY57" s="10"/>
      <c r="AZ57" s="10"/>
      <c r="BA57" s="10"/>
      <c r="BB57" s="10"/>
      <c r="BC57" s="10"/>
    </row>
    <row r="58" spans="22:55" s="1" customFormat="1" x14ac:dyDescent="0.25">
      <c r="AE58" s="30"/>
      <c r="AF58" s="30"/>
      <c r="AG58" s="30"/>
      <c r="AH58" s="30"/>
      <c r="AI58" s="30"/>
      <c r="AJ58" s="30"/>
      <c r="AK58" s="30"/>
      <c r="AM58" s="30"/>
      <c r="AN58" s="30"/>
      <c r="AO58" s="30"/>
      <c r="AP58" s="30"/>
      <c r="AQ58" s="30"/>
      <c r="AR58" s="30"/>
      <c r="AS58" s="30"/>
      <c r="AT58" s="30"/>
      <c r="AV58" s="10"/>
      <c r="AW58" s="10"/>
      <c r="AX58" s="10"/>
      <c r="AY58" s="10"/>
      <c r="AZ58" s="10"/>
      <c r="BA58" s="10"/>
      <c r="BB58" s="10"/>
      <c r="BC58" s="10"/>
    </row>
    <row r="59" spans="22:55" s="1" customFormat="1" x14ac:dyDescent="0.25">
      <c r="AE59" s="30"/>
      <c r="AF59" s="30"/>
      <c r="AG59" s="30"/>
      <c r="AH59" s="30"/>
      <c r="AI59" s="30"/>
      <c r="AJ59" s="30"/>
      <c r="AK59" s="30"/>
      <c r="AM59" s="30"/>
      <c r="AN59" s="30"/>
      <c r="AO59" s="30"/>
      <c r="AP59" s="30"/>
      <c r="AQ59" s="30"/>
      <c r="AR59" s="30"/>
      <c r="AS59" s="30"/>
      <c r="AT59" s="30"/>
      <c r="AV59" s="10"/>
      <c r="AW59" s="10"/>
      <c r="AX59" s="10"/>
      <c r="AY59" s="10"/>
      <c r="AZ59" s="10"/>
      <c r="BA59" s="10"/>
      <c r="BB59" s="10"/>
      <c r="BC59" s="10"/>
    </row>
    <row r="60" spans="22:55" s="1" customFormat="1" x14ac:dyDescent="0.25">
      <c r="AE60" s="30"/>
      <c r="AF60" s="30"/>
      <c r="AG60" s="30"/>
      <c r="AH60" s="30"/>
      <c r="AI60" s="30"/>
      <c r="AJ60" s="30"/>
      <c r="AK60" s="30"/>
      <c r="AM60" s="30"/>
      <c r="AN60" s="30"/>
      <c r="AO60" s="30"/>
      <c r="AP60" s="30"/>
      <c r="AQ60" s="30"/>
      <c r="AR60" s="30"/>
      <c r="AS60" s="30"/>
      <c r="AT60" s="30"/>
      <c r="AV60" s="10"/>
      <c r="AW60" s="10"/>
      <c r="AX60" s="10"/>
      <c r="AY60" s="10"/>
      <c r="AZ60" s="10"/>
      <c r="BA60" s="10"/>
      <c r="BB60" s="10"/>
      <c r="BC60" s="10"/>
    </row>
    <row r="61" spans="22:55" s="1" customFormat="1" x14ac:dyDescent="0.25">
      <c r="AE61" s="30"/>
      <c r="AF61" s="30"/>
      <c r="AG61" s="30"/>
      <c r="AH61" s="30"/>
      <c r="AI61" s="30"/>
      <c r="AJ61" s="30"/>
      <c r="AK61" s="30"/>
      <c r="AM61" s="30"/>
      <c r="AN61" s="30"/>
      <c r="AO61" s="30"/>
      <c r="AP61" s="30"/>
      <c r="AQ61" s="30"/>
      <c r="AR61" s="30"/>
      <c r="AS61" s="30"/>
      <c r="AT61" s="30"/>
      <c r="AV61" s="10"/>
      <c r="AW61" s="10"/>
      <c r="AX61" s="10"/>
      <c r="AY61" s="10"/>
      <c r="AZ61" s="10"/>
      <c r="BA61" s="10"/>
      <c r="BB61" s="10"/>
      <c r="BC61" s="10"/>
    </row>
    <row r="62" spans="22:55" s="1" customFormat="1" x14ac:dyDescent="0.25">
      <c r="AE62" s="30"/>
      <c r="AF62" s="30"/>
      <c r="AG62" s="30"/>
      <c r="AH62" s="30"/>
      <c r="AI62" s="30"/>
      <c r="AJ62" s="30"/>
      <c r="AK62" s="30"/>
      <c r="AM62" s="30"/>
      <c r="AN62" s="30"/>
      <c r="AO62" s="30"/>
      <c r="AP62" s="30"/>
      <c r="AQ62" s="30"/>
      <c r="AR62" s="30"/>
      <c r="AS62" s="30"/>
      <c r="AT62" s="30"/>
      <c r="AV62" s="10"/>
      <c r="AW62" s="10"/>
      <c r="AX62" s="10"/>
      <c r="AY62" s="10"/>
      <c r="AZ62" s="10"/>
      <c r="BA62" s="10"/>
      <c r="BB62" s="10"/>
      <c r="BC62" s="10"/>
    </row>
    <row r="63" spans="22:55" s="1" customFormat="1" x14ac:dyDescent="0.25">
      <c r="AE63" s="30"/>
      <c r="AF63" s="30"/>
      <c r="AG63" s="30"/>
      <c r="AH63" s="30"/>
      <c r="AI63" s="30"/>
      <c r="AJ63" s="30"/>
      <c r="AK63" s="30"/>
      <c r="AM63" s="30"/>
      <c r="AN63" s="30"/>
      <c r="AO63" s="30"/>
      <c r="AP63" s="30"/>
      <c r="AQ63" s="30"/>
      <c r="AR63" s="30"/>
      <c r="AS63" s="30"/>
      <c r="AT63" s="30"/>
      <c r="AV63" s="10"/>
      <c r="AW63" s="10"/>
      <c r="AX63" s="10"/>
      <c r="AY63" s="10"/>
      <c r="AZ63" s="10"/>
      <c r="BA63" s="10"/>
      <c r="BB63" s="10"/>
      <c r="BC63" s="10"/>
    </row>
    <row r="64" spans="22:55" s="1" customFormat="1" x14ac:dyDescent="0.25">
      <c r="AE64" s="30"/>
      <c r="AF64" s="30"/>
      <c r="AG64" s="30"/>
      <c r="AH64" s="30"/>
      <c r="AI64" s="30"/>
      <c r="AJ64" s="30"/>
      <c r="AK64" s="30"/>
      <c r="AM64" s="30"/>
      <c r="AN64" s="30"/>
      <c r="AO64" s="30"/>
      <c r="AP64" s="30"/>
      <c r="AQ64" s="30"/>
      <c r="AR64" s="30"/>
      <c r="AS64" s="30"/>
      <c r="AT64" s="30"/>
      <c r="AV64" s="10"/>
      <c r="AW64" s="10"/>
      <c r="AX64" s="10"/>
      <c r="AY64" s="10"/>
      <c r="AZ64" s="10"/>
      <c r="BA64" s="10"/>
      <c r="BB64" s="10"/>
      <c r="BC64" s="10"/>
    </row>
    <row r="65" spans="31:55" s="1" customFormat="1" x14ac:dyDescent="0.25">
      <c r="AE65" s="30"/>
      <c r="AF65" s="30"/>
      <c r="AG65" s="30"/>
      <c r="AH65" s="30"/>
      <c r="AI65" s="30"/>
      <c r="AJ65" s="30"/>
      <c r="AK65" s="30"/>
      <c r="AM65" s="30"/>
      <c r="AN65" s="30"/>
      <c r="AO65" s="30"/>
      <c r="AP65" s="30"/>
      <c r="AQ65" s="30"/>
      <c r="AR65" s="30"/>
      <c r="AS65" s="30"/>
      <c r="AT65" s="30"/>
      <c r="AV65" s="10"/>
      <c r="AW65" s="10"/>
      <c r="AX65" s="10"/>
      <c r="AY65" s="10"/>
      <c r="AZ65" s="10"/>
      <c r="BA65" s="10"/>
      <c r="BB65" s="10"/>
      <c r="BC65" s="10"/>
    </row>
    <row r="66" spans="31:55" s="1" customFormat="1" x14ac:dyDescent="0.25">
      <c r="AE66" s="30"/>
      <c r="AF66" s="30"/>
      <c r="AG66" s="30"/>
      <c r="AH66" s="30"/>
      <c r="AI66" s="30"/>
      <c r="AJ66" s="30"/>
      <c r="AK66" s="30"/>
      <c r="AM66" s="30"/>
      <c r="AN66" s="30"/>
      <c r="AO66" s="30"/>
      <c r="AP66" s="30"/>
      <c r="AQ66" s="30"/>
      <c r="AR66" s="30"/>
      <c r="AS66" s="30"/>
      <c r="AT66" s="30"/>
      <c r="AV66" s="10"/>
      <c r="AW66" s="10"/>
      <c r="AX66" s="10"/>
      <c r="AY66" s="10"/>
      <c r="AZ66" s="10"/>
      <c r="BA66" s="10"/>
      <c r="BB66" s="10"/>
      <c r="BC66" s="10"/>
    </row>
    <row r="67" spans="31:55" s="1" customFormat="1" x14ac:dyDescent="0.25">
      <c r="AE67" s="30"/>
      <c r="AF67" s="30"/>
      <c r="AG67" s="30"/>
      <c r="AH67" s="30"/>
      <c r="AI67" s="30"/>
      <c r="AJ67" s="30"/>
      <c r="AK67" s="30"/>
      <c r="AM67" s="30"/>
      <c r="AN67" s="30"/>
      <c r="AO67" s="30"/>
      <c r="AP67" s="30"/>
      <c r="AQ67" s="30"/>
      <c r="AR67" s="30"/>
      <c r="AS67" s="30"/>
      <c r="AT67" s="30"/>
      <c r="AV67" s="10"/>
      <c r="AW67" s="10"/>
      <c r="AX67" s="10"/>
      <c r="AY67" s="10"/>
      <c r="AZ67" s="10"/>
      <c r="BA67" s="10"/>
      <c r="BB67" s="10"/>
      <c r="BC67" s="10"/>
    </row>
    <row r="68" spans="31:55" s="1" customFormat="1" x14ac:dyDescent="0.25">
      <c r="AE68" s="30"/>
      <c r="AF68" s="30"/>
      <c r="AG68" s="30"/>
      <c r="AH68" s="30"/>
      <c r="AI68" s="30"/>
      <c r="AJ68" s="30"/>
      <c r="AK68" s="30"/>
      <c r="AM68" s="30"/>
      <c r="AN68" s="30"/>
      <c r="AO68" s="30"/>
      <c r="AP68" s="30"/>
      <c r="AQ68" s="30"/>
      <c r="AR68" s="30"/>
      <c r="AS68" s="30"/>
      <c r="AT68" s="30"/>
      <c r="AV68" s="10"/>
      <c r="AW68" s="10"/>
      <c r="AX68" s="10"/>
      <c r="AY68" s="10"/>
      <c r="AZ68" s="10"/>
      <c r="BA68" s="10"/>
      <c r="BB68" s="10"/>
      <c r="BC68" s="10"/>
    </row>
    <row r="69" spans="31:55" s="1" customFormat="1" x14ac:dyDescent="0.25">
      <c r="AE69" s="30"/>
      <c r="AF69" s="30"/>
      <c r="AG69" s="30"/>
      <c r="AH69" s="30"/>
      <c r="AI69" s="30"/>
      <c r="AJ69" s="30"/>
      <c r="AK69" s="30"/>
      <c r="AM69" s="30"/>
      <c r="AN69" s="30"/>
      <c r="AO69" s="30"/>
      <c r="AP69" s="30"/>
      <c r="AQ69" s="30"/>
      <c r="AR69" s="30"/>
      <c r="AS69" s="30"/>
      <c r="AT69" s="30"/>
      <c r="AV69" s="10"/>
      <c r="AW69" s="10"/>
      <c r="AX69" s="10"/>
      <c r="AY69" s="10"/>
      <c r="AZ69" s="10"/>
      <c r="BA69" s="10"/>
      <c r="BB69" s="10"/>
      <c r="BC69" s="10"/>
    </row>
    <row r="70" spans="31:55" s="1" customFormat="1" x14ac:dyDescent="0.25">
      <c r="AE70" s="30"/>
      <c r="AF70" s="30"/>
      <c r="AG70" s="30"/>
      <c r="AH70" s="30"/>
      <c r="AI70" s="30"/>
      <c r="AJ70" s="30"/>
      <c r="AK70" s="30"/>
      <c r="AM70" s="30"/>
      <c r="AN70" s="30"/>
      <c r="AO70" s="30"/>
      <c r="AP70" s="30"/>
      <c r="AQ70" s="30"/>
      <c r="AR70" s="30"/>
      <c r="AS70" s="30"/>
      <c r="AT70" s="30"/>
      <c r="AV70" s="10"/>
      <c r="AW70" s="10"/>
      <c r="AX70" s="10"/>
      <c r="AY70" s="10"/>
      <c r="AZ70" s="10"/>
      <c r="BA70" s="10"/>
      <c r="BB70" s="10"/>
      <c r="BC70" s="10"/>
    </row>
    <row r="71" spans="31:55" s="1" customFormat="1" x14ac:dyDescent="0.25">
      <c r="AE71" s="30"/>
      <c r="AF71" s="30"/>
      <c r="AG71" s="30"/>
      <c r="AH71" s="30"/>
      <c r="AI71" s="30"/>
      <c r="AJ71" s="30"/>
      <c r="AK71" s="30"/>
      <c r="AM71" s="30"/>
      <c r="AN71" s="30"/>
      <c r="AO71" s="30"/>
      <c r="AP71" s="30"/>
      <c r="AQ71" s="30"/>
      <c r="AR71" s="30"/>
      <c r="AS71" s="30"/>
      <c r="AT71" s="30"/>
      <c r="AV71" s="10"/>
      <c r="AW71" s="10"/>
      <c r="AX71" s="10"/>
      <c r="AY71" s="10"/>
      <c r="AZ71" s="10"/>
      <c r="BA71" s="10"/>
      <c r="BB71" s="10"/>
      <c r="BC71" s="10"/>
    </row>
  </sheetData>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N316"/>
  <sheetViews>
    <sheetView topLeftCell="A283" zoomScale="75" zoomScaleNormal="75" workbookViewId="0">
      <selection activeCell="B292" sqref="B292:S316"/>
    </sheetView>
  </sheetViews>
  <sheetFormatPr baseColWidth="10" defaultRowHeight="15" x14ac:dyDescent="0.25"/>
  <cols>
    <col min="1" max="1" width="28.5703125" style="49" customWidth="1"/>
    <col min="2" max="2" width="21.28515625" style="49" bestFit="1" customWidth="1"/>
    <col min="3" max="19" width="8.28515625" style="49" customWidth="1"/>
    <col min="20" max="22" width="11.42578125" style="49"/>
    <col min="23" max="43" width="8.28515625" style="49" customWidth="1"/>
    <col min="44" max="46" width="11.42578125" style="49"/>
    <col min="47" max="67" width="8.28515625" style="49" customWidth="1"/>
    <col min="68" max="16384" width="11.42578125" style="49"/>
  </cols>
  <sheetData>
    <row r="1" spans="1:118" x14ac:dyDescent="0.25">
      <c r="A1" s="49" t="s">
        <v>46</v>
      </c>
      <c r="CQ1" s="10"/>
      <c r="CR1" s="10"/>
      <c r="CS1" s="10"/>
      <c r="CT1" s="10"/>
      <c r="CU1" s="10"/>
      <c r="CV1" s="10"/>
      <c r="CW1" s="10"/>
      <c r="CX1" s="10"/>
      <c r="CY1" s="10"/>
      <c r="CZ1" s="10"/>
      <c r="DA1" s="10"/>
      <c r="DB1" s="10"/>
      <c r="DC1" s="10"/>
      <c r="DD1" s="10"/>
      <c r="DE1" s="10"/>
      <c r="DF1" s="10"/>
      <c r="DG1" s="10"/>
      <c r="DH1" s="10"/>
      <c r="DI1" s="10"/>
      <c r="DJ1" s="10"/>
      <c r="DK1" s="10"/>
      <c r="DL1" s="10"/>
      <c r="DM1" s="10"/>
      <c r="DN1" s="10"/>
    </row>
    <row r="2" spans="1:118" x14ac:dyDescent="0.25">
      <c r="V2" s="49" t="str">
        <f>A3</f>
        <v>Citrobacter koseri</v>
      </c>
      <c r="AT2" s="49" t="str">
        <f>A3</f>
        <v>Citrobacter koseri</v>
      </c>
      <c r="BR2" s="49" t="str">
        <f>A3</f>
        <v>Citrobacter koseri</v>
      </c>
    </row>
    <row r="3" spans="1:118" ht="18.75" x14ac:dyDescent="0.25">
      <c r="A3" s="49" t="s">
        <v>99</v>
      </c>
      <c r="B3" s="49" t="s">
        <v>0</v>
      </c>
      <c r="C3" s="49">
        <v>1.5625E-2</v>
      </c>
      <c r="D3" s="49">
        <v>3.125E-2</v>
      </c>
      <c r="E3" s="49">
        <v>6.25E-2</v>
      </c>
      <c r="F3" s="49">
        <v>0.125</v>
      </c>
      <c r="G3" s="49">
        <v>0.25</v>
      </c>
      <c r="H3" s="49">
        <v>0.5</v>
      </c>
      <c r="I3" s="49">
        <v>1</v>
      </c>
      <c r="J3" s="49">
        <v>2</v>
      </c>
      <c r="K3" s="49">
        <v>4</v>
      </c>
      <c r="L3" s="49">
        <v>8</v>
      </c>
      <c r="M3" s="49">
        <v>16</v>
      </c>
      <c r="N3" s="49">
        <v>32</v>
      </c>
      <c r="O3" s="49">
        <v>64</v>
      </c>
      <c r="P3" s="49">
        <v>128</v>
      </c>
      <c r="Q3" s="49">
        <v>256</v>
      </c>
      <c r="R3" s="49">
        <v>512</v>
      </c>
      <c r="S3" s="49" t="s">
        <v>1</v>
      </c>
      <c r="V3" s="49" t="s">
        <v>0</v>
      </c>
      <c r="W3" s="49" t="str">
        <f>B4</f>
        <v>Ampicillin</v>
      </c>
      <c r="X3" s="49" t="str">
        <f>B5</f>
        <v>Ampicillin/ Sulbactam</v>
      </c>
      <c r="Y3" s="49" t="str">
        <f>B6</f>
        <v>Piperacillin</v>
      </c>
      <c r="Z3" s="49" t="str">
        <f>B7</f>
        <v>Piperacillin/ Tazobactam</v>
      </c>
      <c r="AA3" s="49" t="str">
        <f>B8</f>
        <v>Aztreonam</v>
      </c>
      <c r="AB3" s="49" t="str">
        <f>B9</f>
        <v>Cefotaxim</v>
      </c>
      <c r="AC3" s="49" t="str">
        <f>B10</f>
        <v>Ceftazidim</v>
      </c>
      <c r="AD3" s="49" t="str">
        <f>B11</f>
        <v>Cefuroxim</v>
      </c>
      <c r="AE3" s="49" t="str">
        <f>B12</f>
        <v>Imipenem</v>
      </c>
      <c r="AF3" s="49" t="str">
        <f>B13</f>
        <v>Meropenem</v>
      </c>
      <c r="AG3" s="49" t="str">
        <f>B14</f>
        <v>Colistin</v>
      </c>
      <c r="AH3" s="49" t="str">
        <f>B15</f>
        <v>Amikacin</v>
      </c>
      <c r="AI3" s="49" t="str">
        <f>B16</f>
        <v>Gentamicin</v>
      </c>
      <c r="AJ3" s="49" t="str">
        <f>B17</f>
        <v>Tobramycin</v>
      </c>
      <c r="AK3" s="49" t="str">
        <f>B18</f>
        <v>Fosfomycin</v>
      </c>
      <c r="AL3" s="49" t="str">
        <f>B19</f>
        <v>Cotrimoxazol</v>
      </c>
      <c r="AM3" s="49" t="str">
        <f>B20</f>
        <v>Ciprofloxacin</v>
      </c>
      <c r="AN3" s="49" t="str">
        <f>B21</f>
        <v>Levofloxacin</v>
      </c>
      <c r="AO3" s="49" t="str">
        <f>B22</f>
        <v>Moxifloxacin</v>
      </c>
      <c r="AP3" s="49" t="str">
        <f>B23</f>
        <v>Doxycyclin</v>
      </c>
      <c r="AQ3" s="49" t="str">
        <f>B24</f>
        <v>Tigecyclin</v>
      </c>
      <c r="AU3" s="30" t="str">
        <f t="shared" ref="AU3" si="0">W3</f>
        <v>Ampicillin</v>
      </c>
      <c r="AV3" s="30" t="str">
        <f t="shared" ref="AV3" si="1">X3</f>
        <v>Ampicillin/ Sulbactam</v>
      </c>
      <c r="AW3" s="30" t="str">
        <f t="shared" ref="AW3" si="2">Y3</f>
        <v>Piperacillin</v>
      </c>
      <c r="AX3" s="30" t="str">
        <f t="shared" ref="AX3" si="3">Z3</f>
        <v>Piperacillin/ Tazobactam</v>
      </c>
      <c r="AY3" s="30" t="str">
        <f t="shared" ref="AY3" si="4">AA3</f>
        <v>Aztreonam</v>
      </c>
      <c r="AZ3" s="30" t="str">
        <f t="shared" ref="AZ3" si="5">AB3</f>
        <v>Cefotaxim</v>
      </c>
      <c r="BA3" s="30" t="str">
        <f t="shared" ref="BA3" si="6">AC3</f>
        <v>Ceftazidim</v>
      </c>
      <c r="BB3" s="30" t="str">
        <f t="shared" ref="BB3" si="7">AD3</f>
        <v>Cefuroxim</v>
      </c>
      <c r="BC3" s="30" t="str">
        <f t="shared" ref="BC3" si="8">AE3</f>
        <v>Imipenem</v>
      </c>
      <c r="BD3" s="30" t="str">
        <f t="shared" ref="BD3" si="9">AF3</f>
        <v>Meropenem</v>
      </c>
      <c r="BE3" s="30" t="str">
        <f t="shared" ref="BE3" si="10">AG3</f>
        <v>Colistin</v>
      </c>
      <c r="BF3" s="30" t="str">
        <f t="shared" ref="BF3" si="11">AH3</f>
        <v>Amikacin</v>
      </c>
      <c r="BG3" s="30" t="str">
        <f t="shared" ref="BG3" si="12">AI3</f>
        <v>Gentamicin</v>
      </c>
      <c r="BH3" s="30" t="str">
        <f t="shared" ref="BH3" si="13">AJ3</f>
        <v>Tobramycin</v>
      </c>
      <c r="BI3" s="30" t="str">
        <f t="shared" ref="BI3" si="14">AK3</f>
        <v>Fosfomycin</v>
      </c>
      <c r="BJ3" s="30" t="str">
        <f t="shared" ref="BJ3" si="15">AL3</f>
        <v>Cotrimoxazol</v>
      </c>
      <c r="BK3" s="30" t="str">
        <f t="shared" ref="BK3" si="16">AM3</f>
        <v>Ciprofloxacin</v>
      </c>
      <c r="BL3" s="30" t="str">
        <f t="shared" ref="BL3" si="17">AN3</f>
        <v>Levofloxacin</v>
      </c>
      <c r="BM3" s="30" t="str">
        <f t="shared" ref="BM3" si="18">AO3</f>
        <v>Moxifloxacin</v>
      </c>
      <c r="BN3" s="30" t="str">
        <f t="shared" ref="BN3" si="19">AP3</f>
        <v>Doxycyclin</v>
      </c>
      <c r="BO3" s="30" t="str">
        <f t="shared" ref="BO3" si="20">AQ3</f>
        <v>Tigecyclin</v>
      </c>
      <c r="BR3" s="49" t="s">
        <v>0</v>
      </c>
      <c r="BS3" s="49" t="str">
        <f t="shared" ref="BS3" si="21">W3</f>
        <v>Ampicillin</v>
      </c>
      <c r="BT3" s="49" t="str">
        <f t="shared" ref="BT3" si="22">X3</f>
        <v>Ampicillin/ Sulbactam</v>
      </c>
      <c r="BU3" s="49" t="str">
        <f t="shared" ref="BU3" si="23">Y3</f>
        <v>Piperacillin</v>
      </c>
      <c r="BV3" s="49" t="str">
        <f t="shared" ref="BV3" si="24">Z3</f>
        <v>Piperacillin/ Tazobactam</v>
      </c>
      <c r="BW3" s="49" t="str">
        <f t="shared" ref="BW3" si="25">AA3</f>
        <v>Aztreonam</v>
      </c>
      <c r="BX3" s="49" t="str">
        <f t="shared" ref="BX3" si="26">AB3</f>
        <v>Cefotaxim</v>
      </c>
      <c r="BY3" s="49" t="str">
        <f t="shared" ref="BY3" si="27">AC3</f>
        <v>Ceftazidim</v>
      </c>
      <c r="BZ3" s="49" t="str">
        <f t="shared" ref="BZ3" si="28">AD3</f>
        <v>Cefuroxim</v>
      </c>
      <c r="CA3" s="49" t="str">
        <f t="shared" ref="CA3" si="29">AE3</f>
        <v>Imipenem</v>
      </c>
      <c r="CB3" s="49" t="str">
        <f t="shared" ref="CB3" si="30">AF3</f>
        <v>Meropenem</v>
      </c>
      <c r="CC3" s="49" t="str">
        <f t="shared" ref="CC3" si="31">AG3</f>
        <v>Colistin</v>
      </c>
      <c r="CD3" s="49" t="str">
        <f t="shared" ref="CD3" si="32">AH3</f>
        <v>Amikacin</v>
      </c>
      <c r="CE3" s="49" t="str">
        <f t="shared" ref="CE3" si="33">AI3</f>
        <v>Gentamicin</v>
      </c>
      <c r="CF3" s="49" t="str">
        <f t="shared" ref="CF3" si="34">AJ3</f>
        <v>Tobramycin</v>
      </c>
      <c r="CG3" s="49" t="str">
        <f t="shared" ref="CG3" si="35">AK3</f>
        <v>Fosfomycin</v>
      </c>
      <c r="CH3" s="49" t="str">
        <f t="shared" ref="CH3" si="36">AL3</f>
        <v>Cotrimoxazol</v>
      </c>
      <c r="CI3" s="49" t="str">
        <f t="shared" ref="CI3" si="37">AM3</f>
        <v>Ciprofloxacin</v>
      </c>
      <c r="CJ3" s="49" t="str">
        <f t="shared" ref="CJ3" si="38">AN3</f>
        <v>Levofloxacin</v>
      </c>
      <c r="CK3" s="49" t="str">
        <f t="shared" ref="CK3" si="39">AO3</f>
        <v>Moxifloxacin</v>
      </c>
      <c r="CL3" s="49" t="str">
        <f t="shared" ref="CL3" si="40">AP3</f>
        <v>Doxycyclin</v>
      </c>
      <c r="CM3" s="49" t="str">
        <f t="shared" ref="CM3" si="41">AQ3</f>
        <v>Tigecyclin</v>
      </c>
      <c r="CQ3" s="11"/>
      <c r="CR3" s="12" t="s">
        <v>48</v>
      </c>
      <c r="CS3" s="12" t="s">
        <v>53</v>
      </c>
      <c r="CT3" s="12" t="s">
        <v>54</v>
      </c>
      <c r="CU3" s="12" t="s">
        <v>55</v>
      </c>
      <c r="CV3" s="12" t="s">
        <v>56</v>
      </c>
      <c r="CW3" s="12" t="s">
        <v>57</v>
      </c>
      <c r="CX3" s="12" t="s">
        <v>58</v>
      </c>
      <c r="CY3" s="12" t="s">
        <v>71</v>
      </c>
      <c r="CZ3" s="12" t="s">
        <v>59</v>
      </c>
      <c r="DA3" s="12" t="s">
        <v>60</v>
      </c>
      <c r="DB3" s="12" t="s">
        <v>61</v>
      </c>
      <c r="DC3" s="12" t="s">
        <v>62</v>
      </c>
      <c r="DD3" s="12" t="s">
        <v>63</v>
      </c>
      <c r="DE3" s="12" t="s">
        <v>64</v>
      </c>
      <c r="DF3" s="12" t="s">
        <v>65</v>
      </c>
      <c r="DG3" s="12" t="s">
        <v>66</v>
      </c>
      <c r="DH3" s="12" t="s">
        <v>67</v>
      </c>
      <c r="DI3" s="12" t="s">
        <v>68</v>
      </c>
      <c r="DJ3" s="12" t="s">
        <v>69</v>
      </c>
      <c r="DK3" s="12" t="s">
        <v>70</v>
      </c>
      <c r="DL3" s="12" t="s">
        <v>72</v>
      </c>
      <c r="DM3" s="10"/>
      <c r="DN3" s="10"/>
    </row>
    <row r="4" spans="1:118" ht="18.75" x14ac:dyDescent="0.25">
      <c r="B4" s="49" t="s">
        <v>2</v>
      </c>
      <c r="C4" s="2">
        <v>0</v>
      </c>
      <c r="D4" s="2">
        <v>0</v>
      </c>
      <c r="E4" s="2">
        <v>0</v>
      </c>
      <c r="F4" s="2">
        <v>0</v>
      </c>
      <c r="G4" s="2">
        <v>0</v>
      </c>
      <c r="H4" s="2">
        <v>0</v>
      </c>
      <c r="I4" s="2">
        <v>1</v>
      </c>
      <c r="J4" s="2">
        <v>0</v>
      </c>
      <c r="K4" s="2">
        <v>0</v>
      </c>
      <c r="L4" s="2">
        <v>0</v>
      </c>
      <c r="M4" s="3">
        <v>1</v>
      </c>
      <c r="N4" s="3">
        <v>4</v>
      </c>
      <c r="O4" s="3">
        <v>2</v>
      </c>
      <c r="P4" s="3">
        <v>0</v>
      </c>
      <c r="Q4" s="3">
        <v>0</v>
      </c>
      <c r="R4" s="3">
        <v>0</v>
      </c>
      <c r="S4" s="49">
        <v>8</v>
      </c>
      <c r="V4" s="49">
        <v>1.5625E-2</v>
      </c>
      <c r="W4" s="2">
        <f>C4</f>
        <v>0</v>
      </c>
      <c r="X4" s="2">
        <f>C5</f>
        <v>0</v>
      </c>
      <c r="Y4" s="2">
        <f>C6</f>
        <v>0</v>
      </c>
      <c r="Z4" s="2">
        <f>C7</f>
        <v>0</v>
      </c>
      <c r="AA4" s="2">
        <f>C8</f>
        <v>0</v>
      </c>
      <c r="AB4" s="2">
        <f>C9</f>
        <v>0</v>
      </c>
      <c r="AC4" s="2">
        <f>C10</f>
        <v>0</v>
      </c>
      <c r="AD4" s="49">
        <f>C11</f>
        <v>0</v>
      </c>
      <c r="AE4" s="2">
        <f>C12</f>
        <v>0</v>
      </c>
      <c r="AF4" s="2">
        <f>C13</f>
        <v>0</v>
      </c>
      <c r="AG4" s="2">
        <f>C14</f>
        <v>0</v>
      </c>
      <c r="AH4" s="2">
        <f>C15</f>
        <v>0</v>
      </c>
      <c r="AI4" s="2">
        <f>C16</f>
        <v>0</v>
      </c>
      <c r="AJ4" s="2">
        <f>C17</f>
        <v>0</v>
      </c>
      <c r="AK4" s="2">
        <f>C18</f>
        <v>0</v>
      </c>
      <c r="AL4" s="2">
        <f>C19</f>
        <v>0</v>
      </c>
      <c r="AM4" s="2">
        <f>C20</f>
        <v>0</v>
      </c>
      <c r="AN4" s="2">
        <f>C21</f>
        <v>0</v>
      </c>
      <c r="AO4" s="2">
        <f>C22</f>
        <v>0</v>
      </c>
      <c r="AP4" s="49">
        <f>C23</f>
        <v>0</v>
      </c>
      <c r="AQ4" s="2">
        <f>C24</f>
        <v>0</v>
      </c>
      <c r="AT4" s="49">
        <v>1.4999999999999999E-2</v>
      </c>
      <c r="AU4" s="31">
        <f t="shared" ref="AU4" si="42">PRODUCT(W4*100*1/W20)</f>
        <v>0</v>
      </c>
      <c r="AV4" s="31">
        <f t="shared" ref="AV4" si="43">PRODUCT(X4*100*1/X20)</f>
        <v>0</v>
      </c>
      <c r="AW4" s="31">
        <f t="shared" ref="AW4" si="44">PRODUCT(Y4*100*1/Y20)</f>
        <v>0</v>
      </c>
      <c r="AX4" s="31">
        <f t="shared" ref="AX4" si="45">PRODUCT(Z4*100*1/Z20)</f>
        <v>0</v>
      </c>
      <c r="AY4" s="31">
        <f t="shared" ref="AY4" si="46">PRODUCT(AA4*100*1/AA20)</f>
        <v>0</v>
      </c>
      <c r="AZ4" s="31">
        <f t="shared" ref="AZ4" si="47">PRODUCT(AB4*100*1/AB20)</f>
        <v>0</v>
      </c>
      <c r="BA4" s="31">
        <f t="shared" ref="BA4" si="48">PRODUCT(AC4*100*1/AC20)</f>
        <v>0</v>
      </c>
      <c r="BB4" s="51">
        <f t="shared" ref="BB4" si="49">PRODUCT(AD4*100*1/AD20)</f>
        <v>0</v>
      </c>
      <c r="BC4" s="31">
        <f t="shared" ref="BC4" si="50">PRODUCT(AE4*100*1/AE20)</f>
        <v>0</v>
      </c>
      <c r="BD4" s="31">
        <f t="shared" ref="BD4" si="51">PRODUCT(AF4*100*1/AF20)</f>
        <v>0</v>
      </c>
      <c r="BE4" s="31">
        <f t="shared" ref="BE4" si="52">PRODUCT(AG4*100*1/AG20)</f>
        <v>0</v>
      </c>
      <c r="BF4" s="31">
        <f t="shared" ref="BF4" si="53">PRODUCT(AH4*100*1/AH20)</f>
        <v>0</v>
      </c>
      <c r="BG4" s="31">
        <f t="shared" ref="BG4" si="54">PRODUCT(AI4*100*1/AI20)</f>
        <v>0</v>
      </c>
      <c r="BH4" s="31">
        <f t="shared" ref="BH4" si="55">PRODUCT(AJ4*100*1/AJ20)</f>
        <v>0</v>
      </c>
      <c r="BI4" s="31">
        <f t="shared" ref="BI4" si="56">PRODUCT(AK4*100*1/AK20)</f>
        <v>0</v>
      </c>
      <c r="BJ4" s="31">
        <f t="shared" ref="BJ4" si="57">PRODUCT(AL4*100*1/AL20)</f>
        <v>0</v>
      </c>
      <c r="BK4" s="31">
        <f t="shared" ref="BK4" si="58">PRODUCT(AM4*100*1/AM20)</f>
        <v>0</v>
      </c>
      <c r="BL4" s="31">
        <f t="shared" ref="BL4" si="59">PRODUCT(AN4*100*1/AN20)</f>
        <v>0</v>
      </c>
      <c r="BM4" s="31">
        <f t="shared" ref="BM4" si="60">PRODUCT(AO4*100*1/AO20)</f>
        <v>0</v>
      </c>
      <c r="BN4" s="30">
        <f t="shared" ref="BN4" si="61">PRODUCT(AP4*100*1/AP20)</f>
        <v>0</v>
      </c>
      <c r="BO4" s="31">
        <f t="shared" ref="BO4" si="62">PRODUCT(AQ4*100*1/AQ20)</f>
        <v>0</v>
      </c>
      <c r="BR4" s="49">
        <v>1.4999999999999999E-2</v>
      </c>
      <c r="BS4" s="31">
        <f t="shared" ref="BS4" si="63">AU4</f>
        <v>0</v>
      </c>
      <c r="BT4" s="31">
        <f t="shared" ref="BT4" si="64">AV4</f>
        <v>0</v>
      </c>
      <c r="BU4" s="31">
        <f t="shared" ref="BU4" si="65">AW4</f>
        <v>0</v>
      </c>
      <c r="BV4" s="31">
        <f t="shared" ref="BV4" si="66">AX4</f>
        <v>0</v>
      </c>
      <c r="BW4" s="31">
        <f t="shared" ref="BW4" si="67">AY4</f>
        <v>0</v>
      </c>
      <c r="BX4" s="31">
        <f t="shared" ref="BX4" si="68">AZ4</f>
        <v>0</v>
      </c>
      <c r="BY4" s="31">
        <f t="shared" ref="BY4" si="69">BA4</f>
        <v>0</v>
      </c>
      <c r="BZ4" s="51">
        <f t="shared" ref="BZ4" si="70">BB4</f>
        <v>0</v>
      </c>
      <c r="CA4" s="31">
        <f t="shared" ref="CA4" si="71">BC4</f>
        <v>0</v>
      </c>
      <c r="CB4" s="31">
        <f t="shared" ref="CB4" si="72">BD4</f>
        <v>0</v>
      </c>
      <c r="CC4" s="31">
        <f t="shared" ref="CC4" si="73">BE4</f>
        <v>0</v>
      </c>
      <c r="CD4" s="31">
        <f t="shared" ref="CD4" si="74">BF4</f>
        <v>0</v>
      </c>
      <c r="CE4" s="31">
        <f t="shared" ref="CE4" si="75">BG4</f>
        <v>0</v>
      </c>
      <c r="CF4" s="31">
        <f t="shared" ref="CF4" si="76">BH4</f>
        <v>0</v>
      </c>
      <c r="CG4" s="31">
        <f t="shared" ref="CG4" si="77">BI4</f>
        <v>0</v>
      </c>
      <c r="CH4" s="31">
        <f t="shared" ref="CH4" si="78">BJ4</f>
        <v>0</v>
      </c>
      <c r="CI4" s="31">
        <f t="shared" ref="CI4" si="79">BK4</f>
        <v>0</v>
      </c>
      <c r="CJ4" s="31">
        <f t="shared" ref="CJ4" si="80">BL4</f>
        <v>0</v>
      </c>
      <c r="CK4" s="31">
        <f t="shared" ref="CK4" si="81">BM4</f>
        <v>0</v>
      </c>
      <c r="CL4" s="30">
        <f t="shared" ref="CL4" si="82">BN4</f>
        <v>0</v>
      </c>
      <c r="CM4" s="31">
        <f t="shared" ref="CM4" si="83">BO4</f>
        <v>0</v>
      </c>
      <c r="CN4" s="5"/>
      <c r="CQ4" s="12" t="s">
        <v>49</v>
      </c>
      <c r="CR4" s="16">
        <f>S4</f>
        <v>8</v>
      </c>
      <c r="CS4" s="16">
        <f>S5</f>
        <v>8</v>
      </c>
      <c r="CT4" s="16">
        <f>S6</f>
        <v>8</v>
      </c>
      <c r="CU4" s="16">
        <f>S7</f>
        <v>8</v>
      </c>
      <c r="CV4" s="16">
        <f>S8</f>
        <v>8</v>
      </c>
      <c r="CW4" s="16">
        <f>S9</f>
        <v>8</v>
      </c>
      <c r="CX4" s="16">
        <f>S10</f>
        <v>8</v>
      </c>
      <c r="CY4" s="16">
        <f>S11</f>
        <v>8</v>
      </c>
      <c r="CZ4" s="16">
        <f>S12</f>
        <v>8</v>
      </c>
      <c r="DA4" s="16">
        <f>S13</f>
        <v>8</v>
      </c>
      <c r="DB4" s="16">
        <f>S14</f>
        <v>8</v>
      </c>
      <c r="DC4" s="16">
        <f>S15</f>
        <v>8</v>
      </c>
      <c r="DD4" s="16">
        <f>S16</f>
        <v>8</v>
      </c>
      <c r="DE4" s="16">
        <f>S17</f>
        <v>1</v>
      </c>
      <c r="DF4" s="16">
        <f>S18</f>
        <v>8</v>
      </c>
      <c r="DG4" s="16">
        <f>S19</f>
        <v>8</v>
      </c>
      <c r="DH4" s="16">
        <f>S20</f>
        <v>8</v>
      </c>
      <c r="DI4" s="16">
        <f>S21</f>
        <v>8</v>
      </c>
      <c r="DJ4" s="16">
        <f>S22</f>
        <v>8</v>
      </c>
      <c r="DK4" s="16">
        <f>S23</f>
        <v>8</v>
      </c>
      <c r="DL4" s="16">
        <f>S24</f>
        <v>8</v>
      </c>
      <c r="DM4" s="10"/>
      <c r="DN4" s="10"/>
    </row>
    <row r="5" spans="1:118" ht="18.75" x14ac:dyDescent="0.25">
      <c r="B5" s="49" t="s">
        <v>3</v>
      </c>
      <c r="C5" s="2">
        <v>0</v>
      </c>
      <c r="D5" s="2">
        <v>0</v>
      </c>
      <c r="E5" s="2">
        <v>0</v>
      </c>
      <c r="F5" s="2">
        <v>1</v>
      </c>
      <c r="G5" s="2">
        <v>0</v>
      </c>
      <c r="H5" s="2">
        <v>0</v>
      </c>
      <c r="I5" s="2">
        <v>3</v>
      </c>
      <c r="J5" s="2">
        <v>1</v>
      </c>
      <c r="K5" s="2">
        <v>0</v>
      </c>
      <c r="L5" s="2">
        <v>0</v>
      </c>
      <c r="M5" s="3">
        <v>2</v>
      </c>
      <c r="N5" s="3">
        <v>0</v>
      </c>
      <c r="O5" s="3">
        <v>1</v>
      </c>
      <c r="P5" s="3">
        <v>0</v>
      </c>
      <c r="Q5" s="3">
        <v>0</v>
      </c>
      <c r="R5" s="3">
        <v>0</v>
      </c>
      <c r="S5" s="49">
        <v>8</v>
      </c>
      <c r="V5" s="49">
        <v>3.125E-2</v>
      </c>
      <c r="W5" s="2">
        <f>D4</f>
        <v>0</v>
      </c>
      <c r="X5" s="2">
        <f>D5</f>
        <v>0</v>
      </c>
      <c r="Y5" s="2">
        <f>D6</f>
        <v>0</v>
      </c>
      <c r="Z5" s="2">
        <f>D7</f>
        <v>0</v>
      </c>
      <c r="AA5" s="2">
        <f>D8</f>
        <v>0</v>
      </c>
      <c r="AB5" s="2">
        <f>D9</f>
        <v>5</v>
      </c>
      <c r="AC5" s="2">
        <f>D10</f>
        <v>0</v>
      </c>
      <c r="AD5" s="49">
        <f>D11</f>
        <v>0</v>
      </c>
      <c r="AE5" s="2">
        <f>D12</f>
        <v>0</v>
      </c>
      <c r="AF5" s="2">
        <f>D13</f>
        <v>0</v>
      </c>
      <c r="AG5" s="2">
        <f>D14</f>
        <v>0</v>
      </c>
      <c r="AH5" s="2">
        <f>D15</f>
        <v>0</v>
      </c>
      <c r="AI5" s="2">
        <f>D16</f>
        <v>0</v>
      </c>
      <c r="AJ5" s="2">
        <f>D17</f>
        <v>0</v>
      </c>
      <c r="AK5" s="2">
        <f>D18</f>
        <v>0</v>
      </c>
      <c r="AL5" s="2">
        <f>D19</f>
        <v>0</v>
      </c>
      <c r="AM5" s="2">
        <f>D20</f>
        <v>5</v>
      </c>
      <c r="AN5" s="2">
        <f>D21</f>
        <v>7</v>
      </c>
      <c r="AO5" s="2">
        <f>D22</f>
        <v>0</v>
      </c>
      <c r="AP5" s="49">
        <f>D23</f>
        <v>0</v>
      </c>
      <c r="AQ5" s="2">
        <f>D24</f>
        <v>2</v>
      </c>
      <c r="AT5" s="49">
        <v>3.1E-2</v>
      </c>
      <c r="AU5" s="31">
        <f t="shared" ref="AU5" si="84">PRODUCT(W5*100*1/W20)</f>
        <v>0</v>
      </c>
      <c r="AV5" s="31">
        <f t="shared" ref="AV5" si="85">PRODUCT(X5*100*1/X20)</f>
        <v>0</v>
      </c>
      <c r="AW5" s="31">
        <f t="shared" ref="AW5" si="86">PRODUCT(Y5*100*1/Y20)</f>
        <v>0</v>
      </c>
      <c r="AX5" s="31">
        <f t="shared" ref="AX5" si="87">PRODUCT(Z5*100*1/Z20)</f>
        <v>0</v>
      </c>
      <c r="AY5" s="31">
        <f t="shared" ref="AY5" si="88">PRODUCT(AA5*100*1/AA20)</f>
        <v>0</v>
      </c>
      <c r="AZ5" s="31">
        <f t="shared" ref="AZ5" si="89">PRODUCT(AB5*100*1/AB20)</f>
        <v>62.5</v>
      </c>
      <c r="BA5" s="31">
        <f t="shared" ref="BA5" si="90">PRODUCT(AC5*100*1/AC20)</f>
        <v>0</v>
      </c>
      <c r="BB5" s="51">
        <f t="shared" ref="BB5" si="91">PRODUCT(AD5*100*1/AD20)</f>
        <v>0</v>
      </c>
      <c r="BC5" s="31">
        <f t="shared" ref="BC5" si="92">PRODUCT(AE5*100*1/AE20)</f>
        <v>0</v>
      </c>
      <c r="BD5" s="31">
        <f t="shared" ref="BD5" si="93">PRODUCT(AF5*100*1/AF20)</f>
        <v>0</v>
      </c>
      <c r="BE5" s="31">
        <f t="shared" ref="BE5" si="94">PRODUCT(AG5*100*1/AG20)</f>
        <v>0</v>
      </c>
      <c r="BF5" s="31">
        <f t="shared" ref="BF5" si="95">PRODUCT(AH5*100*1/AH20)</f>
        <v>0</v>
      </c>
      <c r="BG5" s="31">
        <f t="shared" ref="BG5" si="96">PRODUCT(AI5*100*1/AI20)</f>
        <v>0</v>
      </c>
      <c r="BH5" s="31">
        <f t="shared" ref="BH5" si="97">PRODUCT(AJ5*100*1/AJ20)</f>
        <v>0</v>
      </c>
      <c r="BI5" s="31">
        <f t="shared" ref="BI5" si="98">PRODUCT(AK5*100*1/AK20)</f>
        <v>0</v>
      </c>
      <c r="BJ5" s="31">
        <f t="shared" ref="BJ5" si="99">PRODUCT(AL5*100*1/AL20)</f>
        <v>0</v>
      </c>
      <c r="BK5" s="31">
        <f t="shared" ref="BK5" si="100">PRODUCT(AM5*100*1/AM20)</f>
        <v>62.5</v>
      </c>
      <c r="BL5" s="31">
        <f t="shared" ref="BL5" si="101">PRODUCT(AN5*100*1/AN20)</f>
        <v>87.5</v>
      </c>
      <c r="BM5" s="31">
        <f t="shared" ref="BM5" si="102">PRODUCT(AO5*100*1/AO20)</f>
        <v>0</v>
      </c>
      <c r="BN5" s="30">
        <f t="shared" ref="BN5" si="103">PRODUCT(AP5*100*1/AP20)</f>
        <v>0</v>
      </c>
      <c r="BO5" s="31">
        <f t="shared" ref="BO5" si="104">PRODUCT(AQ5*100*1/AQ20)</f>
        <v>25</v>
      </c>
      <c r="BR5" s="49">
        <v>3.1E-2</v>
      </c>
      <c r="BS5" s="31">
        <f t="shared" ref="BS5" si="105">AU4+AU5</f>
        <v>0</v>
      </c>
      <c r="BT5" s="31">
        <f t="shared" ref="BT5" si="106">AV4+AV5</f>
        <v>0</v>
      </c>
      <c r="BU5" s="31">
        <f t="shared" ref="BU5" si="107">AW4+AW5</f>
        <v>0</v>
      </c>
      <c r="BV5" s="31">
        <f t="shared" ref="BV5" si="108">AX4+AX5</f>
        <v>0</v>
      </c>
      <c r="BW5" s="31">
        <f t="shared" ref="BW5" si="109">AY4+AY5</f>
        <v>0</v>
      </c>
      <c r="BX5" s="31">
        <f t="shared" ref="BX5" si="110">AZ4+AZ5</f>
        <v>62.5</v>
      </c>
      <c r="BY5" s="31">
        <f t="shared" ref="BY5" si="111">BA4+BA5</f>
        <v>0</v>
      </c>
      <c r="BZ5" s="51">
        <f t="shared" ref="BZ5" si="112">BB4+BB5</f>
        <v>0</v>
      </c>
      <c r="CA5" s="31">
        <f t="shared" ref="CA5" si="113">BC4+BC5</f>
        <v>0</v>
      </c>
      <c r="CB5" s="31">
        <f t="shared" ref="CB5" si="114">BD4+BD5</f>
        <v>0</v>
      </c>
      <c r="CC5" s="31">
        <f t="shared" ref="CC5" si="115">BE4+BE5</f>
        <v>0</v>
      </c>
      <c r="CD5" s="31">
        <f t="shared" ref="CD5" si="116">BF4+BF5</f>
        <v>0</v>
      </c>
      <c r="CE5" s="31">
        <f t="shared" ref="CE5" si="117">BG4+BG5</f>
        <v>0</v>
      </c>
      <c r="CF5" s="31">
        <f t="shared" ref="CF5" si="118">BH4+BH5</f>
        <v>0</v>
      </c>
      <c r="CG5" s="31">
        <f t="shared" ref="CG5" si="119">BI4+BI5</f>
        <v>0</v>
      </c>
      <c r="CH5" s="31">
        <f t="shared" ref="CH5" si="120">BJ4+BJ5</f>
        <v>0</v>
      </c>
      <c r="CI5" s="31">
        <f t="shared" ref="CI5" si="121">BK4+BK5</f>
        <v>62.5</v>
      </c>
      <c r="CJ5" s="31">
        <f t="shared" ref="CJ5" si="122">BL4+BL5</f>
        <v>87.5</v>
      </c>
      <c r="CK5" s="31">
        <f t="shared" ref="CK5" si="123">BM4+BM5</f>
        <v>0</v>
      </c>
      <c r="CL5" s="30">
        <f t="shared" ref="CL5" si="124">BN4+BN5</f>
        <v>0</v>
      </c>
      <c r="CM5" s="31">
        <f t="shared" ref="CM5" si="125">BO4+BO5</f>
        <v>25</v>
      </c>
      <c r="CN5" s="5"/>
      <c r="CQ5" s="12" t="s">
        <v>50</v>
      </c>
      <c r="CR5" s="13">
        <f>BS13</f>
        <v>12.5</v>
      </c>
      <c r="CS5" s="13">
        <f>BT13</f>
        <v>62.5</v>
      </c>
      <c r="CT5" s="13">
        <f>BU13</f>
        <v>62.5</v>
      </c>
      <c r="CU5" s="13">
        <f>BV13</f>
        <v>100</v>
      </c>
      <c r="CV5" s="13">
        <f>BW10</f>
        <v>87.5</v>
      </c>
      <c r="CW5" s="13">
        <f>BX10</f>
        <v>87.5</v>
      </c>
      <c r="CX5" s="13">
        <f>BY10</f>
        <v>87.5</v>
      </c>
      <c r="CY5" s="13"/>
      <c r="CZ5" s="13">
        <f>CA11</f>
        <v>100</v>
      </c>
      <c r="DA5" s="13">
        <f>CB11</f>
        <v>100</v>
      </c>
      <c r="DB5" s="13">
        <f>CC11</f>
        <v>100</v>
      </c>
      <c r="DC5" s="13">
        <f>CD13</f>
        <v>100</v>
      </c>
      <c r="DD5" s="13">
        <f>CE11</f>
        <v>100</v>
      </c>
      <c r="DE5" s="13">
        <f>CF11</f>
        <v>100</v>
      </c>
      <c r="DF5" s="13">
        <f>CG15</f>
        <v>87.5</v>
      </c>
      <c r="DG5" s="13">
        <f>CH11</f>
        <v>87.5</v>
      </c>
      <c r="DH5" s="13">
        <f>CI8</f>
        <v>100</v>
      </c>
      <c r="DI5" s="13">
        <f>CJ9</f>
        <v>100</v>
      </c>
      <c r="DJ5" s="13">
        <f>CK8</f>
        <v>100</v>
      </c>
      <c r="DK5" s="13"/>
      <c r="DL5" s="13">
        <f>CM9</f>
        <v>100</v>
      </c>
      <c r="DM5" s="10"/>
      <c r="DN5" s="10"/>
    </row>
    <row r="6" spans="1:118" ht="18.75" x14ac:dyDescent="0.25">
      <c r="B6" s="49" t="s">
        <v>4</v>
      </c>
      <c r="C6" s="2">
        <v>0</v>
      </c>
      <c r="D6" s="2">
        <v>0</v>
      </c>
      <c r="E6" s="2">
        <v>0</v>
      </c>
      <c r="F6" s="2">
        <v>0</v>
      </c>
      <c r="G6" s="2">
        <v>1</v>
      </c>
      <c r="H6" s="2">
        <v>0</v>
      </c>
      <c r="I6" s="2">
        <v>0</v>
      </c>
      <c r="J6" s="2">
        <v>1</v>
      </c>
      <c r="K6" s="2">
        <v>2</v>
      </c>
      <c r="L6" s="2">
        <v>1</v>
      </c>
      <c r="M6" s="3">
        <v>2</v>
      </c>
      <c r="N6" s="3">
        <v>0</v>
      </c>
      <c r="O6" s="3">
        <v>0</v>
      </c>
      <c r="P6" s="3">
        <v>1</v>
      </c>
      <c r="Q6" s="3">
        <v>0</v>
      </c>
      <c r="R6" s="3">
        <v>0</v>
      </c>
      <c r="S6" s="49">
        <v>8</v>
      </c>
      <c r="V6" s="49">
        <v>6.25E-2</v>
      </c>
      <c r="W6" s="2">
        <f>E4</f>
        <v>0</v>
      </c>
      <c r="X6" s="2">
        <f>E5</f>
        <v>0</v>
      </c>
      <c r="Y6" s="2">
        <f>E6</f>
        <v>0</v>
      </c>
      <c r="Z6" s="2">
        <f>E7</f>
        <v>0</v>
      </c>
      <c r="AA6" s="2">
        <f>E8</f>
        <v>0</v>
      </c>
      <c r="AB6" s="2">
        <f>E9</f>
        <v>0</v>
      </c>
      <c r="AC6" s="2">
        <f>E10</f>
        <v>0</v>
      </c>
      <c r="AD6" s="49">
        <f>E11</f>
        <v>0</v>
      </c>
      <c r="AE6" s="2">
        <f>E12</f>
        <v>4</v>
      </c>
      <c r="AF6" s="2">
        <f>E13</f>
        <v>8</v>
      </c>
      <c r="AG6" s="2">
        <f>E14</f>
        <v>0</v>
      </c>
      <c r="AH6" s="2">
        <f>E15</f>
        <v>0</v>
      </c>
      <c r="AI6" s="2">
        <f>E16</f>
        <v>2</v>
      </c>
      <c r="AJ6" s="2">
        <f>E17</f>
        <v>1</v>
      </c>
      <c r="AK6" s="2">
        <f>E18</f>
        <v>0</v>
      </c>
      <c r="AL6" s="2">
        <f>E19</f>
        <v>2</v>
      </c>
      <c r="AM6" s="2">
        <f>E20</f>
        <v>2</v>
      </c>
      <c r="AN6" s="2">
        <f>E21</f>
        <v>0</v>
      </c>
      <c r="AO6" s="2">
        <f>E22</f>
        <v>5</v>
      </c>
      <c r="AP6" s="49">
        <f>E23</f>
        <v>0</v>
      </c>
      <c r="AQ6" s="2">
        <f>E24</f>
        <v>0</v>
      </c>
      <c r="AT6" s="49">
        <v>6.2E-2</v>
      </c>
      <c r="AU6" s="31">
        <f t="shared" ref="AU6" si="126">PRODUCT(W6*100*1/W20)</f>
        <v>0</v>
      </c>
      <c r="AV6" s="31">
        <f t="shared" ref="AV6" si="127">PRODUCT(X6*100*1/X20)</f>
        <v>0</v>
      </c>
      <c r="AW6" s="31">
        <f t="shared" ref="AW6" si="128">PRODUCT(Y6*100*1/Y20)</f>
        <v>0</v>
      </c>
      <c r="AX6" s="31">
        <f t="shared" ref="AX6" si="129">PRODUCT(Z6*100*1/Z20)</f>
        <v>0</v>
      </c>
      <c r="AY6" s="31">
        <f t="shared" ref="AY6" si="130">PRODUCT(AA6*100*1/AA20)</f>
        <v>0</v>
      </c>
      <c r="AZ6" s="31">
        <f t="shared" ref="AZ6" si="131">PRODUCT(AB6*100*1/AB20)</f>
        <v>0</v>
      </c>
      <c r="BA6" s="31">
        <f t="shared" ref="BA6" si="132">PRODUCT(AC6*100*1/AC20)</f>
        <v>0</v>
      </c>
      <c r="BB6" s="51">
        <f t="shared" ref="BB6" si="133">PRODUCT(AD6*100*1/AD20)</f>
        <v>0</v>
      </c>
      <c r="BC6" s="31">
        <f t="shared" ref="BC6" si="134">PRODUCT(AE6*100*1/AE20)</f>
        <v>50</v>
      </c>
      <c r="BD6" s="31">
        <f t="shared" ref="BD6" si="135">PRODUCT(AF6*100*1/AF20)</f>
        <v>100</v>
      </c>
      <c r="BE6" s="31">
        <f t="shared" ref="BE6" si="136">PRODUCT(AG6*100*1/AG20)</f>
        <v>0</v>
      </c>
      <c r="BF6" s="31">
        <f t="shared" ref="BF6" si="137">PRODUCT(AH6*100*1/AH20)</f>
        <v>0</v>
      </c>
      <c r="BG6" s="31">
        <f t="shared" ref="BG6" si="138">PRODUCT(AI6*100*1/AI20)</f>
        <v>25</v>
      </c>
      <c r="BH6" s="31">
        <f t="shared" ref="BH6" si="139">PRODUCT(AJ6*100*1/AJ20)</f>
        <v>100</v>
      </c>
      <c r="BI6" s="31">
        <f t="shared" ref="BI6" si="140">PRODUCT(AK6*100*1/AK20)</f>
        <v>0</v>
      </c>
      <c r="BJ6" s="31">
        <f t="shared" ref="BJ6" si="141">PRODUCT(AL6*100*1/AL20)</f>
        <v>25</v>
      </c>
      <c r="BK6" s="31">
        <f t="shared" ref="BK6" si="142">PRODUCT(AM6*100*1/AM20)</f>
        <v>25</v>
      </c>
      <c r="BL6" s="31">
        <f t="shared" ref="BL6" si="143">PRODUCT(AN6*100*1/AN20)</f>
        <v>0</v>
      </c>
      <c r="BM6" s="31">
        <f t="shared" ref="BM6" si="144">PRODUCT(AO6*100*1/AO20)</f>
        <v>62.5</v>
      </c>
      <c r="BN6" s="30">
        <f t="shared" ref="BN6" si="145">PRODUCT(AP6*100*1/AP20)</f>
        <v>0</v>
      </c>
      <c r="BO6" s="31">
        <f t="shared" ref="BO6" si="146">PRODUCT(AQ6*100*1/AQ20)</f>
        <v>0</v>
      </c>
      <c r="BR6" s="49">
        <v>6.2E-2</v>
      </c>
      <c r="BS6" s="31">
        <f t="shared" ref="BS6" si="147">AU4+AU5+AU6</f>
        <v>0</v>
      </c>
      <c r="BT6" s="31">
        <f t="shared" ref="BT6" si="148">AV4+AV5+AV6</f>
        <v>0</v>
      </c>
      <c r="BU6" s="31">
        <f t="shared" ref="BU6" si="149">AW4+AW5+AW6</f>
        <v>0</v>
      </c>
      <c r="BV6" s="31">
        <f t="shared" ref="BV6" si="150">AX4+AX5+AX6</f>
        <v>0</v>
      </c>
      <c r="BW6" s="31">
        <f t="shared" ref="BW6" si="151">AY4+AY5+AY6</f>
        <v>0</v>
      </c>
      <c r="BX6" s="31">
        <f t="shared" ref="BX6" si="152">AZ4+AZ5+AZ6</f>
        <v>62.5</v>
      </c>
      <c r="BY6" s="31">
        <f t="shared" ref="BY6" si="153">BA4+BA5+BA6</f>
        <v>0</v>
      </c>
      <c r="BZ6" s="51">
        <f t="shared" ref="BZ6" si="154">BB4+BB5+BB6</f>
        <v>0</v>
      </c>
      <c r="CA6" s="31">
        <f t="shared" ref="CA6" si="155">BC4+BC5+BC6</f>
        <v>50</v>
      </c>
      <c r="CB6" s="31">
        <f t="shared" ref="CB6" si="156">BD4+BD5+BD6</f>
        <v>100</v>
      </c>
      <c r="CC6" s="31">
        <f t="shared" ref="CC6" si="157">BE4+BE5+BE6</f>
        <v>0</v>
      </c>
      <c r="CD6" s="31">
        <f t="shared" ref="CD6" si="158">BF4+BF5+BF6</f>
        <v>0</v>
      </c>
      <c r="CE6" s="31">
        <f t="shared" ref="CE6" si="159">BG4+BG5+BG6</f>
        <v>25</v>
      </c>
      <c r="CF6" s="31">
        <f t="shared" ref="CF6" si="160">BH4+BH5+BH6</f>
        <v>100</v>
      </c>
      <c r="CG6" s="31">
        <f t="shared" ref="CG6" si="161">BI4+BI5+BI6</f>
        <v>0</v>
      </c>
      <c r="CH6" s="31">
        <f t="shared" ref="CH6" si="162">BJ4+BJ5+BJ6</f>
        <v>25</v>
      </c>
      <c r="CI6" s="31">
        <f t="shared" ref="CI6" si="163">BK4+BK5+BK6</f>
        <v>87.5</v>
      </c>
      <c r="CJ6" s="31">
        <f t="shared" ref="CJ6" si="164">BL4+BL5+BL6</f>
        <v>87.5</v>
      </c>
      <c r="CK6" s="31">
        <f t="shared" ref="CK6" si="165">BM4+BM5+BM6</f>
        <v>62.5</v>
      </c>
      <c r="CL6" s="30">
        <f t="shared" ref="CL6" si="166">BN4+BN5+BN6</f>
        <v>0</v>
      </c>
      <c r="CM6" s="31">
        <f t="shared" ref="CM6" si="167">BO4+BO5+BO6</f>
        <v>25</v>
      </c>
      <c r="CN6" s="5"/>
      <c r="CQ6" s="12" t="s">
        <v>51</v>
      </c>
      <c r="CR6" s="13"/>
      <c r="CS6" s="13"/>
      <c r="CT6" s="13"/>
      <c r="CU6" s="13"/>
      <c r="CV6" s="13">
        <f>BW12-BW10</f>
        <v>0</v>
      </c>
      <c r="CW6" s="13">
        <f>SUM(BX11,-BX10)</f>
        <v>0</v>
      </c>
      <c r="CX6" s="14">
        <f>SUM(BY11-BY10)</f>
        <v>12.5</v>
      </c>
      <c r="CY6" s="13"/>
      <c r="CZ6" s="13">
        <f>CA12-CA11</f>
        <v>0</v>
      </c>
      <c r="DA6" s="13">
        <f>CB13-CB11</f>
        <v>0</v>
      </c>
      <c r="DB6" s="13"/>
      <c r="DC6" s="13"/>
      <c r="DD6" s="13"/>
      <c r="DE6" s="13"/>
      <c r="DF6" s="13"/>
      <c r="DG6" s="13">
        <f>CH12-CH11</f>
        <v>0</v>
      </c>
      <c r="DH6" s="13">
        <f>CI9-CI8</f>
        <v>0</v>
      </c>
      <c r="DI6" s="13">
        <f>CJ10-CJ9</f>
        <v>0</v>
      </c>
      <c r="DJ6" s="13"/>
      <c r="DK6" s="13"/>
      <c r="DL6" s="13"/>
      <c r="DM6" s="10"/>
      <c r="DN6" s="10"/>
    </row>
    <row r="7" spans="1:118" ht="18.75" x14ac:dyDescent="0.25">
      <c r="B7" s="49" t="s">
        <v>5</v>
      </c>
      <c r="C7" s="2">
        <v>0</v>
      </c>
      <c r="D7" s="2">
        <v>0</v>
      </c>
      <c r="E7" s="2">
        <v>0</v>
      </c>
      <c r="F7" s="2">
        <v>0</v>
      </c>
      <c r="G7" s="2">
        <v>1</v>
      </c>
      <c r="H7" s="2">
        <v>0</v>
      </c>
      <c r="I7" s="2">
        <v>1</v>
      </c>
      <c r="J7" s="2">
        <v>4</v>
      </c>
      <c r="K7" s="2">
        <v>1</v>
      </c>
      <c r="L7" s="2">
        <v>1</v>
      </c>
      <c r="M7" s="3">
        <v>0</v>
      </c>
      <c r="N7" s="3">
        <v>0</v>
      </c>
      <c r="O7" s="3">
        <v>0</v>
      </c>
      <c r="P7" s="3">
        <v>0</v>
      </c>
      <c r="Q7" s="3">
        <v>0</v>
      </c>
      <c r="R7" s="3">
        <v>0</v>
      </c>
      <c r="S7" s="49">
        <v>8</v>
      </c>
      <c r="V7" s="49">
        <v>0.125</v>
      </c>
      <c r="W7" s="2">
        <f>F4</f>
        <v>0</v>
      </c>
      <c r="X7" s="2">
        <f>F5</f>
        <v>1</v>
      </c>
      <c r="Y7" s="2">
        <f>F6</f>
        <v>0</v>
      </c>
      <c r="Z7" s="2">
        <f>F7</f>
        <v>0</v>
      </c>
      <c r="AA7" s="2">
        <f>F8</f>
        <v>6</v>
      </c>
      <c r="AB7" s="2">
        <f>F9</f>
        <v>0</v>
      </c>
      <c r="AC7" s="2">
        <f>F10</f>
        <v>6</v>
      </c>
      <c r="AD7" s="49">
        <f>F11</f>
        <v>1</v>
      </c>
      <c r="AE7" s="2">
        <f>F12</f>
        <v>0</v>
      </c>
      <c r="AF7" s="2">
        <f>F13</f>
        <v>0</v>
      </c>
      <c r="AG7" s="2">
        <f>F14</f>
        <v>1</v>
      </c>
      <c r="AH7" s="2">
        <f>F15</f>
        <v>0</v>
      </c>
      <c r="AI7" s="2">
        <f>F16</f>
        <v>0</v>
      </c>
      <c r="AJ7" s="2">
        <f>F17</f>
        <v>0</v>
      </c>
      <c r="AK7" s="2">
        <f>F18</f>
        <v>0</v>
      </c>
      <c r="AL7" s="2">
        <f>F19</f>
        <v>0</v>
      </c>
      <c r="AM7" s="2">
        <f>F20</f>
        <v>1</v>
      </c>
      <c r="AN7" s="2">
        <f>F21</f>
        <v>1</v>
      </c>
      <c r="AO7" s="2">
        <f>F22</f>
        <v>2</v>
      </c>
      <c r="AP7" s="49">
        <f>F23</f>
        <v>0</v>
      </c>
      <c r="AQ7" s="2">
        <f>F24</f>
        <v>2</v>
      </c>
      <c r="AT7" s="49">
        <v>0.125</v>
      </c>
      <c r="AU7" s="31">
        <f t="shared" ref="AU7" si="168">PRODUCT(W7*100*1/W20)</f>
        <v>0</v>
      </c>
      <c r="AV7" s="31">
        <f t="shared" ref="AV7" si="169">PRODUCT(X7*100*1/X20)</f>
        <v>12.5</v>
      </c>
      <c r="AW7" s="31">
        <f t="shared" ref="AW7" si="170">PRODUCT(Y7*100*1/Y20)</f>
        <v>0</v>
      </c>
      <c r="AX7" s="31">
        <f t="shared" ref="AX7" si="171">PRODUCT(Z7*100*1/Z20)</f>
        <v>0</v>
      </c>
      <c r="AY7" s="31">
        <f t="shared" ref="AY7" si="172">PRODUCT(AA7*100*1/AA20)</f>
        <v>75</v>
      </c>
      <c r="AZ7" s="31">
        <f t="shared" ref="AZ7" si="173">PRODUCT(AB7*100*1/AB20)</f>
        <v>0</v>
      </c>
      <c r="BA7" s="31">
        <f t="shared" ref="BA7" si="174">PRODUCT(AC7*100*1/AC20)</f>
        <v>75</v>
      </c>
      <c r="BB7" s="51">
        <f t="shared" ref="BB7" si="175">PRODUCT(AD7*100*1/AD20)</f>
        <v>12.5</v>
      </c>
      <c r="BC7" s="31">
        <f t="shared" ref="BC7" si="176">PRODUCT(AE7*100*1/AE20)</f>
        <v>0</v>
      </c>
      <c r="BD7" s="31">
        <f t="shared" ref="BD7" si="177">PRODUCT(AF7*100*1/AF20)</f>
        <v>0</v>
      </c>
      <c r="BE7" s="31">
        <f t="shared" ref="BE7" si="178">PRODUCT(AG7*100*1/AG20)</f>
        <v>12.5</v>
      </c>
      <c r="BF7" s="31">
        <f t="shared" ref="BF7" si="179">PRODUCT(AH7*100*1/AH20)</f>
        <v>0</v>
      </c>
      <c r="BG7" s="31">
        <f t="shared" ref="BG7" si="180">PRODUCT(AI7*100*1/AI20)</f>
        <v>0</v>
      </c>
      <c r="BH7" s="31">
        <f t="shared" ref="BH7" si="181">PRODUCT(AJ7*100*1/AJ20)</f>
        <v>0</v>
      </c>
      <c r="BI7" s="31">
        <f t="shared" ref="BI7" si="182">PRODUCT(AK7*100*1/AK20)</f>
        <v>0</v>
      </c>
      <c r="BJ7" s="31">
        <f t="shared" ref="BJ7" si="183">PRODUCT(AL7*100*1/AL20)</f>
        <v>0</v>
      </c>
      <c r="BK7" s="31">
        <f t="shared" ref="BK7" si="184">PRODUCT(AM7*100*1/AM20)</f>
        <v>12.5</v>
      </c>
      <c r="BL7" s="31">
        <f t="shared" ref="BL7" si="185">PRODUCT(AN7*100*1/AN20)</f>
        <v>12.5</v>
      </c>
      <c r="BM7" s="31">
        <f t="shared" ref="BM7" si="186">PRODUCT(AO7*100*1/AO20)</f>
        <v>25</v>
      </c>
      <c r="BN7" s="30">
        <f t="shared" ref="BN7" si="187">PRODUCT(AP7*100*1/AP20)</f>
        <v>0</v>
      </c>
      <c r="BO7" s="31">
        <f t="shared" ref="BO7" si="188">PRODUCT(AQ7*100*1/AQ20)</f>
        <v>25</v>
      </c>
      <c r="BR7" s="49">
        <v>0.125</v>
      </c>
      <c r="BS7" s="31">
        <f t="shared" ref="BS7" si="189">AU4+AU5+AU6+AU7</f>
        <v>0</v>
      </c>
      <c r="BT7" s="31">
        <f t="shared" ref="BT7" si="190">AV4+AV5+AV6+AV7</f>
        <v>12.5</v>
      </c>
      <c r="BU7" s="31">
        <f t="shared" ref="BU7" si="191">AW4+AW5+AW6+AW7</f>
        <v>0</v>
      </c>
      <c r="BV7" s="31">
        <f t="shared" ref="BV7" si="192">AX4+AX5+AX6+AX7</f>
        <v>0</v>
      </c>
      <c r="BW7" s="31">
        <f t="shared" ref="BW7" si="193">AY4+AY5+AY6+AY7</f>
        <v>75</v>
      </c>
      <c r="BX7" s="31">
        <f t="shared" ref="BX7" si="194">AZ4+AZ5+AZ6+AZ7</f>
        <v>62.5</v>
      </c>
      <c r="BY7" s="31">
        <f t="shared" ref="BY7" si="195">BA4+BA5+BA6+BA7</f>
        <v>75</v>
      </c>
      <c r="BZ7" s="51">
        <f t="shared" ref="BZ7" si="196">BB4+BB5+BB6+BB7</f>
        <v>12.5</v>
      </c>
      <c r="CA7" s="31">
        <f t="shared" ref="CA7" si="197">BC4+BC5+BC6+BC7</f>
        <v>50</v>
      </c>
      <c r="CB7" s="31">
        <f t="shared" ref="CB7" si="198">BD4+BD5+BD6+BD7</f>
        <v>100</v>
      </c>
      <c r="CC7" s="31">
        <f t="shared" ref="CC7" si="199">BE4+BE5+BE6+BE7</f>
        <v>12.5</v>
      </c>
      <c r="CD7" s="31">
        <f t="shared" ref="CD7" si="200">BF4+BF5+BF6+BF7</f>
        <v>0</v>
      </c>
      <c r="CE7" s="31">
        <f t="shared" ref="CE7" si="201">BG4+BG5+BG6+BG7</f>
        <v>25</v>
      </c>
      <c r="CF7" s="31">
        <f t="shared" ref="CF7" si="202">BH4+BH5+BH6+BH7</f>
        <v>100</v>
      </c>
      <c r="CG7" s="31">
        <f t="shared" ref="CG7" si="203">BI4+BI5+BI6+BI7</f>
        <v>0</v>
      </c>
      <c r="CH7" s="31">
        <f t="shared" ref="CH7" si="204">BJ4+BJ5+BJ6+BJ7</f>
        <v>25</v>
      </c>
      <c r="CI7" s="31">
        <f t="shared" ref="CI7" si="205">BK4+BK5+BK6+BK7</f>
        <v>100</v>
      </c>
      <c r="CJ7" s="31">
        <f t="shared" ref="CJ7" si="206">BL4+BL5+BL6+BL7</f>
        <v>100</v>
      </c>
      <c r="CK7" s="31">
        <f t="shared" ref="CK7" si="207">BM4+BM5+BM6+BM7</f>
        <v>87.5</v>
      </c>
      <c r="CL7" s="30">
        <f t="shared" ref="CL7" si="208">BN4+BN5+BN6+BN7</f>
        <v>0</v>
      </c>
      <c r="CM7" s="31">
        <f t="shared" ref="CM7" si="209">BO4+BO5+BO6+BO7</f>
        <v>50</v>
      </c>
      <c r="CN7" s="5"/>
      <c r="CQ7" s="12" t="s">
        <v>52</v>
      </c>
      <c r="CR7" s="13">
        <f>BS19-CR5</f>
        <v>87.5</v>
      </c>
      <c r="CS7" s="13">
        <f>BT19-CS5</f>
        <v>37.5</v>
      </c>
      <c r="CT7" s="13">
        <f>BU19-BU13</f>
        <v>37.5</v>
      </c>
      <c r="CU7" s="13">
        <f>BV19-BV13</f>
        <v>0</v>
      </c>
      <c r="CV7" s="13">
        <f>BW19-CV6-CV5</f>
        <v>12.5</v>
      </c>
      <c r="CW7" s="13">
        <f>BX19-BX11</f>
        <v>12.5</v>
      </c>
      <c r="CX7" s="13">
        <f>BY19-BY11</f>
        <v>0</v>
      </c>
      <c r="CY7" s="13"/>
      <c r="CZ7" s="13">
        <f>CA19-CA12</f>
        <v>0</v>
      </c>
      <c r="DA7" s="13">
        <f>CB19-CB13</f>
        <v>0</v>
      </c>
      <c r="DB7" s="13">
        <f>CC19-CC11</f>
        <v>0</v>
      </c>
      <c r="DC7" s="13">
        <f>CD19-CD13</f>
        <v>0</v>
      </c>
      <c r="DD7" s="13">
        <f>CE19-CE11</f>
        <v>0</v>
      </c>
      <c r="DE7" s="13">
        <f>CF19-CF11</f>
        <v>0</v>
      </c>
      <c r="DF7" s="13">
        <f>CG19-CG15</f>
        <v>12.5</v>
      </c>
      <c r="DG7" s="13">
        <f>CH19-CH12</f>
        <v>12.5</v>
      </c>
      <c r="DH7" s="13">
        <f>CI19-CI9</f>
        <v>0</v>
      </c>
      <c r="DI7" s="13">
        <f>CJ19-CJ10</f>
        <v>0</v>
      </c>
      <c r="DJ7" s="13">
        <f>CK19-CK8</f>
        <v>0</v>
      </c>
      <c r="DK7" s="13"/>
      <c r="DL7" s="13">
        <f>CM19-CM9</f>
        <v>0</v>
      </c>
      <c r="DM7" s="10"/>
      <c r="DN7" s="10"/>
    </row>
    <row r="8" spans="1:118" x14ac:dyDescent="0.25">
      <c r="B8" s="49" t="s">
        <v>6</v>
      </c>
      <c r="C8" s="2">
        <v>0</v>
      </c>
      <c r="D8" s="2">
        <v>0</v>
      </c>
      <c r="E8" s="2">
        <v>0</v>
      </c>
      <c r="F8" s="2">
        <v>6</v>
      </c>
      <c r="G8" s="2">
        <v>0</v>
      </c>
      <c r="H8" s="2">
        <v>1</v>
      </c>
      <c r="I8" s="2">
        <v>0</v>
      </c>
      <c r="J8" s="4">
        <v>0</v>
      </c>
      <c r="K8" s="4">
        <v>0</v>
      </c>
      <c r="L8" s="3">
        <v>0</v>
      </c>
      <c r="M8" s="3">
        <v>1</v>
      </c>
      <c r="N8" s="3">
        <v>0</v>
      </c>
      <c r="O8" s="3">
        <v>0</v>
      </c>
      <c r="P8" s="3">
        <v>0</v>
      </c>
      <c r="Q8" s="3">
        <v>0</v>
      </c>
      <c r="R8" s="3">
        <v>0</v>
      </c>
      <c r="S8" s="49">
        <v>8</v>
      </c>
      <c r="V8" s="49">
        <v>0.25</v>
      </c>
      <c r="W8" s="2">
        <f>G4</f>
        <v>0</v>
      </c>
      <c r="X8" s="2">
        <f>G5</f>
        <v>0</v>
      </c>
      <c r="Y8" s="2">
        <f>G6</f>
        <v>1</v>
      </c>
      <c r="Z8" s="2">
        <f>G7</f>
        <v>1</v>
      </c>
      <c r="AA8" s="2">
        <f>G8</f>
        <v>0</v>
      </c>
      <c r="AB8" s="2">
        <f>G9</f>
        <v>1</v>
      </c>
      <c r="AC8" s="2">
        <f>G10</f>
        <v>0</v>
      </c>
      <c r="AD8" s="49">
        <f>G11</f>
        <v>0</v>
      </c>
      <c r="AE8" s="2">
        <f>G12</f>
        <v>3</v>
      </c>
      <c r="AF8" s="2">
        <f>G13</f>
        <v>0</v>
      </c>
      <c r="AG8" s="2">
        <f>G14</f>
        <v>3</v>
      </c>
      <c r="AH8" s="2">
        <f>G15</f>
        <v>8</v>
      </c>
      <c r="AI8" s="2">
        <f>G16</f>
        <v>5</v>
      </c>
      <c r="AJ8" s="2">
        <f>G17</f>
        <v>0</v>
      </c>
      <c r="AK8" s="2">
        <f>G18</f>
        <v>0</v>
      </c>
      <c r="AL8" s="2">
        <f>G19</f>
        <v>3</v>
      </c>
      <c r="AM8" s="2">
        <f>G20</f>
        <v>0</v>
      </c>
      <c r="AN8" s="2">
        <f>G21</f>
        <v>0</v>
      </c>
      <c r="AO8" s="2">
        <f>G22</f>
        <v>1</v>
      </c>
      <c r="AP8" s="49">
        <f>G23</f>
        <v>1</v>
      </c>
      <c r="AQ8" s="2">
        <f>G24</f>
        <v>4</v>
      </c>
      <c r="AT8" s="49">
        <v>0.25</v>
      </c>
      <c r="AU8" s="31">
        <f t="shared" ref="AU8" si="210">PRODUCT(W8*100*1/W20)</f>
        <v>0</v>
      </c>
      <c r="AV8" s="31">
        <f t="shared" ref="AV8" si="211">PRODUCT(X8*100*1/X20)</f>
        <v>0</v>
      </c>
      <c r="AW8" s="31">
        <f t="shared" ref="AW8" si="212">PRODUCT(Y8*100*1/Y20)</f>
        <v>12.5</v>
      </c>
      <c r="AX8" s="31">
        <f t="shared" ref="AX8" si="213">PRODUCT(Z8*100*1/Z20)</f>
        <v>12.5</v>
      </c>
      <c r="AY8" s="31">
        <f t="shared" ref="AY8" si="214">PRODUCT(AA8*100*1/AA20)</f>
        <v>0</v>
      </c>
      <c r="AZ8" s="31">
        <f t="shared" ref="AZ8" si="215">PRODUCT(AB8*100*1/AB20)</f>
        <v>12.5</v>
      </c>
      <c r="BA8" s="31">
        <f t="shared" ref="BA8" si="216">PRODUCT(AC8*100*1/AC20)</f>
        <v>0</v>
      </c>
      <c r="BB8" s="51">
        <f t="shared" ref="BB8" si="217">PRODUCT(AD8*100*1/AD20)</f>
        <v>0</v>
      </c>
      <c r="BC8" s="31">
        <f t="shared" ref="BC8" si="218">PRODUCT(AE8*100*1/AE20)</f>
        <v>37.5</v>
      </c>
      <c r="BD8" s="31">
        <f t="shared" ref="BD8" si="219">PRODUCT(AF8*100*1/AF20)</f>
        <v>0</v>
      </c>
      <c r="BE8" s="31">
        <f t="shared" ref="BE8" si="220">PRODUCT(AG8*100*1/AG20)</f>
        <v>37.5</v>
      </c>
      <c r="BF8" s="31">
        <f t="shared" ref="BF8" si="221">PRODUCT(AH8*100*1/AH20)</f>
        <v>100</v>
      </c>
      <c r="BG8" s="31">
        <f t="shared" ref="BG8" si="222">PRODUCT(AI8*100*1/AI20)</f>
        <v>62.5</v>
      </c>
      <c r="BH8" s="31">
        <f t="shared" ref="BH8" si="223">PRODUCT(AJ8*100*1/AJ20)</f>
        <v>0</v>
      </c>
      <c r="BI8" s="31">
        <f t="shared" ref="BI8" si="224">PRODUCT(AK8*100*1/AK20)</f>
        <v>0</v>
      </c>
      <c r="BJ8" s="31">
        <f t="shared" ref="BJ8" si="225">PRODUCT(AL8*100*1/AL20)</f>
        <v>37.5</v>
      </c>
      <c r="BK8" s="31">
        <f t="shared" ref="BK8" si="226">PRODUCT(AM8*100*1/AM20)</f>
        <v>0</v>
      </c>
      <c r="BL8" s="31">
        <f t="shared" ref="BL8" si="227">PRODUCT(AN8*100*1/AN20)</f>
        <v>0</v>
      </c>
      <c r="BM8" s="31">
        <f t="shared" ref="BM8" si="228">PRODUCT(AO8*100*1/AO20)</f>
        <v>12.5</v>
      </c>
      <c r="BN8" s="30">
        <f t="shared" ref="BN8" si="229">PRODUCT(AP8*100*1/AP20)</f>
        <v>12.5</v>
      </c>
      <c r="BO8" s="31">
        <f t="shared" ref="BO8" si="230">PRODUCT(AQ8*100*1/AQ20)</f>
        <v>50</v>
      </c>
      <c r="BR8" s="49">
        <v>0.25</v>
      </c>
      <c r="BS8" s="31">
        <f t="shared" ref="BS8" si="231">AU4+AU5+AU6+AU7+AU8</f>
        <v>0</v>
      </c>
      <c r="BT8" s="31">
        <f t="shared" ref="BT8" si="232">AV4+AV5+AV6+AV7+AV8</f>
        <v>12.5</v>
      </c>
      <c r="BU8" s="31">
        <f t="shared" ref="BU8" si="233">AW4+AW5+AW6+AW7+AW8</f>
        <v>12.5</v>
      </c>
      <c r="BV8" s="31">
        <f t="shared" ref="BV8" si="234">AX4+AX5+AX6+AX7+AX8</f>
        <v>12.5</v>
      </c>
      <c r="BW8" s="31">
        <f t="shared" ref="BW8" si="235">AY4+AY5+AY6+AY7+AY8</f>
        <v>75</v>
      </c>
      <c r="BX8" s="31">
        <f t="shared" ref="BX8" si="236">AZ4+AZ5+AZ6+AZ7+AZ8</f>
        <v>75</v>
      </c>
      <c r="BY8" s="31">
        <f t="shared" ref="BY8" si="237">BA4+BA5+BA6+BA7+BA8</f>
        <v>75</v>
      </c>
      <c r="BZ8" s="51">
        <f t="shared" ref="BZ8" si="238">BB4+BB5+BB6+BB7+BB8</f>
        <v>12.5</v>
      </c>
      <c r="CA8" s="31">
        <f t="shared" ref="CA8" si="239">BC4+BC5+BC6+BC7+BC8</f>
        <v>87.5</v>
      </c>
      <c r="CB8" s="31">
        <f t="shared" ref="CB8" si="240">BD4+BD5+BD6+BD7+BD8</f>
        <v>100</v>
      </c>
      <c r="CC8" s="31">
        <f t="shared" ref="CC8" si="241">BE4+BE5+BE6+BE7+BE8</f>
        <v>50</v>
      </c>
      <c r="CD8" s="31">
        <f t="shared" ref="CD8" si="242">BF4+BF5+BF6+BF7+BF8</f>
        <v>100</v>
      </c>
      <c r="CE8" s="31">
        <f t="shared" ref="CE8" si="243">BG4+BG5+BG6+BG7+BG8</f>
        <v>87.5</v>
      </c>
      <c r="CF8" s="31">
        <f t="shared" ref="CF8" si="244">BH4+BH5+BH6+BH7+BH8</f>
        <v>100</v>
      </c>
      <c r="CG8" s="31">
        <f t="shared" ref="CG8" si="245">BI4+BI5+BI6+BI7+BI8</f>
        <v>0</v>
      </c>
      <c r="CH8" s="31">
        <f t="shared" ref="CH8" si="246">BJ4+BJ5+BJ6+BJ7+BJ8</f>
        <v>62.5</v>
      </c>
      <c r="CI8" s="31">
        <f t="shared" ref="CI8" si="247">BK4+BK5+BK6+BK7+BK8</f>
        <v>100</v>
      </c>
      <c r="CJ8" s="31">
        <f t="shared" ref="CJ8" si="248">BL4+BL5+BL6+BL7+BL8</f>
        <v>100</v>
      </c>
      <c r="CK8" s="31">
        <f t="shared" ref="CK8" si="249">BM4+BM5+BM6+BM7+BM8</f>
        <v>100</v>
      </c>
      <c r="CL8" s="30">
        <f t="shared" ref="CL8" si="250">BN4+BN5+BN6+BN7+BN8</f>
        <v>12.5</v>
      </c>
      <c r="CM8" s="31">
        <f t="shared" ref="CM8" si="251">BO4+BO5+BO6+BO7+BO8</f>
        <v>100</v>
      </c>
      <c r="CN8" s="5"/>
      <c r="CQ8" s="10"/>
      <c r="CR8" s="10"/>
      <c r="CS8" s="10"/>
      <c r="CT8" s="10"/>
      <c r="CU8" s="10"/>
      <c r="CV8" s="10"/>
      <c r="CW8" s="10"/>
      <c r="CX8" s="10"/>
      <c r="CY8" s="10"/>
      <c r="CZ8" s="10"/>
      <c r="DA8" s="10"/>
      <c r="DB8" s="10"/>
      <c r="DC8" s="10"/>
      <c r="DD8" s="10"/>
      <c r="DE8" s="10"/>
      <c r="DF8" s="10"/>
      <c r="DG8" s="10"/>
      <c r="DH8" s="10"/>
      <c r="DI8" s="10"/>
      <c r="DJ8" s="10"/>
      <c r="DK8" s="10"/>
      <c r="DL8" s="10"/>
      <c r="DM8" s="10"/>
      <c r="DN8" s="10"/>
    </row>
    <row r="9" spans="1:118" x14ac:dyDescent="0.25">
      <c r="B9" s="49" t="s">
        <v>7</v>
      </c>
      <c r="C9" s="2">
        <v>0</v>
      </c>
      <c r="D9" s="2">
        <v>5</v>
      </c>
      <c r="E9" s="2">
        <v>0</v>
      </c>
      <c r="F9" s="2">
        <v>0</v>
      </c>
      <c r="G9" s="2">
        <v>1</v>
      </c>
      <c r="H9" s="2">
        <v>1</v>
      </c>
      <c r="I9" s="2">
        <v>0</v>
      </c>
      <c r="J9" s="4">
        <v>0</v>
      </c>
      <c r="K9" s="3">
        <v>0</v>
      </c>
      <c r="L9" s="3">
        <v>0</v>
      </c>
      <c r="M9" s="3">
        <v>1</v>
      </c>
      <c r="N9" s="3">
        <v>0</v>
      </c>
      <c r="O9" s="3">
        <v>0</v>
      </c>
      <c r="P9" s="3">
        <v>0</v>
      </c>
      <c r="Q9" s="3">
        <v>0</v>
      </c>
      <c r="R9" s="3">
        <v>0</v>
      </c>
      <c r="S9" s="49">
        <v>8</v>
      </c>
      <c r="V9" s="49">
        <v>0.5</v>
      </c>
      <c r="W9" s="2">
        <f>H4</f>
        <v>0</v>
      </c>
      <c r="X9" s="2">
        <f>H5</f>
        <v>0</v>
      </c>
      <c r="Y9" s="2">
        <f>H6</f>
        <v>0</v>
      </c>
      <c r="Z9" s="2">
        <f>H7</f>
        <v>0</v>
      </c>
      <c r="AA9" s="2">
        <f>H8</f>
        <v>1</v>
      </c>
      <c r="AB9" s="2">
        <f>H9</f>
        <v>1</v>
      </c>
      <c r="AC9" s="2">
        <f>H10</f>
        <v>1</v>
      </c>
      <c r="AD9" s="49">
        <f>H11</f>
        <v>0</v>
      </c>
      <c r="AE9" s="2">
        <f>H12</f>
        <v>1</v>
      </c>
      <c r="AF9" s="2">
        <f>H13</f>
        <v>0</v>
      </c>
      <c r="AG9" s="2">
        <f>H14</f>
        <v>2</v>
      </c>
      <c r="AH9" s="2">
        <f>H15</f>
        <v>0</v>
      </c>
      <c r="AI9" s="2">
        <f>H16</f>
        <v>1</v>
      </c>
      <c r="AJ9" s="2">
        <f>H17</f>
        <v>0</v>
      </c>
      <c r="AK9" s="2">
        <f>H18</f>
        <v>1</v>
      </c>
      <c r="AL9" s="2">
        <f>H19</f>
        <v>1</v>
      </c>
      <c r="AM9" s="4">
        <f>H20</f>
        <v>0</v>
      </c>
      <c r="AN9" s="2">
        <f>H21</f>
        <v>0</v>
      </c>
      <c r="AO9" s="3">
        <f>H22</f>
        <v>0</v>
      </c>
      <c r="AP9" s="49">
        <f>H23</f>
        <v>2</v>
      </c>
      <c r="AQ9" s="2">
        <f>H24</f>
        <v>0</v>
      </c>
      <c r="AT9" s="49">
        <v>0.5</v>
      </c>
      <c r="AU9" s="31">
        <f t="shared" ref="AU9" si="252">PRODUCT(W9*100*1/W20)</f>
        <v>0</v>
      </c>
      <c r="AV9" s="31">
        <f t="shared" ref="AV9" si="253">PRODUCT(X9*100*1/X20)</f>
        <v>0</v>
      </c>
      <c r="AW9" s="31">
        <f t="shared" ref="AW9" si="254">PRODUCT(Y9*100*1/Y20)</f>
        <v>0</v>
      </c>
      <c r="AX9" s="31">
        <f t="shared" ref="AX9" si="255">PRODUCT(Z9*100*1/Z20)</f>
        <v>0</v>
      </c>
      <c r="AY9" s="31">
        <f t="shared" ref="AY9" si="256">PRODUCT(AA9*100*1/AA20)</f>
        <v>12.5</v>
      </c>
      <c r="AZ9" s="31">
        <f t="shared" ref="AZ9" si="257">PRODUCT(AB9*100*1/AB20)</f>
        <v>12.5</v>
      </c>
      <c r="BA9" s="31">
        <f t="shared" ref="BA9" si="258">PRODUCT(AC9*100*1/AC20)</f>
        <v>12.5</v>
      </c>
      <c r="BB9" s="51">
        <f t="shared" ref="BB9" si="259">PRODUCT(AD9*100*1/AD20)</f>
        <v>0</v>
      </c>
      <c r="BC9" s="31">
        <f t="shared" ref="BC9" si="260">PRODUCT(AE9*100*1/AE20)</f>
        <v>12.5</v>
      </c>
      <c r="BD9" s="31">
        <f t="shared" ref="BD9" si="261">PRODUCT(AF9*100*1/AF20)</f>
        <v>0</v>
      </c>
      <c r="BE9" s="31">
        <f t="shared" ref="BE9" si="262">PRODUCT(AG9*100*1/AG20)</f>
        <v>25</v>
      </c>
      <c r="BF9" s="31">
        <f t="shared" ref="BF9" si="263">PRODUCT(AH9*100*1/AH20)</f>
        <v>0</v>
      </c>
      <c r="BG9" s="31">
        <f t="shared" ref="BG9" si="264">PRODUCT(AI9*100*1/AI20)</f>
        <v>12.5</v>
      </c>
      <c r="BH9" s="31">
        <f t="shared" ref="BH9" si="265">PRODUCT(AJ9*100*1/AJ20)</f>
        <v>0</v>
      </c>
      <c r="BI9" s="31">
        <f t="shared" ref="BI9" si="266">PRODUCT(AK9*100*1/AK20)</f>
        <v>12.5</v>
      </c>
      <c r="BJ9" s="31">
        <f t="shared" ref="BJ9" si="267">PRODUCT(AL9*100*1/AL20)</f>
        <v>12.5</v>
      </c>
      <c r="BK9" s="32">
        <f t="shared" ref="BK9" si="268">PRODUCT(AM9*100*1/AM20)</f>
        <v>0</v>
      </c>
      <c r="BL9" s="31">
        <f t="shared" ref="BL9" si="269">PRODUCT(AN9*100*1/AN20)</f>
        <v>0</v>
      </c>
      <c r="BM9" s="33">
        <f t="shared" ref="BM9" si="270">PRODUCT(AO9*100*1/AO20)</f>
        <v>0</v>
      </c>
      <c r="BN9" s="30">
        <f t="shared" ref="BN9" si="271">PRODUCT(AP9*100*1/AP20)</f>
        <v>25</v>
      </c>
      <c r="BO9" s="31">
        <f t="shared" ref="BO9" si="272">PRODUCT(AQ9*100*1/AQ20)</f>
        <v>0</v>
      </c>
      <c r="BR9" s="49">
        <v>0.5</v>
      </c>
      <c r="BS9" s="31">
        <f t="shared" ref="BS9" si="273">AU4+AU5+AU6+AU7+AU8+AU9</f>
        <v>0</v>
      </c>
      <c r="BT9" s="31">
        <f t="shared" ref="BT9" si="274">AV4+AV5+AV6+AV7+AV8+AV9</f>
        <v>12.5</v>
      </c>
      <c r="BU9" s="31">
        <f t="shared" ref="BU9" si="275">AW4+AW5+AW6+AW7+AW8+AW9</f>
        <v>12.5</v>
      </c>
      <c r="BV9" s="31">
        <f t="shared" ref="BV9" si="276">AX4+AX5+AX6+AX7+AX8+AX9</f>
        <v>12.5</v>
      </c>
      <c r="BW9" s="31">
        <f t="shared" ref="BW9" si="277">AY4+AY5+AY6+AY7+AY8+AY9</f>
        <v>87.5</v>
      </c>
      <c r="BX9" s="31">
        <f t="shared" ref="BX9" si="278">AZ4+AZ5+AZ6+AZ7+AZ8+AZ9</f>
        <v>87.5</v>
      </c>
      <c r="BY9" s="31">
        <f t="shared" ref="BY9" si="279">BA4+BA5+BA6+BA7+BA8+BA9</f>
        <v>87.5</v>
      </c>
      <c r="BZ9" s="51">
        <f t="shared" ref="BZ9" si="280">BB4+BB5+BB6+BB7+BB8+BB9</f>
        <v>12.5</v>
      </c>
      <c r="CA9" s="31">
        <f t="shared" ref="CA9" si="281">BC4+BC5+BC6+BC7+BC8+BC9</f>
        <v>100</v>
      </c>
      <c r="CB9" s="31">
        <f t="shared" ref="CB9" si="282">BD4+BD5+BD6+BD7+BD8+BD9</f>
        <v>100</v>
      </c>
      <c r="CC9" s="31">
        <f t="shared" ref="CC9" si="283">BE4+BE5+BE6+BE7+BE8+BE9</f>
        <v>75</v>
      </c>
      <c r="CD9" s="31">
        <f t="shared" ref="CD9" si="284">BF4+BF5+BF6+BF7+BF8+BF9</f>
        <v>100</v>
      </c>
      <c r="CE9" s="31">
        <f t="shared" ref="CE9" si="285">BG4+BG5+BG6+BG7+BG8+BG9</f>
        <v>100</v>
      </c>
      <c r="CF9" s="31">
        <f t="shared" ref="CF9" si="286">BH4+BH5+BH6+BH7+BH8+BH9</f>
        <v>100</v>
      </c>
      <c r="CG9" s="31">
        <f t="shared" ref="CG9" si="287">BI4+BI5+BI6+BI7+BI8+BI9</f>
        <v>12.5</v>
      </c>
      <c r="CH9" s="31">
        <f t="shared" ref="CH9" si="288">BJ4+BJ5+BJ6+BJ7+BJ8+BJ9</f>
        <v>75</v>
      </c>
      <c r="CI9" s="32">
        <f t="shared" ref="CI9" si="289">BK4+BK5+BK6+BK7+BK8+BK9</f>
        <v>100</v>
      </c>
      <c r="CJ9" s="31">
        <f t="shared" ref="CJ9" si="290">BL4+BL5+BL6+BL7+BL8+BL9</f>
        <v>100</v>
      </c>
      <c r="CK9" s="33">
        <f t="shared" ref="CK9" si="291">BM4+BM5+BM6+BM7+BM8+BM9</f>
        <v>100</v>
      </c>
      <c r="CL9" s="30">
        <f t="shared" ref="CL9" si="292">BN4+BN5+BN6+BN7+BN8+BN9</f>
        <v>37.5</v>
      </c>
      <c r="CM9" s="31">
        <f t="shared" ref="CM9" si="293">BO4+BO5+BO6+BO7+BO8+BO9</f>
        <v>100</v>
      </c>
      <c r="CN9" s="5"/>
      <c r="CQ9" s="10"/>
      <c r="CR9" s="10" t="str">
        <f>A3</f>
        <v>Citrobacter koseri</v>
      </c>
      <c r="CS9" s="10"/>
      <c r="CT9" s="10"/>
      <c r="CU9" s="10"/>
      <c r="CV9" s="10"/>
      <c r="CW9" s="10"/>
      <c r="CX9" s="10"/>
      <c r="CY9" s="10"/>
      <c r="CZ9" s="10"/>
      <c r="DA9" s="10"/>
      <c r="DB9" s="10"/>
      <c r="DC9" s="10"/>
      <c r="DD9" s="10"/>
      <c r="DE9" s="10"/>
      <c r="DF9" s="10"/>
      <c r="DG9" s="10"/>
      <c r="DH9" s="10"/>
      <c r="DI9" s="10"/>
      <c r="DJ9" s="10"/>
      <c r="DK9" s="10"/>
      <c r="DL9" s="10"/>
      <c r="DM9" s="10"/>
      <c r="DN9" s="10"/>
    </row>
    <row r="10" spans="1:118" x14ac:dyDescent="0.25">
      <c r="B10" s="49" t="s">
        <v>8</v>
      </c>
      <c r="C10" s="2">
        <v>0</v>
      </c>
      <c r="D10" s="2">
        <v>0</v>
      </c>
      <c r="E10" s="2">
        <v>0</v>
      </c>
      <c r="F10" s="2">
        <v>6</v>
      </c>
      <c r="G10" s="2">
        <v>0</v>
      </c>
      <c r="H10" s="2">
        <v>1</v>
      </c>
      <c r="I10" s="2">
        <v>0</v>
      </c>
      <c r="J10" s="4">
        <v>1</v>
      </c>
      <c r="K10" s="4">
        <v>0</v>
      </c>
      <c r="L10" s="3">
        <v>0</v>
      </c>
      <c r="M10" s="3">
        <v>0</v>
      </c>
      <c r="N10" s="3">
        <v>0</v>
      </c>
      <c r="O10" s="3">
        <v>0</v>
      </c>
      <c r="P10" s="3">
        <v>0</v>
      </c>
      <c r="Q10" s="3">
        <v>0</v>
      </c>
      <c r="R10" s="3">
        <v>0</v>
      </c>
      <c r="S10" s="49">
        <v>8</v>
      </c>
      <c r="V10" s="49">
        <v>1</v>
      </c>
      <c r="W10" s="2">
        <f>I4</f>
        <v>1</v>
      </c>
      <c r="X10" s="2">
        <f>I5</f>
        <v>3</v>
      </c>
      <c r="Y10" s="2">
        <f>I6</f>
        <v>0</v>
      </c>
      <c r="Z10" s="2">
        <f>I7</f>
        <v>1</v>
      </c>
      <c r="AA10" s="2">
        <f>I8</f>
        <v>0</v>
      </c>
      <c r="AB10" s="2">
        <f>I9</f>
        <v>0</v>
      </c>
      <c r="AC10" s="2">
        <f>I10</f>
        <v>0</v>
      </c>
      <c r="AD10" s="49">
        <f>I11</f>
        <v>0</v>
      </c>
      <c r="AE10" s="2">
        <f>I12</f>
        <v>0</v>
      </c>
      <c r="AF10" s="2">
        <f>I13</f>
        <v>0</v>
      </c>
      <c r="AG10" s="2">
        <f>I14</f>
        <v>2</v>
      </c>
      <c r="AH10" s="2">
        <f>I15</f>
        <v>0</v>
      </c>
      <c r="AI10" s="2">
        <f>I16</f>
        <v>0</v>
      </c>
      <c r="AJ10" s="2">
        <f>I17</f>
        <v>0</v>
      </c>
      <c r="AK10" s="2">
        <f>I18</f>
        <v>0</v>
      </c>
      <c r="AL10" s="2">
        <f>I19</f>
        <v>1</v>
      </c>
      <c r="AM10" s="3">
        <f>I20</f>
        <v>0</v>
      </c>
      <c r="AN10" s="4">
        <f>I21</f>
        <v>0</v>
      </c>
      <c r="AO10" s="3">
        <f>I22</f>
        <v>0</v>
      </c>
      <c r="AP10" s="49">
        <f>I23</f>
        <v>3</v>
      </c>
      <c r="AQ10" s="3">
        <f>I24</f>
        <v>0</v>
      </c>
      <c r="AT10" s="49">
        <v>1</v>
      </c>
      <c r="AU10" s="31">
        <f t="shared" ref="AU10" si="294">PRODUCT(W10*100*1/W20)</f>
        <v>12.5</v>
      </c>
      <c r="AV10" s="31">
        <f t="shared" ref="AV10" si="295">PRODUCT(X10*100*1/X20)</f>
        <v>37.5</v>
      </c>
      <c r="AW10" s="31">
        <f t="shared" ref="AW10" si="296">PRODUCT(Y10*100*1/Y20)</f>
        <v>0</v>
      </c>
      <c r="AX10" s="31">
        <f t="shared" ref="AX10" si="297">PRODUCT(Z10*100*1/Z20)</f>
        <v>12.5</v>
      </c>
      <c r="AY10" s="31">
        <f t="shared" ref="AY10" si="298">PRODUCT(AA10*100*1/AA20)</f>
        <v>0</v>
      </c>
      <c r="AZ10" s="31">
        <f t="shared" ref="AZ10" si="299">PRODUCT(AB10*100*1/AB20)</f>
        <v>0</v>
      </c>
      <c r="BA10" s="31">
        <f t="shared" ref="BA10" si="300">PRODUCT(AC10*100*1/AC20)</f>
        <v>0</v>
      </c>
      <c r="BB10" s="51">
        <f t="shared" ref="BB10" si="301">PRODUCT(AD10*100*1/AD20)</f>
        <v>0</v>
      </c>
      <c r="BC10" s="31">
        <f t="shared" ref="BC10" si="302">PRODUCT(AE10*100*1/AE20)</f>
        <v>0</v>
      </c>
      <c r="BD10" s="31">
        <f t="shared" ref="BD10" si="303">PRODUCT(AF10*100*1/AF20)</f>
        <v>0</v>
      </c>
      <c r="BE10" s="31">
        <f t="shared" ref="BE10" si="304">PRODUCT(AG10*100*1/AG20)</f>
        <v>25</v>
      </c>
      <c r="BF10" s="31">
        <f t="shared" ref="BF10" si="305">PRODUCT(AH10*100*1/AH20)</f>
        <v>0</v>
      </c>
      <c r="BG10" s="31">
        <f t="shared" ref="BG10" si="306">PRODUCT(AI10*100*1/AI20)</f>
        <v>0</v>
      </c>
      <c r="BH10" s="31">
        <f t="shared" ref="BH10" si="307">PRODUCT(AJ10*100*1/AJ20)</f>
        <v>0</v>
      </c>
      <c r="BI10" s="31">
        <f t="shared" ref="BI10" si="308">PRODUCT(AK10*100*1/AK20)</f>
        <v>0</v>
      </c>
      <c r="BJ10" s="31">
        <f t="shared" ref="BJ10" si="309">PRODUCT(AL10*100*1/AL20)</f>
        <v>12.5</v>
      </c>
      <c r="BK10" s="33">
        <f t="shared" ref="BK10" si="310">PRODUCT(AM10*100*1/AM20)</f>
        <v>0</v>
      </c>
      <c r="BL10" s="32">
        <f t="shared" ref="BL10" si="311">PRODUCT(AN10*100*1/AN20)</f>
        <v>0</v>
      </c>
      <c r="BM10" s="33">
        <f t="shared" ref="BM10" si="312">PRODUCT(AO10*100*1/AO20)</f>
        <v>0</v>
      </c>
      <c r="BN10" s="30">
        <f t="shared" ref="BN10" si="313">PRODUCT(AP10*100*1/AP20)</f>
        <v>37.5</v>
      </c>
      <c r="BO10" s="33">
        <f t="shared" ref="BO10" si="314">PRODUCT(AQ10*100*1/AQ20)</f>
        <v>0</v>
      </c>
      <c r="BR10" s="49">
        <v>1</v>
      </c>
      <c r="BS10" s="31">
        <f t="shared" ref="BS10" si="315">AU4+AU5+AU6+AU7+AU8+AU9+AU10</f>
        <v>12.5</v>
      </c>
      <c r="BT10" s="31">
        <f t="shared" ref="BT10" si="316">AV4+AV5+AV6+AV7+AV8+AV9+AV10</f>
        <v>50</v>
      </c>
      <c r="BU10" s="31">
        <f t="shared" ref="BU10" si="317">AW4+AW5+AW6+AW7+AW8+AW9+AW10</f>
        <v>12.5</v>
      </c>
      <c r="BV10" s="31">
        <f t="shared" ref="BV10" si="318">AX4+AX5+AX6+AX7+AX8+AX9+AX10</f>
        <v>25</v>
      </c>
      <c r="BW10" s="31">
        <f t="shared" ref="BW10" si="319">AY4+AY5+AY6+AY7+AY8+AY9+AY10</f>
        <v>87.5</v>
      </c>
      <c r="BX10" s="31">
        <f t="shared" ref="BX10" si="320">AZ4+AZ5+AZ6+AZ7+AZ8+AZ9+AZ10</f>
        <v>87.5</v>
      </c>
      <c r="BY10" s="31">
        <f t="shared" ref="BY10" si="321">BA4+BA5+BA6+BA7+BA8+BA9+BA10</f>
        <v>87.5</v>
      </c>
      <c r="BZ10" s="51">
        <f t="shared" ref="BZ10" si="322">BB4+BB5+BB6+BB7+BB8+BB9+BB10</f>
        <v>12.5</v>
      </c>
      <c r="CA10" s="31">
        <f t="shared" ref="CA10" si="323">BC4+BC5+BC6+BC7+BC8+BC9+BC10</f>
        <v>100</v>
      </c>
      <c r="CB10" s="31">
        <f t="shared" ref="CB10" si="324">BD4+BD5+BD6+BD7+BD8+BD9+BD10</f>
        <v>100</v>
      </c>
      <c r="CC10" s="31">
        <f t="shared" ref="CC10" si="325">BE4+BE5+BE6+BE7+BE8+BE9+BE10</f>
        <v>100</v>
      </c>
      <c r="CD10" s="31">
        <f t="shared" ref="CD10" si="326">BF4+BF5+BF6+BF7+BF8+BF9+BF10</f>
        <v>100</v>
      </c>
      <c r="CE10" s="31">
        <f t="shared" ref="CE10" si="327">BG4+BG5+BG6+BG7+BG8+BG9+BG10</f>
        <v>100</v>
      </c>
      <c r="CF10" s="31">
        <f t="shared" ref="CF10" si="328">BH4+BH5+BH6+BH7+BH8+BH9+BH10</f>
        <v>100</v>
      </c>
      <c r="CG10" s="31">
        <f t="shared" ref="CG10" si="329">BI4+BI5+BI6+BI7+BI8+BI9+BI10</f>
        <v>12.5</v>
      </c>
      <c r="CH10" s="31">
        <f t="shared" ref="CH10" si="330">BJ4+BJ5+BJ6+BJ7+BJ8+BJ9+BJ10</f>
        <v>87.5</v>
      </c>
      <c r="CI10" s="33">
        <f t="shared" ref="CI10" si="331">BK4+BK5+BK6+BK7+BK8+BK9+BK10</f>
        <v>100</v>
      </c>
      <c r="CJ10" s="32">
        <f t="shared" ref="CJ10" si="332">BL4+BL5+BL6+BL7+BL8+BL9+BL10</f>
        <v>100</v>
      </c>
      <c r="CK10" s="33">
        <f t="shared" ref="CK10" si="333">BM4+BM5+BM6+BM7+BM8+BM9+BM10</f>
        <v>100</v>
      </c>
      <c r="CL10" s="30">
        <f t="shared" ref="CL10" si="334">BN4+BN5+BN6+BN7+BN8+BN9+BN10</f>
        <v>75</v>
      </c>
      <c r="CM10" s="33">
        <f t="shared" ref="CM10" si="335">BO4+BO5+BO6+BO7+BO8+BO9+BO10</f>
        <v>100</v>
      </c>
      <c r="CN10" s="5"/>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row>
    <row r="11" spans="1:118" x14ac:dyDescent="0.25">
      <c r="B11" s="49" t="s">
        <v>9</v>
      </c>
      <c r="C11" s="49">
        <v>0</v>
      </c>
      <c r="D11" s="49">
        <v>0</v>
      </c>
      <c r="E11" s="49">
        <v>0</v>
      </c>
      <c r="F11" s="49">
        <v>1</v>
      </c>
      <c r="G11" s="49">
        <v>0</v>
      </c>
      <c r="H11" s="49">
        <v>0</v>
      </c>
      <c r="I11" s="49">
        <v>0</v>
      </c>
      <c r="J11" s="49">
        <v>1</v>
      </c>
      <c r="K11" s="49">
        <v>3</v>
      </c>
      <c r="L11" s="49">
        <v>1</v>
      </c>
      <c r="M11" s="49">
        <v>0</v>
      </c>
      <c r="N11" s="49">
        <v>0</v>
      </c>
      <c r="O11" s="49">
        <v>2</v>
      </c>
      <c r="P11" s="49">
        <v>0</v>
      </c>
      <c r="Q11" s="49">
        <v>0</v>
      </c>
      <c r="R11" s="49">
        <v>0</v>
      </c>
      <c r="S11" s="49">
        <v>8</v>
      </c>
      <c r="V11" s="49">
        <v>2</v>
      </c>
      <c r="W11" s="2">
        <f>J4</f>
        <v>0</v>
      </c>
      <c r="X11" s="2">
        <f>J5</f>
        <v>1</v>
      </c>
      <c r="Y11" s="2">
        <f>J6</f>
        <v>1</v>
      </c>
      <c r="Z11" s="2">
        <f>J7</f>
        <v>4</v>
      </c>
      <c r="AA11" s="4">
        <f>J8</f>
        <v>0</v>
      </c>
      <c r="AB11" s="4">
        <f>J9</f>
        <v>0</v>
      </c>
      <c r="AC11" s="4">
        <f>J10</f>
        <v>1</v>
      </c>
      <c r="AD11" s="49">
        <f>J11</f>
        <v>1</v>
      </c>
      <c r="AE11" s="2">
        <f>J12</f>
        <v>0</v>
      </c>
      <c r="AF11" s="2">
        <f>J13</f>
        <v>0</v>
      </c>
      <c r="AG11" s="2">
        <f>J14</f>
        <v>0</v>
      </c>
      <c r="AH11" s="2">
        <f>J15</f>
        <v>0</v>
      </c>
      <c r="AI11" s="2">
        <f>J16</f>
        <v>0</v>
      </c>
      <c r="AJ11" s="2">
        <f>J17</f>
        <v>0</v>
      </c>
      <c r="AK11" s="2">
        <f>J18</f>
        <v>4</v>
      </c>
      <c r="AL11" s="2">
        <f>J19</f>
        <v>0</v>
      </c>
      <c r="AM11" s="3">
        <f>J20</f>
        <v>0</v>
      </c>
      <c r="AN11" s="3">
        <f>J21</f>
        <v>0</v>
      </c>
      <c r="AO11" s="3">
        <f>J22</f>
        <v>0</v>
      </c>
      <c r="AP11" s="49">
        <f>J23</f>
        <v>2</v>
      </c>
      <c r="AQ11" s="3">
        <f>J24</f>
        <v>0</v>
      </c>
      <c r="AT11" s="49">
        <v>2</v>
      </c>
      <c r="AU11" s="31">
        <f t="shared" ref="AU11" si="336">PRODUCT(W11*100*1/W20)</f>
        <v>0</v>
      </c>
      <c r="AV11" s="31">
        <f t="shared" ref="AV11" si="337">PRODUCT(X11*100*1/X20)</f>
        <v>12.5</v>
      </c>
      <c r="AW11" s="31">
        <f t="shared" ref="AW11" si="338">PRODUCT(Y11*100*1/Y20)</f>
        <v>12.5</v>
      </c>
      <c r="AX11" s="31">
        <f t="shared" ref="AX11" si="339">PRODUCT(Z11*100*1/Z20)</f>
        <v>50</v>
      </c>
      <c r="AY11" s="32">
        <f t="shared" ref="AY11" si="340">PRODUCT(AA11*100*1/AA20)</f>
        <v>0</v>
      </c>
      <c r="AZ11" s="32">
        <f t="shared" ref="AZ11" si="341">PRODUCT(AB11*100*1/AB20)</f>
        <v>0</v>
      </c>
      <c r="BA11" s="32">
        <f t="shared" ref="BA11" si="342">PRODUCT(AC11*100*1/AC20)</f>
        <v>12.5</v>
      </c>
      <c r="BB11" s="51">
        <f t="shared" ref="BB11" si="343">PRODUCT(AD11*100*1/AD20)</f>
        <v>12.5</v>
      </c>
      <c r="BC11" s="31">
        <f t="shared" ref="BC11" si="344">PRODUCT(AE11*100*1/AE20)</f>
        <v>0</v>
      </c>
      <c r="BD11" s="31">
        <f t="shared" ref="BD11" si="345">PRODUCT(AF11*100*1/AF20)</f>
        <v>0</v>
      </c>
      <c r="BE11" s="31">
        <f t="shared" ref="BE11" si="346">PRODUCT(AG11*100*1/AG20)</f>
        <v>0</v>
      </c>
      <c r="BF11" s="31">
        <f t="shared" ref="BF11" si="347">PRODUCT(AH11*100*1/AH20)</f>
        <v>0</v>
      </c>
      <c r="BG11" s="31">
        <f t="shared" ref="BG11" si="348">PRODUCT(AI11*100*1/AI20)</f>
        <v>0</v>
      </c>
      <c r="BH11" s="31">
        <f t="shared" ref="BH11" si="349">PRODUCT(AJ11*100*1/AJ20)</f>
        <v>0</v>
      </c>
      <c r="BI11" s="31">
        <f t="shared" ref="BI11" si="350">PRODUCT(AK11*100*1/AK20)</f>
        <v>50</v>
      </c>
      <c r="BJ11" s="31">
        <f t="shared" ref="BJ11" si="351">PRODUCT(AL11*100*1/AL20)</f>
        <v>0</v>
      </c>
      <c r="BK11" s="33">
        <f t="shared" ref="BK11" si="352">PRODUCT(AM11*100*1/AM20)</f>
        <v>0</v>
      </c>
      <c r="BL11" s="33">
        <f t="shared" ref="BL11" si="353">PRODUCT(AN11*100*1/AN20)</f>
        <v>0</v>
      </c>
      <c r="BM11" s="33">
        <f t="shared" ref="BM11" si="354">PRODUCT(AO11*100*1/AO20)</f>
        <v>0</v>
      </c>
      <c r="BN11" s="30">
        <f t="shared" ref="BN11" si="355">PRODUCT(AP11*100*1/AP20)</f>
        <v>25</v>
      </c>
      <c r="BO11" s="33">
        <f t="shared" ref="BO11" si="356">PRODUCT(AQ11*100*1/AQ20)</f>
        <v>0</v>
      </c>
      <c r="BR11" s="49">
        <v>2</v>
      </c>
      <c r="BS11" s="31">
        <f t="shared" ref="BS11" si="357">AU4+AU5+AU6+AU7+AU8+AU9+AU10+AU11</f>
        <v>12.5</v>
      </c>
      <c r="BT11" s="31">
        <f t="shared" ref="BT11" si="358">AV4+AV5+AV6+AV7+AV8+AV9+AV10+AV11</f>
        <v>62.5</v>
      </c>
      <c r="BU11" s="31">
        <f t="shared" ref="BU11" si="359">AW4+AW5+AW6+AW7+AW8+AW9+AW10+AW11</f>
        <v>25</v>
      </c>
      <c r="BV11" s="31">
        <f t="shared" ref="BV11" si="360">AX4+AX5+AX6+AX7+AX8+AX9+AX10+AX11</f>
        <v>75</v>
      </c>
      <c r="BW11" s="32">
        <f t="shared" ref="BW11" si="361">AY4+AY5+AY6+AY7+AY8+AY9+AY10+AY11</f>
        <v>87.5</v>
      </c>
      <c r="BX11" s="32">
        <f t="shared" ref="BX11" si="362">AZ4+AZ5+AZ6+AZ7+AZ8+AZ9+AZ10+AZ11</f>
        <v>87.5</v>
      </c>
      <c r="BY11" s="32">
        <f t="shared" ref="BY11" si="363">BA4+BA5+BA6+BA7+BA8+BA9+BA10+BA11</f>
        <v>100</v>
      </c>
      <c r="BZ11" s="51">
        <f t="shared" ref="BZ11" si="364">BB4+BB5+BB6+BB7+BB8+BB9+BB10+BB11</f>
        <v>25</v>
      </c>
      <c r="CA11" s="31">
        <f t="shared" ref="CA11" si="365">BC4+BC5+BC6+BC7+BC8+BC9+BC10+BC11</f>
        <v>100</v>
      </c>
      <c r="CB11" s="31">
        <f t="shared" ref="CB11" si="366">BD4+BD5+BD6+BD7+BD8+BD9+BD10+BD11</f>
        <v>100</v>
      </c>
      <c r="CC11" s="31">
        <f t="shared" ref="CC11" si="367">BE4+BE5+BE6+BE7+BE8+BE9+BE10+BE11</f>
        <v>100</v>
      </c>
      <c r="CD11" s="31">
        <f t="shared" ref="CD11" si="368">BF4+BF5+BF6+BF7+BF8+BF9+BF10+BF11</f>
        <v>100</v>
      </c>
      <c r="CE11" s="31">
        <f t="shared" ref="CE11" si="369">BG4+BG5+BG6+BG7+BG8+BG9+BG10+BG11</f>
        <v>100</v>
      </c>
      <c r="CF11" s="31">
        <f t="shared" ref="CF11" si="370">BH4+BH5+BH6+BH7+BH8+BH9+BH10+BH11</f>
        <v>100</v>
      </c>
      <c r="CG11" s="31">
        <f t="shared" ref="CG11" si="371">BI4+BI5+BI6+BI7+BI8+BI9+BI10+BI11</f>
        <v>62.5</v>
      </c>
      <c r="CH11" s="31">
        <f t="shared" ref="CH11" si="372">BJ4+BJ5+BJ6+BJ7+BJ8+BJ9+BJ10+BJ11</f>
        <v>87.5</v>
      </c>
      <c r="CI11" s="33">
        <f t="shared" ref="CI11" si="373">BK4+BK5+BK6+BK7+BK8+BK9+BK10+BK11</f>
        <v>100</v>
      </c>
      <c r="CJ11" s="33">
        <f t="shared" ref="CJ11" si="374">BL4+BL5+BL6+BL7+BL8+BL9+BL10+BL11</f>
        <v>100</v>
      </c>
      <c r="CK11" s="33">
        <f t="shared" ref="CK11" si="375">BM4+BM5+BM6+BM7+BM8+BM9+BM10+BM11</f>
        <v>100</v>
      </c>
      <c r="CL11" s="30">
        <f t="shared" ref="CL11" si="376">BN4+BN5+BN6+BN7+BN8+BN9+BN10+BN11</f>
        <v>100</v>
      </c>
      <c r="CM11" s="33">
        <f t="shared" ref="CM11" si="377">BO4+BO5+BO6+BO7+BO8+BO9+BO10+BO11</f>
        <v>100</v>
      </c>
      <c r="CN11" s="34"/>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row>
    <row r="12" spans="1:118" x14ac:dyDescent="0.25">
      <c r="B12" s="49" t="s">
        <v>10</v>
      </c>
      <c r="C12" s="2">
        <v>0</v>
      </c>
      <c r="D12" s="2">
        <v>0</v>
      </c>
      <c r="E12" s="2">
        <v>4</v>
      </c>
      <c r="F12" s="2">
        <v>0</v>
      </c>
      <c r="G12" s="2">
        <v>3</v>
      </c>
      <c r="H12" s="2">
        <v>1</v>
      </c>
      <c r="I12" s="2">
        <v>0</v>
      </c>
      <c r="J12" s="2">
        <v>0</v>
      </c>
      <c r="K12" s="4">
        <v>0</v>
      </c>
      <c r="L12" s="3">
        <v>0</v>
      </c>
      <c r="M12" s="3">
        <v>0</v>
      </c>
      <c r="N12" s="3">
        <v>0</v>
      </c>
      <c r="O12" s="3">
        <v>0</v>
      </c>
      <c r="P12" s="3">
        <v>0</v>
      </c>
      <c r="Q12" s="3">
        <v>0</v>
      </c>
      <c r="R12" s="3">
        <v>0</v>
      </c>
      <c r="S12" s="49">
        <v>8</v>
      </c>
      <c r="V12" s="49">
        <v>4</v>
      </c>
      <c r="W12" s="2">
        <f>K4</f>
        <v>0</v>
      </c>
      <c r="X12" s="2">
        <f>K5</f>
        <v>0</v>
      </c>
      <c r="Y12" s="2">
        <f>K6</f>
        <v>2</v>
      </c>
      <c r="Z12" s="2">
        <f>K7</f>
        <v>1</v>
      </c>
      <c r="AA12" s="4">
        <f>K8</f>
        <v>0</v>
      </c>
      <c r="AB12" s="3">
        <f>K9</f>
        <v>0</v>
      </c>
      <c r="AC12" s="4">
        <f>K10</f>
        <v>0</v>
      </c>
      <c r="AD12" s="49">
        <f>K11</f>
        <v>3</v>
      </c>
      <c r="AE12" s="4">
        <f>K12</f>
        <v>0</v>
      </c>
      <c r="AF12" s="4">
        <f>K13</f>
        <v>0</v>
      </c>
      <c r="AG12" s="3">
        <f>K14</f>
        <v>0</v>
      </c>
      <c r="AH12" s="2">
        <f>K15</f>
        <v>0</v>
      </c>
      <c r="AI12" s="3">
        <f>K16</f>
        <v>0</v>
      </c>
      <c r="AJ12" s="3">
        <f>K17</f>
        <v>0</v>
      </c>
      <c r="AK12" s="2">
        <f>K18</f>
        <v>1</v>
      </c>
      <c r="AL12" s="4">
        <f>K19</f>
        <v>0</v>
      </c>
      <c r="AM12" s="3">
        <f>K20</f>
        <v>0</v>
      </c>
      <c r="AN12" s="3">
        <f>K21</f>
        <v>0</v>
      </c>
      <c r="AO12" s="3">
        <f>K22</f>
        <v>0</v>
      </c>
      <c r="AP12" s="49">
        <f>K23</f>
        <v>0</v>
      </c>
      <c r="AQ12" s="3">
        <f>K24</f>
        <v>0</v>
      </c>
      <c r="AT12" s="49">
        <v>4</v>
      </c>
      <c r="AU12" s="31">
        <f t="shared" ref="AU12" si="378">PRODUCT(W12*100*1/W20)</f>
        <v>0</v>
      </c>
      <c r="AV12" s="31">
        <f t="shared" ref="AV12" si="379">PRODUCT(X12*100*1/X20)</f>
        <v>0</v>
      </c>
      <c r="AW12" s="31">
        <f t="shared" ref="AW12" si="380">PRODUCT(Y12*100*1/Y20)</f>
        <v>25</v>
      </c>
      <c r="AX12" s="31">
        <f t="shared" ref="AX12" si="381">PRODUCT(Z12*100*1/Z20)</f>
        <v>12.5</v>
      </c>
      <c r="AY12" s="32">
        <f t="shared" ref="AY12" si="382">PRODUCT(AA12*100*1/AA20)</f>
        <v>0</v>
      </c>
      <c r="AZ12" s="33">
        <f t="shared" ref="AZ12" si="383">PRODUCT(AB12*100*1/AB20)</f>
        <v>0</v>
      </c>
      <c r="BA12" s="32">
        <f t="shared" ref="BA12" si="384">PRODUCT(AC12*100*1/AC20)</f>
        <v>0</v>
      </c>
      <c r="BB12" s="51">
        <f t="shared" ref="BB12" si="385">PRODUCT(AD12*100*1/AD20)</f>
        <v>37.5</v>
      </c>
      <c r="BC12" s="32">
        <f t="shared" ref="BC12" si="386">PRODUCT(AE12*100*1/AE20)</f>
        <v>0</v>
      </c>
      <c r="BD12" s="32">
        <f t="shared" ref="BD12" si="387">PRODUCT(AF12*100*1/AF20)</f>
        <v>0</v>
      </c>
      <c r="BE12" s="33">
        <f t="shared" ref="BE12" si="388">PRODUCT(AG12*100*1/AG20)</f>
        <v>0</v>
      </c>
      <c r="BF12" s="2">
        <f t="shared" ref="BF12" si="389">PRODUCT(AH12*100*1/AH20)</f>
        <v>0</v>
      </c>
      <c r="BG12" s="33">
        <f t="shared" ref="BG12" si="390">PRODUCT(AI12*100*1/AI20)</f>
        <v>0</v>
      </c>
      <c r="BH12" s="33">
        <f t="shared" ref="BH12" si="391">PRODUCT(AJ12*100*1/AJ20)</f>
        <v>0</v>
      </c>
      <c r="BI12" s="31">
        <f t="shared" ref="BI12" si="392">PRODUCT(AK12*100*1/AK20)</f>
        <v>12.5</v>
      </c>
      <c r="BJ12" s="32">
        <f t="shared" ref="BJ12" si="393">PRODUCT(AL12*100*1/AL20)</f>
        <v>0</v>
      </c>
      <c r="BK12" s="33">
        <f t="shared" ref="BK12" si="394">PRODUCT(AM12*100*1/AM20)</f>
        <v>0</v>
      </c>
      <c r="BL12" s="33">
        <f t="shared" ref="BL12" si="395">PRODUCT(AN12*100*1/AN20)</f>
        <v>0</v>
      </c>
      <c r="BM12" s="33">
        <f t="shared" ref="BM12" si="396">PRODUCT(AO12*100*1/AO20)</f>
        <v>0</v>
      </c>
      <c r="BN12" s="30">
        <f t="shared" ref="BN12" si="397">PRODUCT(AP12*100*1/AP20)</f>
        <v>0</v>
      </c>
      <c r="BO12" s="33">
        <f t="shared" ref="BO12" si="398">PRODUCT(AQ12*100*1/AQ20)</f>
        <v>0</v>
      </c>
      <c r="BR12" s="49">
        <v>4</v>
      </c>
      <c r="BS12" s="31">
        <f t="shared" ref="BS12" si="399">AU4+AU5+AU6+AU7+AU8+AU9+AU10+AU11+AU12</f>
        <v>12.5</v>
      </c>
      <c r="BT12" s="31">
        <f t="shared" ref="BT12" si="400">AV4+AV5+AV6+AV7+AV8+AV9+AV10+AV11+AV12</f>
        <v>62.5</v>
      </c>
      <c r="BU12" s="31">
        <f t="shared" ref="BU12" si="401">AW4+AW5+AW6+AW7+AW8+AW9+AW10+AW11+AW12</f>
        <v>50</v>
      </c>
      <c r="BV12" s="31">
        <f t="shared" ref="BV12" si="402">AX4+AX5+AX6+AX7+AX8+AX9+AX10+AX11+AX12</f>
        <v>87.5</v>
      </c>
      <c r="BW12" s="32">
        <f t="shared" ref="BW12" si="403">AY4+AY5+AY6+AY7+AY8+AY9+AY10+AY11+AY12</f>
        <v>87.5</v>
      </c>
      <c r="BX12" s="33">
        <f t="shared" ref="BX12" si="404">AZ4+AZ5+AZ6+AZ7+AZ8+AZ9+AZ10+AZ11+AZ12</f>
        <v>87.5</v>
      </c>
      <c r="BY12" s="32">
        <f t="shared" ref="BY12" si="405">BA4+BA5+BA6+BA7+BA8+BA9+BA10+BA11+BA12</f>
        <v>100</v>
      </c>
      <c r="BZ12" s="51">
        <f t="shared" ref="BZ12" si="406">BB4+BB5+BB6+BB7+BB8+BB9+BB10+BB11+BB12</f>
        <v>62.5</v>
      </c>
      <c r="CA12" s="32">
        <f t="shared" ref="CA12" si="407">BC4+BC5+BC6+BC7+BC8+BC9+BC10+BC11+BC12</f>
        <v>100</v>
      </c>
      <c r="CB12" s="32">
        <f t="shared" ref="CB12" si="408">BD4+BD5+BD6+BD7+BD8+BD9+BD10+BD11+BD12</f>
        <v>100</v>
      </c>
      <c r="CC12" s="33">
        <f t="shared" ref="CC12" si="409">BE4+BE5+BE6+BE7+BE8+BE9+BE10+BE11+BE12</f>
        <v>100</v>
      </c>
      <c r="CD12" s="31">
        <f t="shared" ref="CD12" si="410">BF4+BF5+BF6+BF7+BF8+BF9+BF10+BF11+BF12</f>
        <v>100</v>
      </c>
      <c r="CE12" s="31">
        <f t="shared" ref="CE12" si="411">BG4+BG5+BG6+BG7+BG8+BG9+BG10+BG11+BG12</f>
        <v>100</v>
      </c>
      <c r="CF12" s="31">
        <f t="shared" ref="CF12" si="412">BH4+BH5+BH6+BH7+BH8+BH9+BH10+BH11+BH12</f>
        <v>100</v>
      </c>
      <c r="CG12" s="31">
        <f t="shared" ref="CG12" si="413">BI4+BI5+BI6+BI7+BI8+BI9+BI10+BI11+BI12</f>
        <v>75</v>
      </c>
      <c r="CH12" s="32">
        <f t="shared" ref="CH12" si="414">BJ4+BJ5+BJ6+BJ7+BJ8+BJ9+BJ10+BJ11+BJ12</f>
        <v>87.5</v>
      </c>
      <c r="CI12" s="33">
        <f t="shared" ref="CI12" si="415">BK4+BK5+BK6+BK7+BK8+BK9+BK10+BK11+BK12</f>
        <v>100</v>
      </c>
      <c r="CJ12" s="33">
        <f t="shared" ref="CJ12" si="416">BL4+BL5+BL6+BL7+BL8+BL9+BL10+BL11+BL12</f>
        <v>100</v>
      </c>
      <c r="CK12" s="33">
        <f t="shared" ref="CK12" si="417">BM4+BM5+BM6+BM7+BM8+BM9+BM10+BM11+BM12</f>
        <v>100</v>
      </c>
      <c r="CL12" s="30">
        <f t="shared" ref="CL12" si="418">BN4+BN5+BN6+BN7+BN8+BN9+BN10+BN11+BN12</f>
        <v>100</v>
      </c>
      <c r="CM12" s="33">
        <f t="shared" ref="CM12" si="419">BO4+BO5+BO6+BO7+BO8+BO9+BO10+BO11+BO12</f>
        <v>100</v>
      </c>
      <c r="CN12" s="7"/>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row>
    <row r="13" spans="1:118" x14ac:dyDescent="0.25">
      <c r="B13" s="49" t="s">
        <v>11</v>
      </c>
      <c r="C13" s="2">
        <v>0</v>
      </c>
      <c r="D13" s="2">
        <v>0</v>
      </c>
      <c r="E13" s="2">
        <v>8</v>
      </c>
      <c r="F13" s="2">
        <v>0</v>
      </c>
      <c r="G13" s="2">
        <v>0</v>
      </c>
      <c r="H13" s="2">
        <v>0</v>
      </c>
      <c r="I13" s="2">
        <v>0</v>
      </c>
      <c r="J13" s="2">
        <v>0</v>
      </c>
      <c r="K13" s="4">
        <v>0</v>
      </c>
      <c r="L13" s="4">
        <v>0</v>
      </c>
      <c r="M13" s="3">
        <v>0</v>
      </c>
      <c r="N13" s="3">
        <v>0</v>
      </c>
      <c r="O13" s="3">
        <v>0</v>
      </c>
      <c r="P13" s="3">
        <v>0</v>
      </c>
      <c r="Q13" s="3">
        <v>0</v>
      </c>
      <c r="R13" s="3">
        <v>0</v>
      </c>
      <c r="S13" s="49">
        <v>8</v>
      </c>
      <c r="V13" s="49">
        <v>8</v>
      </c>
      <c r="W13" s="2">
        <f>L4</f>
        <v>0</v>
      </c>
      <c r="X13" s="2">
        <f>L5</f>
        <v>0</v>
      </c>
      <c r="Y13" s="2">
        <f>L6</f>
        <v>1</v>
      </c>
      <c r="Z13" s="2">
        <f>L7</f>
        <v>1</v>
      </c>
      <c r="AA13" s="3">
        <f>L8</f>
        <v>0</v>
      </c>
      <c r="AB13" s="3">
        <f>L9</f>
        <v>0</v>
      </c>
      <c r="AC13" s="3">
        <f>L10</f>
        <v>0</v>
      </c>
      <c r="AD13" s="49">
        <f>L11</f>
        <v>1</v>
      </c>
      <c r="AE13" s="3">
        <f>L12</f>
        <v>0</v>
      </c>
      <c r="AF13" s="4">
        <f>L13</f>
        <v>0</v>
      </c>
      <c r="AG13" s="3">
        <f>L14</f>
        <v>0</v>
      </c>
      <c r="AH13" s="2">
        <f>L15</f>
        <v>0</v>
      </c>
      <c r="AI13" s="3">
        <f>L16</f>
        <v>0</v>
      </c>
      <c r="AJ13" s="3">
        <f>L17</f>
        <v>0</v>
      </c>
      <c r="AK13" s="2">
        <f>L18</f>
        <v>0</v>
      </c>
      <c r="AL13" s="3">
        <f>L19</f>
        <v>0</v>
      </c>
      <c r="AM13" s="3">
        <f>L20</f>
        <v>0</v>
      </c>
      <c r="AN13" s="3">
        <f>L21</f>
        <v>0</v>
      </c>
      <c r="AO13" s="3">
        <f>L22</f>
        <v>0</v>
      </c>
      <c r="AP13" s="49">
        <f>L23</f>
        <v>0</v>
      </c>
      <c r="AQ13" s="3">
        <f>L24</f>
        <v>0</v>
      </c>
      <c r="AT13" s="49">
        <v>8</v>
      </c>
      <c r="AU13" s="31">
        <f t="shared" ref="AU13" si="420">PRODUCT(W13*100*1/W20)</f>
        <v>0</v>
      </c>
      <c r="AV13" s="31">
        <f t="shared" ref="AV13" si="421">PRODUCT(X13*100*1/X20)</f>
        <v>0</v>
      </c>
      <c r="AW13" s="31">
        <f t="shared" ref="AW13" si="422">PRODUCT(Y13*100*1/Y20)</f>
        <v>12.5</v>
      </c>
      <c r="AX13" s="31">
        <f t="shared" ref="AX13" si="423">PRODUCT(Z13*100*1/Z20)</f>
        <v>12.5</v>
      </c>
      <c r="AY13" s="33">
        <f t="shared" ref="AY13" si="424">PRODUCT(AA13*100*1/AA20)</f>
        <v>0</v>
      </c>
      <c r="AZ13" s="33">
        <f t="shared" ref="AZ13" si="425">PRODUCT(AB13*100*1/AB20)</f>
        <v>0</v>
      </c>
      <c r="BA13" s="33">
        <f t="shared" ref="BA13" si="426">PRODUCT(AC13*100*1/AC20)</f>
        <v>0</v>
      </c>
      <c r="BB13" s="51">
        <f t="shared" ref="BB13" si="427">PRODUCT(AD13*100*1/AD20)</f>
        <v>12.5</v>
      </c>
      <c r="BC13" s="33">
        <f t="shared" ref="BC13" si="428">PRODUCT(AE13*100*1/AE20)</f>
        <v>0</v>
      </c>
      <c r="BD13" s="32">
        <f t="shared" ref="BD13" si="429">PRODUCT(AF13*100*1/AF20)</f>
        <v>0</v>
      </c>
      <c r="BE13" s="33">
        <f t="shared" ref="BE13" si="430">PRODUCT(AG13*100*1/AG20)</f>
        <v>0</v>
      </c>
      <c r="BF13" s="2">
        <f t="shared" ref="BF13" si="431">PRODUCT(AH13*100*1/AH20)</f>
        <v>0</v>
      </c>
      <c r="BG13" s="3">
        <f t="shared" ref="BG13" si="432">PRODUCT(AI13*100*1/AI20)</f>
        <v>0</v>
      </c>
      <c r="BH13" s="33">
        <f t="shared" ref="BH13" si="433">PRODUCT(AJ13*100*1/AJ20)</f>
        <v>0</v>
      </c>
      <c r="BI13" s="31">
        <f t="shared" ref="BI13" si="434">PRODUCT(AK13*100*1/AK20)</f>
        <v>0</v>
      </c>
      <c r="BJ13" s="33">
        <f t="shared" ref="BJ13" si="435">PRODUCT(AL13*100*1/AL20)</f>
        <v>0</v>
      </c>
      <c r="BK13" s="33">
        <f t="shared" ref="BK13" si="436">PRODUCT(AM13*100*1/AM20)</f>
        <v>0</v>
      </c>
      <c r="BL13" s="33">
        <f t="shared" ref="BL13" si="437">PRODUCT(AN13*100*1/AN20)</f>
        <v>0</v>
      </c>
      <c r="BM13" s="33">
        <f t="shared" ref="BM13" si="438">PRODUCT(AO13*100*1/AO20)</f>
        <v>0</v>
      </c>
      <c r="BN13" s="30">
        <f t="shared" ref="BN13" si="439">PRODUCT(AP13*100*1/AP20)</f>
        <v>0</v>
      </c>
      <c r="BO13" s="33">
        <f t="shared" ref="BO13" si="440">PRODUCT(AQ13*100*1/AQ20)</f>
        <v>0</v>
      </c>
      <c r="BR13" s="49">
        <v>8</v>
      </c>
      <c r="BS13" s="31">
        <f t="shared" ref="BS13" si="441">AU4+AU5+AU6+AU7+AU8+AU9+AU10+AU11+AU12+AU13</f>
        <v>12.5</v>
      </c>
      <c r="BT13" s="31">
        <f t="shared" ref="BT13" si="442">AV4+AV5+AV6+AV7+AV8+AV9+AV10+AV11+AV12+AV13</f>
        <v>62.5</v>
      </c>
      <c r="BU13" s="31">
        <f t="shared" ref="BU13" si="443">AW4+AW5+AW6+AW7+AW8+AW9+AW10+AW11+AW12+AW13</f>
        <v>62.5</v>
      </c>
      <c r="BV13" s="31">
        <f t="shared" ref="BV13" si="444">AX4+AX5+AX6+AX7+AX8+AX9+AX10+AX11+AX12+AX13</f>
        <v>100</v>
      </c>
      <c r="BW13" s="33">
        <f t="shared" ref="BW13" si="445">AY4+AY5+AY6+AY7+AY8+AY9+AY10+AY11+AY12+AY13</f>
        <v>87.5</v>
      </c>
      <c r="BX13" s="33">
        <f t="shared" ref="BX13" si="446">AZ4+AZ5+AZ6+AZ7+AZ8+AZ9+AZ10+AZ11+AZ12+AZ13</f>
        <v>87.5</v>
      </c>
      <c r="BY13" s="33">
        <f t="shared" ref="BY13" si="447">BA4+BA5+BA6+BA7+BA8+BA9+BA10+BA11+BA12+BA13</f>
        <v>100</v>
      </c>
      <c r="BZ13" s="51">
        <f t="shared" ref="BZ13" si="448">BB4+BB5+BB6+BB7+BB8+BB9+BB10+BB11+BB12+BB13</f>
        <v>75</v>
      </c>
      <c r="CA13" s="33">
        <f t="shared" ref="CA13" si="449">BC4+BC5+BC6+BC7+BC8+BC9+BC10+BC11+BC12+BC13</f>
        <v>100</v>
      </c>
      <c r="CB13" s="32">
        <f t="shared" ref="CB13" si="450">BD4+BD5+BD6+BD7+BD8+BD9+BD10+BD11+BD12+BD13</f>
        <v>100</v>
      </c>
      <c r="CC13" s="33">
        <f t="shared" ref="CC13" si="451">BE4+BE5+BE6+BE7+BE8+BE9+BE10+BE11+BE12+BE13</f>
        <v>100</v>
      </c>
      <c r="CD13" s="31">
        <f t="shared" ref="CD13" si="452">BF4+BF5+BF6+BF7+BF8+BF9+BF10+BF11+BF12+BF13</f>
        <v>100</v>
      </c>
      <c r="CE13" s="33">
        <f t="shared" ref="CE13" si="453">BG4+BG5+BG6+BG7+BG8+BG9+BG10+BG11+BG12+BG13</f>
        <v>100</v>
      </c>
      <c r="CF13" s="33">
        <f t="shared" ref="CF13" si="454">BH4+BH5+BH6+BH7+BH8+BH9+BH10+BH11+BH12+BH13</f>
        <v>100</v>
      </c>
      <c r="CG13" s="31">
        <f t="shared" ref="CG13" si="455">BI4+BI5+BI6+BI7+BI8+BI9+BI10+BI11+BI12+BI13</f>
        <v>75</v>
      </c>
      <c r="CH13" s="33">
        <f t="shared" ref="CH13" si="456">BJ4+BJ5+BJ6+BJ7+BJ8+BJ9+BJ10+BJ11+BJ12+BJ13</f>
        <v>87.5</v>
      </c>
      <c r="CI13" s="33">
        <f t="shared" ref="CI13" si="457">BK4+BK5+BK6+BK7+BK8+BK9+BK10+BK11+BK12+BK13</f>
        <v>100</v>
      </c>
      <c r="CJ13" s="33">
        <f t="shared" ref="CJ13" si="458">BL4+BL5+BL6+BL7+BL8+BL9+BL10+BL11+BL12+BL13</f>
        <v>100</v>
      </c>
      <c r="CK13" s="33">
        <f t="shared" ref="CK13" si="459">BM4+BM5+BM6+BM7+BM8+BM9+BM10+BM11+BM12+BM13</f>
        <v>100</v>
      </c>
      <c r="CL13" s="30">
        <f t="shared" ref="CL13" si="460">BN4+BN5+BN6+BN7+BN8+BN9+BN10+BN11+BN12+BN13</f>
        <v>100</v>
      </c>
      <c r="CM13" s="33">
        <f t="shared" ref="CM13" si="461">BO4+BO5+BO6+BO7+BO8+BO9+BO10+BO11+BO12+BO13</f>
        <v>100</v>
      </c>
      <c r="CN13" s="7"/>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row>
    <row r="14" spans="1:118" x14ac:dyDescent="0.25">
      <c r="B14" s="49" t="s">
        <v>12</v>
      </c>
      <c r="C14" s="2">
        <v>0</v>
      </c>
      <c r="D14" s="2">
        <v>0</v>
      </c>
      <c r="E14" s="2">
        <v>0</v>
      </c>
      <c r="F14" s="2">
        <v>1</v>
      </c>
      <c r="G14" s="2">
        <v>3</v>
      </c>
      <c r="H14" s="2">
        <v>2</v>
      </c>
      <c r="I14" s="2">
        <v>2</v>
      </c>
      <c r="J14" s="2">
        <v>0</v>
      </c>
      <c r="K14" s="3">
        <v>0</v>
      </c>
      <c r="L14" s="3">
        <v>0</v>
      </c>
      <c r="M14" s="3">
        <v>0</v>
      </c>
      <c r="N14" s="3">
        <v>0</v>
      </c>
      <c r="O14" s="3">
        <v>0</v>
      </c>
      <c r="P14" s="3">
        <v>0</v>
      </c>
      <c r="Q14" s="3">
        <v>0</v>
      </c>
      <c r="R14" s="3">
        <v>0</v>
      </c>
      <c r="S14" s="49">
        <v>8</v>
      </c>
      <c r="V14" s="49">
        <v>16</v>
      </c>
      <c r="W14" s="3">
        <f>M4</f>
        <v>1</v>
      </c>
      <c r="X14" s="3">
        <f>M5</f>
        <v>2</v>
      </c>
      <c r="Y14" s="3">
        <f>M6</f>
        <v>2</v>
      </c>
      <c r="Z14" s="3">
        <f>M7</f>
        <v>0</v>
      </c>
      <c r="AA14" s="3">
        <f>M8</f>
        <v>1</v>
      </c>
      <c r="AB14" s="3">
        <f>M9</f>
        <v>1</v>
      </c>
      <c r="AC14" s="3">
        <f>M10</f>
        <v>0</v>
      </c>
      <c r="AD14" s="49">
        <f>M11</f>
        <v>0</v>
      </c>
      <c r="AE14" s="3">
        <f>M12</f>
        <v>0</v>
      </c>
      <c r="AF14" s="3">
        <f>M13</f>
        <v>0</v>
      </c>
      <c r="AG14" s="3">
        <f>M14</f>
        <v>0</v>
      </c>
      <c r="AH14" s="3">
        <f>M15</f>
        <v>0</v>
      </c>
      <c r="AI14" s="3">
        <f>M16</f>
        <v>0</v>
      </c>
      <c r="AJ14" s="3">
        <f>M17</f>
        <v>0</v>
      </c>
      <c r="AK14" s="2">
        <f>M18</f>
        <v>1</v>
      </c>
      <c r="AL14" s="3">
        <f>M19</f>
        <v>0</v>
      </c>
      <c r="AM14" s="3">
        <f>M20</f>
        <v>0</v>
      </c>
      <c r="AN14" s="3">
        <f>M21</f>
        <v>0</v>
      </c>
      <c r="AO14" s="3">
        <f>M22</f>
        <v>0</v>
      </c>
      <c r="AP14" s="49">
        <f>M23</f>
        <v>0</v>
      </c>
      <c r="AQ14" s="3">
        <f>M24</f>
        <v>0</v>
      </c>
      <c r="AT14" s="49">
        <v>16</v>
      </c>
      <c r="AU14" s="33">
        <f t="shared" ref="AU14" si="462">PRODUCT(W14*100*1/W20)</f>
        <v>12.5</v>
      </c>
      <c r="AV14" s="33">
        <f t="shared" ref="AV14" si="463">PRODUCT(X14*100*1/X20)</f>
        <v>25</v>
      </c>
      <c r="AW14" s="33">
        <f t="shared" ref="AW14" si="464">PRODUCT(Y14*100*1/Y20)</f>
        <v>25</v>
      </c>
      <c r="AX14" s="33">
        <f t="shared" ref="AX14" si="465">PRODUCT(Z14*100*1/Z20)</f>
        <v>0</v>
      </c>
      <c r="AY14" s="33">
        <f t="shared" ref="AY14" si="466">PRODUCT(AA14*100*1/AA20)</f>
        <v>12.5</v>
      </c>
      <c r="AZ14" s="33">
        <f t="shared" ref="AZ14" si="467">PRODUCT(AB14*100*1/AB20)</f>
        <v>12.5</v>
      </c>
      <c r="BA14" s="33">
        <f t="shared" ref="BA14" si="468">PRODUCT(AC14*100*1/AC20)</f>
        <v>0</v>
      </c>
      <c r="BB14" s="54">
        <f t="shared" ref="BB14" si="469">PRODUCT(AD14*100*1/AD20)</f>
        <v>0</v>
      </c>
      <c r="BC14" s="33">
        <f t="shared" ref="BC14" si="470">PRODUCT(AE14*100*1/AE20)</f>
        <v>0</v>
      </c>
      <c r="BD14" s="33">
        <f t="shared" ref="BD14" si="471">PRODUCT(AF14*100*1/AF20)</f>
        <v>0</v>
      </c>
      <c r="BE14" s="33">
        <f t="shared" ref="BE14" si="472">PRODUCT(AG14*100*1/AG20)</f>
        <v>0</v>
      </c>
      <c r="BF14" s="33">
        <f t="shared" ref="BF14" si="473">PRODUCT(AH14*100*1/AH20)</f>
        <v>0</v>
      </c>
      <c r="BG14" s="3">
        <f t="shared" ref="BG14" si="474">PRODUCT(AI14*100*1/AI20)</f>
        <v>0</v>
      </c>
      <c r="BH14" s="33">
        <f t="shared" ref="BH14" si="475">PRODUCT(AJ14*100*1/AJ20)</f>
        <v>0</v>
      </c>
      <c r="BI14" s="31">
        <f t="shared" ref="BI14" si="476">PRODUCT(AK14*100*1/AK20)</f>
        <v>12.5</v>
      </c>
      <c r="BJ14" s="33">
        <f t="shared" ref="BJ14" si="477">PRODUCT(AL14*100*1/AL20)</f>
        <v>0</v>
      </c>
      <c r="BK14" s="33">
        <f t="shared" ref="BK14" si="478">PRODUCT(AM14*100*1/AM20)</f>
        <v>0</v>
      </c>
      <c r="BL14" s="33">
        <f t="shared" ref="BL14" si="479">PRODUCT(AN14*100*1/AN20)</f>
        <v>0</v>
      </c>
      <c r="BM14" s="33">
        <f t="shared" ref="BM14" si="480">PRODUCT(AO14*100*1/AO20)</f>
        <v>0</v>
      </c>
      <c r="BN14" s="30">
        <f t="shared" ref="BN14" si="481">PRODUCT(AP14*100*1/AP20)</f>
        <v>0</v>
      </c>
      <c r="BO14" s="33">
        <f t="shared" ref="BO14" si="482">PRODUCT(AQ14*100*1/AQ20)</f>
        <v>0</v>
      </c>
      <c r="BR14" s="49">
        <v>16</v>
      </c>
      <c r="BS14" s="33">
        <f t="shared" ref="BS14" si="483">AU4+AU5+AU6+AU7+AU8+AU9+AU10+AU11+AU12+AU13+AU14</f>
        <v>25</v>
      </c>
      <c r="BT14" s="33">
        <f t="shared" ref="BT14" si="484">AV4+AV5+AV6+AV7+AV8+AV9+AV10+AV11+AV12+AV13+AV14</f>
        <v>87.5</v>
      </c>
      <c r="BU14" s="31">
        <f t="shared" ref="BU14" si="485">AW4+AW5+AW6+AW7+AW8+AW9+AW10+AW11+AW12+AW13+AW14</f>
        <v>87.5</v>
      </c>
      <c r="BV14" s="31">
        <f t="shared" ref="BV14" si="486">AX4+AX5+AX6+AX7+AX8+AX9+AX10+AX11+AX12+AX13+AX14</f>
        <v>100</v>
      </c>
      <c r="BW14" s="33">
        <f t="shared" ref="BW14" si="487">AY4+AY5+AY6+AY7+AY8+AY9+AY10+AY11+AY12+AY13+AY14</f>
        <v>100</v>
      </c>
      <c r="BX14" s="33">
        <f t="shared" ref="BX14" si="488">AZ4+AZ5+AZ6+AZ7+AZ8+AZ9+AZ10+AZ11+AZ12+AZ13+AZ14</f>
        <v>100</v>
      </c>
      <c r="BY14" s="33">
        <f t="shared" ref="BY14" si="489">BA4+BA5+BA6+BA7+BA8+BA9+BA10+BA11+BA12+BA13+BA14</f>
        <v>100</v>
      </c>
      <c r="BZ14" s="54">
        <f t="shared" ref="BZ14" si="490">BB4+BB5+BB6+BB7+BB8+BB9+BB10+BB11+BB12+BB13+BB14</f>
        <v>75</v>
      </c>
      <c r="CA14" s="33">
        <f t="shared" ref="CA14" si="491">BC4+BC5+BC6+BC7+BC8+BC9+BC10+BC11+BC12+BC13+BC14</f>
        <v>100</v>
      </c>
      <c r="CB14" s="33">
        <f t="shared" ref="CB14" si="492">BD4+BD5+BD6+BD7+BD8+BD9+BD10+BD11+BD12+BD13+BD14</f>
        <v>100</v>
      </c>
      <c r="CC14" s="33">
        <f t="shared" ref="CC14" si="493">BE4+BE5+BE6+BE7+BE8+BE9+BE10+BE11+BE12+BE13+BE14</f>
        <v>100</v>
      </c>
      <c r="CD14" s="31">
        <f t="shared" ref="CD14" si="494">BF4+BF5+BF6+BF7+BF8+BF9+BF10+BF11+BF12+BF13+BF14</f>
        <v>100</v>
      </c>
      <c r="CE14" s="33">
        <f t="shared" ref="CE14" si="495">BG4+BG5+BG6+BG7+BG8+BG9+BG10+BG11+BG12+BG13+BG14</f>
        <v>100</v>
      </c>
      <c r="CF14" s="33">
        <f t="shared" ref="CF14" si="496">BH4+BH5+BH6+BH7+BH8+BH9+BH10+BH11+BH12+BH13+BH14</f>
        <v>100</v>
      </c>
      <c r="CG14" s="31">
        <f t="shared" ref="CG14" si="497">BI4+BI5+BI6+BI7+BI8+BI9+BI10+BI11+BI12+BI13+BI14</f>
        <v>87.5</v>
      </c>
      <c r="CH14" s="33">
        <f t="shared" ref="CH14" si="498">BJ4+BJ5+BJ6+BJ7+BJ8+BJ9+BJ10+BJ11+BJ12+BJ13+BJ14</f>
        <v>87.5</v>
      </c>
      <c r="CI14" s="33">
        <f t="shared" ref="CI14" si="499">BK4+BK5+BK6+BK7+BK8+BK9+BK10+BK11+BK12+BK13+BK14</f>
        <v>100</v>
      </c>
      <c r="CJ14" s="33">
        <f t="shared" ref="CJ14" si="500">BL4+BL5+BL6+BL7+BL8+BL9+BL10+BL11+BL12+BL13+BL14</f>
        <v>100</v>
      </c>
      <c r="CK14" s="33">
        <f t="shared" ref="CK14" si="501">BM4+BM5+BM6+BM7+BM8+BM9+BM10+BM11+BM12+BM13+BM14</f>
        <v>100</v>
      </c>
      <c r="CL14" s="30">
        <f t="shared" ref="CL14" si="502">BN4+BN5+BN6+BN7+BN8+BN9+BN10+BN11+BN12+BN13+BN14</f>
        <v>100</v>
      </c>
      <c r="CM14" s="33">
        <f t="shared" ref="CM14" si="503">BO4+BO5+BO6+BO7+BO8+BO9+BO10+BO11+BO12+BO13+BO14</f>
        <v>100</v>
      </c>
      <c r="CN14" s="7"/>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row>
    <row r="15" spans="1:118" x14ac:dyDescent="0.25">
      <c r="B15" s="49" t="s">
        <v>13</v>
      </c>
      <c r="C15" s="2">
        <v>0</v>
      </c>
      <c r="D15" s="2">
        <v>0</v>
      </c>
      <c r="E15" s="2">
        <v>0</v>
      </c>
      <c r="F15" s="2">
        <v>0</v>
      </c>
      <c r="G15" s="2">
        <v>8</v>
      </c>
      <c r="H15" s="2">
        <v>0</v>
      </c>
      <c r="I15" s="2">
        <v>0</v>
      </c>
      <c r="J15" s="2">
        <v>0</v>
      </c>
      <c r="K15" s="2">
        <v>0</v>
      </c>
      <c r="L15" s="2">
        <v>0</v>
      </c>
      <c r="M15" s="3">
        <v>0</v>
      </c>
      <c r="N15" s="3">
        <v>0</v>
      </c>
      <c r="O15" s="3">
        <v>0</v>
      </c>
      <c r="P15" s="3">
        <v>0</v>
      </c>
      <c r="Q15" s="3">
        <v>0</v>
      </c>
      <c r="R15" s="3">
        <v>0</v>
      </c>
      <c r="S15" s="49">
        <v>8</v>
      </c>
      <c r="V15" s="49">
        <v>32</v>
      </c>
      <c r="W15" s="3">
        <f>N4</f>
        <v>4</v>
      </c>
      <c r="X15" s="3">
        <f>N5</f>
        <v>0</v>
      </c>
      <c r="Y15" s="3">
        <f>N6</f>
        <v>0</v>
      </c>
      <c r="Z15" s="3">
        <f>N7</f>
        <v>0</v>
      </c>
      <c r="AA15" s="3">
        <f>N8</f>
        <v>0</v>
      </c>
      <c r="AB15" s="3">
        <f>N9</f>
        <v>0</v>
      </c>
      <c r="AC15" s="3">
        <f>N10</f>
        <v>0</v>
      </c>
      <c r="AD15" s="49">
        <f>N11</f>
        <v>0</v>
      </c>
      <c r="AE15" s="3">
        <f>N12</f>
        <v>0</v>
      </c>
      <c r="AF15" s="3">
        <f>N13</f>
        <v>0</v>
      </c>
      <c r="AG15" s="3">
        <f>N14</f>
        <v>0</v>
      </c>
      <c r="AH15" s="3">
        <f>N15</f>
        <v>0</v>
      </c>
      <c r="AI15" s="3">
        <f>N16</f>
        <v>0</v>
      </c>
      <c r="AJ15" s="3">
        <f>N17</f>
        <v>0</v>
      </c>
      <c r="AK15" s="2">
        <f>N18</f>
        <v>0</v>
      </c>
      <c r="AL15" s="3">
        <f>N19</f>
        <v>1</v>
      </c>
      <c r="AM15" s="3">
        <f>N20</f>
        <v>0</v>
      </c>
      <c r="AN15" s="3">
        <f>N21</f>
        <v>0</v>
      </c>
      <c r="AO15" s="3">
        <f>N22</f>
        <v>0</v>
      </c>
      <c r="AP15" s="49">
        <f>N23</f>
        <v>0</v>
      </c>
      <c r="AQ15" s="3">
        <f>N24</f>
        <v>0</v>
      </c>
      <c r="AT15" s="49">
        <v>32</v>
      </c>
      <c r="AU15" s="33">
        <f t="shared" ref="AU15" si="504">PRODUCT(W15*100*1/W20)</f>
        <v>50</v>
      </c>
      <c r="AV15" s="33">
        <f t="shared" ref="AV15" si="505">PRODUCT(X15*100*1/X20)</f>
        <v>0</v>
      </c>
      <c r="AW15" s="33">
        <f t="shared" ref="AW15" si="506">PRODUCT(Y15*100*1/Y20)</f>
        <v>0</v>
      </c>
      <c r="AX15" s="33">
        <f t="shared" ref="AX15" si="507">PRODUCT(Z15*100*1/Z20)</f>
        <v>0</v>
      </c>
      <c r="AY15" s="33">
        <f t="shared" ref="AY15" si="508">PRODUCT(AA15*100*1/AA20)</f>
        <v>0</v>
      </c>
      <c r="AZ15" s="33">
        <f t="shared" ref="AZ15" si="509">PRODUCT(AB15*100*1/AB20)</f>
        <v>0</v>
      </c>
      <c r="BA15" s="33">
        <f t="shared" ref="BA15" si="510">PRODUCT(AC15*100*1/AC20)</f>
        <v>0</v>
      </c>
      <c r="BB15" s="54">
        <f t="shared" ref="BB15" si="511">PRODUCT(AD15*100*1/AD20)</f>
        <v>0</v>
      </c>
      <c r="BC15" s="33">
        <f t="shared" ref="BC15" si="512">PRODUCT(AE15*100*1/AE20)</f>
        <v>0</v>
      </c>
      <c r="BD15" s="33">
        <f t="shared" ref="BD15" si="513">PRODUCT(AF15*100*1/AF20)</f>
        <v>0</v>
      </c>
      <c r="BE15" s="33">
        <f t="shared" ref="BE15" si="514">PRODUCT(AG15*100*1/AG20)</f>
        <v>0</v>
      </c>
      <c r="BF15" s="33">
        <f t="shared" ref="BF15" si="515">PRODUCT(AH15*100*1/AH20)</f>
        <v>0</v>
      </c>
      <c r="BG15" s="33">
        <f t="shared" ref="BG15" si="516">PRODUCT(AI15*100*1/AI20)</f>
        <v>0</v>
      </c>
      <c r="BH15" s="33">
        <f t="shared" ref="BH15" si="517">PRODUCT(AJ15*100*1/AJ20)</f>
        <v>0</v>
      </c>
      <c r="BI15" s="31">
        <f t="shared" ref="BI15" si="518">PRODUCT(AK15*100*1/AK20)</f>
        <v>0</v>
      </c>
      <c r="BJ15" s="33">
        <f t="shared" ref="BJ15" si="519">PRODUCT(AL15*100*1/AL20)</f>
        <v>12.5</v>
      </c>
      <c r="BK15" s="33">
        <f t="shared" ref="BK15" si="520">PRODUCT(AM15*100*1/AM20)</f>
        <v>0</v>
      </c>
      <c r="BL15" s="33">
        <f t="shared" ref="BL15" si="521">PRODUCT(AN15*100*1/AN20)</f>
        <v>0</v>
      </c>
      <c r="BM15" s="33">
        <f t="shared" ref="BM15" si="522">PRODUCT(AO15*100*1/AO20)</f>
        <v>0</v>
      </c>
      <c r="BN15" s="30">
        <f t="shared" ref="BN15" si="523">PRODUCT(AP15*100*1/AP20)</f>
        <v>0</v>
      </c>
      <c r="BO15" s="33">
        <f t="shared" ref="BO15" si="524">PRODUCT(AQ15*100*1/AQ20)</f>
        <v>0</v>
      </c>
      <c r="BR15" s="49">
        <v>32</v>
      </c>
      <c r="BS15" s="33">
        <f t="shared" ref="BS15" si="525">AU4+AU5+AU6+AU7+AU8+AU9+AU10+AU11+AU12+AU13+AU14+AU15</f>
        <v>75</v>
      </c>
      <c r="BT15" s="33">
        <f t="shared" ref="BT15" si="526">AV4+AV5+AV6+AV7+AV8+AV9+AV10+AV11+AV12+AV13+AV14+AV15</f>
        <v>87.5</v>
      </c>
      <c r="BU15" s="33">
        <f t="shared" ref="BU15" si="527">AW4+AW5+AW6+AW7+AW8+AW9+AW10+AW11+AW12+AW13+AW14+AW15</f>
        <v>87.5</v>
      </c>
      <c r="BV15" s="33">
        <f t="shared" ref="BV15" si="528">AX4+AX5+AX6+AX7+AX8+AX9+AX10+AX11+AX12+AX13+AX14+AX15</f>
        <v>100</v>
      </c>
      <c r="BW15" s="33">
        <f t="shared" ref="BW15" si="529">AY4+AY5+AY6+AY7+AY8+AY9+AY10+AY11+AY12+AY13+AY14+AY15</f>
        <v>100</v>
      </c>
      <c r="BX15" s="33">
        <f t="shared" ref="BX15" si="530">AZ4+AZ5+AZ6+AZ7+AZ8+AZ9+AZ10+AZ11+AZ12+AZ13+AZ14+AZ15</f>
        <v>100</v>
      </c>
      <c r="BY15" s="33">
        <f t="shared" ref="BY15" si="531">BA4+BA5+BA6+BA7+BA8+BA9+BA10+BA11+BA12+BA13+BA14+BA15</f>
        <v>100</v>
      </c>
      <c r="BZ15" s="54">
        <f t="shared" ref="BZ15" si="532">BB4+BB5+BB6+BB7+BB8+BB9+BB10+BB11+BB12+BB13+BB14+BB15</f>
        <v>75</v>
      </c>
      <c r="CA15" s="33">
        <f t="shared" ref="CA15" si="533">BC4+BC5+BC6+BC7+BC8+BC9+BC10+BC11+BC12+BC13+BC14+BC15</f>
        <v>100</v>
      </c>
      <c r="CB15" s="33">
        <f t="shared" ref="CB15" si="534">BD4+BD5+BD6+BD7+BD8+BD9+BD10+BD11+BD12+BD13+BD14+BD15</f>
        <v>100</v>
      </c>
      <c r="CC15" s="33">
        <f t="shared" ref="CC15" si="535">BE4+BE5+BE6+BE7+BE8+BE9+BE10+BE11+BE12+BE13+BE14+BE15</f>
        <v>100</v>
      </c>
      <c r="CD15" s="33">
        <f t="shared" ref="CD15" si="536">BF4+BF5+BF6+BF7+BF8+BF9+BF10+BF11+BF12+BF13+BF14+BF15</f>
        <v>100</v>
      </c>
      <c r="CE15" s="33">
        <f t="shared" ref="CE15" si="537">BG4+BG5+BG6+BG7+BG8+BG9+BG10+BG11+BG12+BG13+BG14+BG15</f>
        <v>100</v>
      </c>
      <c r="CF15" s="33">
        <f t="shared" ref="CF15" si="538">BH4+BH5+BH6+BH7+BH8+BH9+BH10+BH11+BH12+BH13+BH14+BH15</f>
        <v>100</v>
      </c>
      <c r="CG15" s="31">
        <f t="shared" ref="CG15" si="539">BI4+BI5+BI6+BI7+BI8+BI9+BI10+BI11+BI12+BI13+BI14+BI15</f>
        <v>87.5</v>
      </c>
      <c r="CH15" s="33">
        <f t="shared" ref="CH15" si="540">BJ4+BJ5+BJ6+BJ7+BJ8+BJ9+BJ10+BJ11+BJ12+BJ13+BJ14+BJ15</f>
        <v>100</v>
      </c>
      <c r="CI15" s="33">
        <f t="shared" ref="CI15" si="541">BK4+BK5+BK6+BK7+BK8+BK9+BK10+BK11+BK12+BK13+BK14+BK15</f>
        <v>100</v>
      </c>
      <c r="CJ15" s="33">
        <f t="shared" ref="CJ15" si="542">BL4+BL5+BL6+BL7+BL8+BL9+BL10+BL11+BL12+BL13+BL14+BL15</f>
        <v>100</v>
      </c>
      <c r="CK15" s="33">
        <f t="shared" ref="CK15" si="543">BM4+BM5+BM6+BM7+BM8+BM9+BM10+BM11+BM12+BM13+BM14+BM15</f>
        <v>100</v>
      </c>
      <c r="CL15" s="30">
        <f t="shared" ref="CL15" si="544">BN4+BN5+BN6+BN7+BN8+BN9+BN10+BN11+BN12+BN13+BN14+BN15</f>
        <v>100</v>
      </c>
      <c r="CM15" s="33">
        <f t="shared" ref="CM15" si="545">BO4+BO5+BO6+BO7+BO8+BO9+BO10+BO11+BO12+BO13+BO14+BO15</f>
        <v>100</v>
      </c>
      <c r="CN15" s="7"/>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row>
    <row r="16" spans="1:118" x14ac:dyDescent="0.25">
      <c r="B16" s="49" t="s">
        <v>14</v>
      </c>
      <c r="C16" s="2">
        <v>0</v>
      </c>
      <c r="D16" s="2">
        <v>0</v>
      </c>
      <c r="E16" s="2">
        <v>2</v>
      </c>
      <c r="F16" s="2">
        <v>0</v>
      </c>
      <c r="G16" s="2">
        <v>5</v>
      </c>
      <c r="H16" s="2">
        <v>1</v>
      </c>
      <c r="I16" s="2">
        <v>0</v>
      </c>
      <c r="J16" s="2">
        <v>0</v>
      </c>
      <c r="K16" s="3">
        <v>0</v>
      </c>
      <c r="L16" s="3">
        <v>0</v>
      </c>
      <c r="M16" s="3">
        <v>0</v>
      </c>
      <c r="N16" s="3">
        <v>0</v>
      </c>
      <c r="O16" s="3">
        <v>0</v>
      </c>
      <c r="P16" s="3">
        <v>0</v>
      </c>
      <c r="Q16" s="3">
        <v>0</v>
      </c>
      <c r="R16" s="3">
        <v>0</v>
      </c>
      <c r="S16" s="49">
        <v>8</v>
      </c>
      <c r="V16" s="49">
        <v>64</v>
      </c>
      <c r="W16" s="3">
        <f>O4</f>
        <v>2</v>
      </c>
      <c r="X16" s="3">
        <f>O5</f>
        <v>1</v>
      </c>
      <c r="Y16" s="3">
        <f>O6</f>
        <v>0</v>
      </c>
      <c r="Z16" s="3">
        <f>O7</f>
        <v>0</v>
      </c>
      <c r="AA16" s="3">
        <f>O8</f>
        <v>0</v>
      </c>
      <c r="AB16" s="3">
        <f>O9</f>
        <v>0</v>
      </c>
      <c r="AC16" s="3">
        <f>O10</f>
        <v>0</v>
      </c>
      <c r="AD16" s="49">
        <f>O11</f>
        <v>2</v>
      </c>
      <c r="AE16" s="3">
        <f>O12</f>
        <v>0</v>
      </c>
      <c r="AF16" s="3">
        <f>O13</f>
        <v>0</v>
      </c>
      <c r="AG16" s="3">
        <f>O14</f>
        <v>0</v>
      </c>
      <c r="AH16" s="3">
        <f>O15</f>
        <v>0</v>
      </c>
      <c r="AI16" s="3">
        <f>O16</f>
        <v>0</v>
      </c>
      <c r="AJ16" s="3">
        <f>O17</f>
        <v>0</v>
      </c>
      <c r="AK16" s="3">
        <f>O18</f>
        <v>0</v>
      </c>
      <c r="AL16" s="3">
        <f>O19</f>
        <v>0</v>
      </c>
      <c r="AM16" s="3">
        <f>O20</f>
        <v>0</v>
      </c>
      <c r="AN16" s="3">
        <f>O21</f>
        <v>0</v>
      </c>
      <c r="AO16" s="3">
        <f>O22</f>
        <v>0</v>
      </c>
      <c r="AP16" s="49">
        <f>O23</f>
        <v>0</v>
      </c>
      <c r="AQ16" s="3">
        <f>O24</f>
        <v>0</v>
      </c>
      <c r="AT16" s="49">
        <v>64</v>
      </c>
      <c r="AU16" s="33">
        <f t="shared" ref="AU16" si="546">PRODUCT(W16*100*1/W20)</f>
        <v>25</v>
      </c>
      <c r="AV16" s="33">
        <f t="shared" ref="AV16" si="547">PRODUCT(X16*100*1/X20)</f>
        <v>12.5</v>
      </c>
      <c r="AW16" s="33">
        <f t="shared" ref="AW16" si="548">PRODUCT(Y16*100*1/Y20)</f>
        <v>0</v>
      </c>
      <c r="AX16" s="33">
        <f t="shared" ref="AX16" si="549">PRODUCT(Z16*100*1/Z20)</f>
        <v>0</v>
      </c>
      <c r="AY16" s="33">
        <f t="shared" ref="AY16" si="550">PRODUCT(AA16*100*1/AA20)</f>
        <v>0</v>
      </c>
      <c r="AZ16" s="33">
        <f t="shared" ref="AZ16" si="551">PRODUCT(AB16*100*1/AB20)</f>
        <v>0</v>
      </c>
      <c r="BA16" s="33">
        <f t="shared" ref="BA16" si="552">PRODUCT(AC16*100*1/AC20)</f>
        <v>0</v>
      </c>
      <c r="BB16" s="54">
        <f t="shared" ref="BB16" si="553">PRODUCT(AD16*100*1/AD20)</f>
        <v>25</v>
      </c>
      <c r="BC16" s="33">
        <f t="shared" ref="BC16" si="554">PRODUCT(AE16*100*1/AE20)</f>
        <v>0</v>
      </c>
      <c r="BD16" s="33">
        <f t="shared" ref="BD16" si="555">PRODUCT(AF16*100*1/AF20)</f>
        <v>0</v>
      </c>
      <c r="BE16" s="33">
        <f t="shared" ref="BE16" si="556">PRODUCT(AG16*100*1/AG20)</f>
        <v>0</v>
      </c>
      <c r="BF16" s="33">
        <f t="shared" ref="BF16" si="557">PRODUCT(AH16*100*1/AH20)</f>
        <v>0</v>
      </c>
      <c r="BG16" s="33">
        <f t="shared" ref="BG16" si="558">PRODUCT(AI16*100*1/AI20)</f>
        <v>0</v>
      </c>
      <c r="BH16" s="33">
        <f t="shared" ref="BH16" si="559">PRODUCT(AJ16*100*1/AJ20)</f>
        <v>0</v>
      </c>
      <c r="BI16" s="33">
        <f t="shared" ref="BI16" si="560">PRODUCT(AK16*100*1/AK20)</f>
        <v>0</v>
      </c>
      <c r="BJ16" s="33">
        <f t="shared" ref="BJ16" si="561">PRODUCT(AL16*100*1/AL20)</f>
        <v>0</v>
      </c>
      <c r="BK16" s="33">
        <f t="shared" ref="BK16" si="562">PRODUCT(AM16*100*1/AM20)</f>
        <v>0</v>
      </c>
      <c r="BL16" s="33">
        <f t="shared" ref="BL16" si="563">PRODUCT(AN16*100*1/AN20)</f>
        <v>0</v>
      </c>
      <c r="BM16" s="33">
        <f t="shared" ref="BM16" si="564">PRODUCT(AO16*100*1/AO20)</f>
        <v>0</v>
      </c>
      <c r="BN16" s="30">
        <f t="shared" ref="BN16" si="565">PRODUCT(AP16*100*1/AP20)</f>
        <v>0</v>
      </c>
      <c r="BO16" s="33">
        <f t="shared" ref="BO16" si="566">PRODUCT(AQ16*100*1/AQ20)</f>
        <v>0</v>
      </c>
      <c r="BR16" s="49">
        <v>64</v>
      </c>
      <c r="BS16" s="33">
        <f t="shared" ref="BS16" si="567">AU4+AU5+AU6+AU7+AU8+AU9+AU10+AU11+AU12+AU13+AU14+AU15+AU16</f>
        <v>100</v>
      </c>
      <c r="BT16" s="33">
        <f t="shared" ref="BT16" si="568">AV4+AV5+AV6+AV7+AV8+AV9+AV10+AV11+AV12+AV13+AV14+AV15+AV16</f>
        <v>100</v>
      </c>
      <c r="BU16" s="33">
        <f t="shared" ref="BU16" si="569">AW4+AW5+AW6+AW7+AW8+AW9+AW10+AW11+AW12+AW13+AW14+AW15+AW16</f>
        <v>87.5</v>
      </c>
      <c r="BV16" s="33">
        <f t="shared" ref="BV16" si="570">AX4+AX5+AX6+AX7+AX8+AX9+AX10+AX11+AX12+AX13+AX14+AX15+AX16</f>
        <v>100</v>
      </c>
      <c r="BW16" s="33">
        <f t="shared" ref="BW16" si="571">AY4+AY5+AY6+AY7+AY8+AY9+AY10+AY11+AY12+AY13+AY14+AY15+AY16</f>
        <v>100</v>
      </c>
      <c r="BX16" s="33">
        <f t="shared" ref="BX16" si="572">AZ4+AZ5+AZ6+AZ7+AZ8+AZ9+AZ10+AZ11+AZ12+AZ13+AZ14+AZ15+AZ16</f>
        <v>100</v>
      </c>
      <c r="BY16" s="33">
        <f t="shared" ref="BY16" si="573">BA4+BA5+BA6+BA7+BA8+BA9+BA10+BA11+BA12+BA13+BA14+BA15+BA16</f>
        <v>100</v>
      </c>
      <c r="BZ16" s="54">
        <f t="shared" ref="BZ16" si="574">BB4+BB5+BB6+BB7+BB8+BB9+BB10+BB11+BB12+BB13+BB14+BB15+BB16</f>
        <v>100</v>
      </c>
      <c r="CA16" s="33">
        <f t="shared" ref="CA16" si="575">BC4+BC5+BC6+BC7+BC8+BC9+BC10+BC11+BC12+BC13+BC14+BC15+BC16</f>
        <v>100</v>
      </c>
      <c r="CB16" s="33">
        <f t="shared" ref="CB16" si="576">BD4+BD5+BD6+BD7+BD8+BD9+BD10+BD11+BD12+BD13+BD14+BD15+BD16</f>
        <v>100</v>
      </c>
      <c r="CC16" s="33">
        <f t="shared" ref="CC16" si="577">BE4+BE5+BE6+BE7+BE8+BE9+BE10+BE11+BE12+BE13+BE14+BE15+BE16</f>
        <v>100</v>
      </c>
      <c r="CD16" s="33">
        <f t="shared" ref="CD16" si="578">BF4+BF5+BF6+BF7+BF8+BF9+BF10+BF11+BF12+BF13+BF14+BF15+BF16</f>
        <v>100</v>
      </c>
      <c r="CE16" s="33">
        <f t="shared" ref="CE16" si="579">BG4+BG5+BG6+BG7+BG8+BG9+BG10+BG11+BG12+BG13+BG14+BG15+BG16</f>
        <v>100</v>
      </c>
      <c r="CF16" s="33">
        <f t="shared" ref="CF16" si="580">BH4+BH5+BH6+BH7+BH8+BH9+BH10+BH11+BH12+BH13+BH14+BH15+BH16</f>
        <v>100</v>
      </c>
      <c r="CG16" s="33">
        <f t="shared" ref="CG16" si="581">BI4+BI5+BI6+BI7+BI8+BI9+BI10+BI11+BI12+BI13+BI14+BI15+BI16</f>
        <v>87.5</v>
      </c>
      <c r="CH16" s="33">
        <f t="shared" ref="CH16" si="582">BJ4+BJ5+BJ6+BJ7+BJ8+BJ9+BJ10+BJ11+BJ12+BJ13+BJ14+BJ15+BJ16</f>
        <v>100</v>
      </c>
      <c r="CI16" s="33">
        <f t="shared" ref="CI16" si="583">BK4+BK5+BK6+BK7+BK8+BK9+BK10+BK11+BK12+BK13+BK14+BK15+BK16</f>
        <v>100</v>
      </c>
      <c r="CJ16" s="33">
        <f t="shared" ref="CJ16" si="584">BL4+BL5+BL6+BL7+BL8+BL9+BL10+BL11+BL12+BL13+BL14+BL15+BL16</f>
        <v>100</v>
      </c>
      <c r="CK16" s="33">
        <f t="shared" ref="CK16" si="585">BM4+BM5+BM6+BM7+BM8+BM9+BM10+BM11+BM12+BM13+BM14+BM15+BM16</f>
        <v>100</v>
      </c>
      <c r="CL16" s="30">
        <f t="shared" ref="CL16" si="586">BN4+BN5+BN6+BN7+BN8+BN9+BN10+BN11+BN12+BN13+BN14+BN15+BN16</f>
        <v>100</v>
      </c>
      <c r="CM16" s="33">
        <f t="shared" ref="CM16" si="587">BO4+BO5+BO6+BO7+BO8+BO9+BO10+BO11+BO12+BO13+BO14+BO15+BO16</f>
        <v>100</v>
      </c>
      <c r="CN16" s="7"/>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row>
    <row r="17" spans="2:118" x14ac:dyDescent="0.25">
      <c r="B17" s="49" t="s">
        <v>15</v>
      </c>
      <c r="C17" s="2">
        <v>0</v>
      </c>
      <c r="D17" s="2">
        <v>0</v>
      </c>
      <c r="E17" s="2">
        <v>1</v>
      </c>
      <c r="F17" s="2">
        <v>0</v>
      </c>
      <c r="G17" s="2">
        <v>0</v>
      </c>
      <c r="H17" s="2">
        <v>0</v>
      </c>
      <c r="I17" s="2">
        <v>0</v>
      </c>
      <c r="J17" s="2">
        <v>0</v>
      </c>
      <c r="K17" s="3">
        <v>0</v>
      </c>
      <c r="L17" s="3">
        <v>0</v>
      </c>
      <c r="M17" s="3">
        <v>0</v>
      </c>
      <c r="N17" s="3">
        <v>0</v>
      </c>
      <c r="O17" s="3">
        <v>0</v>
      </c>
      <c r="P17" s="3">
        <v>0</v>
      </c>
      <c r="Q17" s="3">
        <v>0</v>
      </c>
      <c r="R17" s="3">
        <v>0</v>
      </c>
      <c r="S17" s="49">
        <v>1</v>
      </c>
      <c r="V17" s="49">
        <v>128</v>
      </c>
      <c r="W17" s="3">
        <f>P4</f>
        <v>0</v>
      </c>
      <c r="X17" s="3">
        <f>P5</f>
        <v>0</v>
      </c>
      <c r="Y17" s="3">
        <f>P6</f>
        <v>1</v>
      </c>
      <c r="Z17" s="3">
        <f>P7</f>
        <v>0</v>
      </c>
      <c r="AA17" s="3">
        <f>P8</f>
        <v>0</v>
      </c>
      <c r="AB17" s="3">
        <f>P9</f>
        <v>0</v>
      </c>
      <c r="AC17" s="3">
        <f>P10</f>
        <v>0</v>
      </c>
      <c r="AD17" s="49">
        <f>P11</f>
        <v>0</v>
      </c>
      <c r="AE17" s="3">
        <f>P12</f>
        <v>0</v>
      </c>
      <c r="AF17" s="3">
        <f>P13</f>
        <v>0</v>
      </c>
      <c r="AG17" s="3">
        <f>P14</f>
        <v>0</v>
      </c>
      <c r="AH17" s="3">
        <f>P15</f>
        <v>0</v>
      </c>
      <c r="AI17" s="3">
        <f>P16</f>
        <v>0</v>
      </c>
      <c r="AJ17" s="3">
        <f>P17</f>
        <v>0</v>
      </c>
      <c r="AK17" s="3">
        <f>P18</f>
        <v>1</v>
      </c>
      <c r="AL17" s="3">
        <f>P19</f>
        <v>0</v>
      </c>
      <c r="AM17" s="3">
        <f>P20</f>
        <v>0</v>
      </c>
      <c r="AN17" s="3">
        <f>P21</f>
        <v>0</v>
      </c>
      <c r="AO17" s="3">
        <f>P22</f>
        <v>0</v>
      </c>
      <c r="AP17" s="49">
        <f>P23</f>
        <v>0</v>
      </c>
      <c r="AQ17" s="3">
        <f>P24</f>
        <v>0</v>
      </c>
      <c r="AT17" s="49">
        <v>128</v>
      </c>
      <c r="AU17" s="33">
        <f t="shared" ref="AU17" si="588">PRODUCT(W17*100*1/W20)</f>
        <v>0</v>
      </c>
      <c r="AV17" s="33">
        <f t="shared" ref="AV17" si="589">PRODUCT(X17*100*1/X20)</f>
        <v>0</v>
      </c>
      <c r="AW17" s="33">
        <f t="shared" ref="AW17" si="590">PRODUCT(Y17*100*1/Y20)</f>
        <v>12.5</v>
      </c>
      <c r="AX17" s="33">
        <f t="shared" ref="AX17" si="591">PRODUCT(Z17*100*1/Z20)</f>
        <v>0</v>
      </c>
      <c r="AY17" s="33">
        <f t="shared" ref="AY17" si="592">PRODUCT(AA17*100*1/AA20)</f>
        <v>0</v>
      </c>
      <c r="AZ17" s="33">
        <f t="shared" ref="AZ17" si="593">PRODUCT(AB17*100*1/AB20)</f>
        <v>0</v>
      </c>
      <c r="BA17" s="33">
        <f t="shared" ref="BA17" si="594">PRODUCT(AC17*100*1/AC20)</f>
        <v>0</v>
      </c>
      <c r="BB17" s="54">
        <f t="shared" ref="BB17" si="595">PRODUCT(AD17*100*1/AD20)</f>
        <v>0</v>
      </c>
      <c r="BC17" s="33">
        <f t="shared" ref="BC17" si="596">PRODUCT(AE17*100*1/AE20)</f>
        <v>0</v>
      </c>
      <c r="BD17" s="33">
        <f t="shared" ref="BD17" si="597">PRODUCT(AF17*100*1/AF20)</f>
        <v>0</v>
      </c>
      <c r="BE17" s="33">
        <f t="shared" ref="BE17" si="598">PRODUCT(AG17*100*1/AG20)</f>
        <v>0</v>
      </c>
      <c r="BF17" s="33">
        <f t="shared" ref="BF17" si="599">PRODUCT(AH17*100*1/AH20)</f>
        <v>0</v>
      </c>
      <c r="BG17" s="33">
        <f t="shared" ref="BG17" si="600">PRODUCT(AI17*100*1/AI20)</f>
        <v>0</v>
      </c>
      <c r="BH17" s="33">
        <f t="shared" ref="BH17" si="601">PRODUCT(AJ17*100*1/AJ20)</f>
        <v>0</v>
      </c>
      <c r="BI17" s="33">
        <f t="shared" ref="BI17" si="602">PRODUCT(AK17*100*1/AK20)</f>
        <v>12.5</v>
      </c>
      <c r="BJ17" s="33">
        <f t="shared" ref="BJ17" si="603">PRODUCT(AL17*100*1/AL20)</f>
        <v>0</v>
      </c>
      <c r="BK17" s="33">
        <f t="shared" ref="BK17" si="604">PRODUCT(AM17*100*1/AM20)</f>
        <v>0</v>
      </c>
      <c r="BL17" s="33">
        <f t="shared" ref="BL17" si="605">PRODUCT(AN17*100*1/AN20)</f>
        <v>0</v>
      </c>
      <c r="BM17" s="33">
        <f t="shared" ref="BM17" si="606">PRODUCT(AO17*100*1/AO20)</f>
        <v>0</v>
      </c>
      <c r="BN17" s="30">
        <f t="shared" ref="BN17" si="607">PRODUCT(AP17*100*1/AP20)</f>
        <v>0</v>
      </c>
      <c r="BO17" s="33">
        <f t="shared" ref="BO17" si="608">PRODUCT(AQ17*100*1/AQ20)</f>
        <v>0</v>
      </c>
      <c r="BR17" s="49">
        <v>128</v>
      </c>
      <c r="BS17" s="33">
        <f t="shared" ref="BS17" si="609">AU4+AU5+AU6+AU7+AU8+AU9+AU10+AU11+AU12+AU13+AU14+AU15+AU16+AU17</f>
        <v>100</v>
      </c>
      <c r="BT17" s="33">
        <f t="shared" ref="BT17" si="610">AV4+AV5+AV6+AV7+AV8+AV9+AV10+AV11+AV12+AV13+AV14+AV15+AV16+AV17</f>
        <v>100</v>
      </c>
      <c r="BU17" s="33">
        <f t="shared" ref="BU17" si="611">AW4+AW5+AW6+AW7+AW8+AW9+AW10+AW11+AW12+AW13+AW14+AW15+AW16+AW17</f>
        <v>100</v>
      </c>
      <c r="BV17" s="33">
        <f t="shared" ref="BV17" si="612">AX4+AX5+AX6+AX7+AX8+AX9+AX10+AX11+AX12+AX13+AX14+AX15+AX16+AX17</f>
        <v>100</v>
      </c>
      <c r="BW17" s="33">
        <f t="shared" ref="BW17" si="613">AY4+AY5+AY6+AY7+AY8+AY9+AY10+AY11+AY12+AY13+AY14+AY15+AY16+AY17</f>
        <v>100</v>
      </c>
      <c r="BX17" s="33">
        <f t="shared" ref="BX17" si="614">AZ4+AZ5+AZ6+AZ7+AZ8+AZ9+AZ10+AZ11+AZ12+AZ13+AZ14+AZ15+AZ16+AZ17</f>
        <v>100</v>
      </c>
      <c r="BY17" s="33">
        <f t="shared" ref="BY17" si="615">BA4+BA5+BA6+BA7+BA8+BA9+BA10+BA11+BA12+BA13+BA14+BA15+BA16+BA17</f>
        <v>100</v>
      </c>
      <c r="BZ17" s="54">
        <f t="shared" ref="BZ17" si="616">BB4+BB5+BB6+BB7+BB8+BB9+BB10+BB11+BB12+BB13+BB14+BB15+BB16+BB17</f>
        <v>100</v>
      </c>
      <c r="CA17" s="33">
        <f t="shared" ref="CA17" si="617">BC4+BC5+BC6+BC7+BC8+BC9+BC10+BC11+BC12+BC13+BC14+BC15+BC16+BC17</f>
        <v>100</v>
      </c>
      <c r="CB17" s="33">
        <f t="shared" ref="CB17" si="618">BD4+BD5+BD6+BD7+BD8+BD9+BD10+BD11+BD12+BD13+BD14+BD15+BD16+BD17</f>
        <v>100</v>
      </c>
      <c r="CC17" s="33">
        <f t="shared" ref="CC17" si="619">BE4+BE5+BE6+BE7+BE8+BE9+BE10+BE11+BE12+BE13+BE14+BE15+BE16+BE17</f>
        <v>100</v>
      </c>
      <c r="CD17" s="33">
        <f t="shared" ref="CD17" si="620">BF4+BF5+BF6+BF7+BF8+BF9+BF10+BF11+BF12+BF13+BF14+BF15+BF16+BF17</f>
        <v>100</v>
      </c>
      <c r="CE17" s="33">
        <f t="shared" ref="CE17" si="621">BG4+BG5+BG6+BG7+BG8+BG9+BG10+BG11+BG12+BG13+BG14+BG15+BG16+BG17</f>
        <v>100</v>
      </c>
      <c r="CF17" s="33">
        <f t="shared" ref="CF17" si="622">BH4+BH5+BH6+BH7+BH8+BH9+BH10+BH11+BH12+BH13+BH14+BH15+BH16+BH17</f>
        <v>100</v>
      </c>
      <c r="CG17" s="33">
        <f t="shared" ref="CG17" si="623">BI4+BI5+BI6+BI7+BI8+BI9+BI10+BI11+BI12+BI13+BI14+BI15+BI16+BI17</f>
        <v>100</v>
      </c>
      <c r="CH17" s="33">
        <f t="shared" ref="CH17" si="624">BJ4+BJ5+BJ6+BJ7+BJ8+BJ9+BJ10+BJ11+BJ12+BJ13+BJ14+BJ15+BJ16+BJ17</f>
        <v>100</v>
      </c>
      <c r="CI17" s="33">
        <f t="shared" ref="CI17" si="625">BK4+BK5+BK6+BK7+BK8+BK9+BK10+BK11+BK12+BK13+BK14+BK15+BK16+BK17</f>
        <v>100</v>
      </c>
      <c r="CJ17" s="33">
        <f t="shared" ref="CJ17" si="626">BL4+BL5+BL6+BL7+BL8+BL9+BL10+BL11+BL12+BL13+BL14+BL15+BL16+BL17</f>
        <v>100</v>
      </c>
      <c r="CK17" s="33">
        <f t="shared" ref="CK17" si="627">BM4+BM5+BM6+BM7+BM8+BM9+BM10+BM11+BM12+BM13+BM14+BM15+BM16+BM17</f>
        <v>100</v>
      </c>
      <c r="CL17" s="30">
        <f t="shared" ref="CL17" si="628">BN4+BN5+BN6+BN7+BN8+BN9+BN10+BN11+BN12+BN13+BN14+BN15+BN16+BN17</f>
        <v>100</v>
      </c>
      <c r="CM17" s="33">
        <f t="shared" ref="CM17" si="629">BO4+BO5+BO6+BO7+BO8+BO9+BO10+BO11+BO12+BO13+BO14+BO15+BO16+BO17</f>
        <v>100</v>
      </c>
      <c r="CN17" s="7"/>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row>
    <row r="18" spans="2:118" x14ac:dyDescent="0.25">
      <c r="B18" s="49" t="s">
        <v>16</v>
      </c>
      <c r="C18" s="2">
        <v>0</v>
      </c>
      <c r="D18" s="2">
        <v>0</v>
      </c>
      <c r="E18" s="2">
        <v>0</v>
      </c>
      <c r="F18" s="2">
        <v>0</v>
      </c>
      <c r="G18" s="2">
        <v>0</v>
      </c>
      <c r="H18" s="2">
        <v>1</v>
      </c>
      <c r="I18" s="2">
        <v>0</v>
      </c>
      <c r="J18" s="2">
        <v>4</v>
      </c>
      <c r="K18" s="2">
        <v>1</v>
      </c>
      <c r="L18" s="2">
        <v>0</v>
      </c>
      <c r="M18" s="2">
        <v>1</v>
      </c>
      <c r="N18" s="2">
        <v>0</v>
      </c>
      <c r="O18" s="3">
        <v>0</v>
      </c>
      <c r="P18" s="3">
        <v>1</v>
      </c>
      <c r="Q18" s="3">
        <v>0</v>
      </c>
      <c r="R18" s="3">
        <v>0</v>
      </c>
      <c r="S18" s="49">
        <v>8</v>
      </c>
      <c r="V18" s="49">
        <v>256</v>
      </c>
      <c r="W18" s="3">
        <f>Q4</f>
        <v>0</v>
      </c>
      <c r="X18" s="3">
        <f>Q5</f>
        <v>0</v>
      </c>
      <c r="Y18" s="3">
        <f>Q6</f>
        <v>0</v>
      </c>
      <c r="Z18" s="3">
        <f>Q7</f>
        <v>0</v>
      </c>
      <c r="AA18" s="3">
        <f>Q8</f>
        <v>0</v>
      </c>
      <c r="AB18" s="3">
        <f>Q9</f>
        <v>0</v>
      </c>
      <c r="AC18" s="3">
        <f>Q10</f>
        <v>0</v>
      </c>
      <c r="AD18" s="49">
        <f>Q11</f>
        <v>0</v>
      </c>
      <c r="AE18" s="3">
        <f>Q12</f>
        <v>0</v>
      </c>
      <c r="AF18" s="3">
        <f>Q13</f>
        <v>0</v>
      </c>
      <c r="AG18" s="3">
        <f>Q14</f>
        <v>0</v>
      </c>
      <c r="AH18" s="3">
        <f>Q15</f>
        <v>0</v>
      </c>
      <c r="AI18" s="3">
        <f>Q16</f>
        <v>0</v>
      </c>
      <c r="AJ18" s="3">
        <f>Q17</f>
        <v>0</v>
      </c>
      <c r="AK18" s="3">
        <f>Q18</f>
        <v>0</v>
      </c>
      <c r="AL18" s="3">
        <f>Q19</f>
        <v>0</v>
      </c>
      <c r="AM18" s="3">
        <f>Q20</f>
        <v>0</v>
      </c>
      <c r="AN18" s="3">
        <f>Q21</f>
        <v>0</v>
      </c>
      <c r="AO18" s="3">
        <f>Q22</f>
        <v>0</v>
      </c>
      <c r="AP18" s="49">
        <f>Q23</f>
        <v>0</v>
      </c>
      <c r="AQ18" s="3">
        <f>Q24</f>
        <v>0</v>
      </c>
      <c r="AT18" s="49">
        <v>256</v>
      </c>
      <c r="AU18" s="33">
        <f t="shared" ref="AU18" si="630">PRODUCT(W18*100*1/W20)</f>
        <v>0</v>
      </c>
      <c r="AV18" s="33">
        <f t="shared" ref="AV18" si="631">PRODUCT(X18*100*1/X20)</f>
        <v>0</v>
      </c>
      <c r="AW18" s="33">
        <f t="shared" ref="AW18" si="632">PRODUCT(Y18*100*1/Y20)</f>
        <v>0</v>
      </c>
      <c r="AX18" s="33">
        <f t="shared" ref="AX18" si="633">PRODUCT(Z18*100*1/Z20)</f>
        <v>0</v>
      </c>
      <c r="AY18" s="33">
        <f t="shared" ref="AY18" si="634">PRODUCT(AA18*100*1/AA20)</f>
        <v>0</v>
      </c>
      <c r="AZ18" s="33">
        <f t="shared" ref="AZ18" si="635">PRODUCT(AB18*100*1/AB20)</f>
        <v>0</v>
      </c>
      <c r="BA18" s="33">
        <f t="shared" ref="BA18" si="636">PRODUCT(AC18*100*1/AC20)</f>
        <v>0</v>
      </c>
      <c r="BB18" s="54">
        <f t="shared" ref="BB18" si="637">PRODUCT(AD18*100*1/AD20)</f>
        <v>0</v>
      </c>
      <c r="BC18" s="33">
        <f t="shared" ref="BC18" si="638">PRODUCT(AE18*100*1/AE20)</f>
        <v>0</v>
      </c>
      <c r="BD18" s="33">
        <f t="shared" ref="BD18" si="639">PRODUCT(AF18*100*1/AF20)</f>
        <v>0</v>
      </c>
      <c r="BE18" s="33">
        <f t="shared" ref="BE18" si="640">PRODUCT(AG18*100*1/AG20)</f>
        <v>0</v>
      </c>
      <c r="BF18" s="33">
        <f t="shared" ref="BF18" si="641">PRODUCT(AH18*100*1/AH20)</f>
        <v>0</v>
      </c>
      <c r="BG18" s="33">
        <f t="shared" ref="BG18" si="642">PRODUCT(AI18*100*1/AI20)</f>
        <v>0</v>
      </c>
      <c r="BH18" s="33">
        <f t="shared" ref="BH18" si="643">PRODUCT(AJ18*100*1/AJ20)</f>
        <v>0</v>
      </c>
      <c r="BI18" s="33">
        <f t="shared" ref="BI18" si="644">PRODUCT(AK18*100*1/AK20)</f>
        <v>0</v>
      </c>
      <c r="BJ18" s="33">
        <f t="shared" ref="BJ18" si="645">PRODUCT(AL18*100*1/AL20)</f>
        <v>0</v>
      </c>
      <c r="BK18" s="33">
        <f t="shared" ref="BK18" si="646">PRODUCT(AM18*100*1/AM20)</f>
        <v>0</v>
      </c>
      <c r="BL18" s="33">
        <f t="shared" ref="BL18" si="647">PRODUCT(AN18*100*1/AN20)</f>
        <v>0</v>
      </c>
      <c r="BM18" s="33">
        <f t="shared" ref="BM18" si="648">PRODUCT(AO18*100*1/AO20)</f>
        <v>0</v>
      </c>
      <c r="BN18" s="30">
        <f t="shared" ref="BN18" si="649">PRODUCT(AP18*100*1/AP20)</f>
        <v>0</v>
      </c>
      <c r="BO18" s="33">
        <f t="shared" ref="BO18" si="650">PRODUCT(AQ18*100*1/AQ20)</f>
        <v>0</v>
      </c>
      <c r="BR18" s="49">
        <v>256</v>
      </c>
      <c r="BS18" s="33">
        <f t="shared" ref="BS18" si="651">AU4+AU5+AU6+AU7+AU8+AU9+AU10+AU11+AU12+AU13+AU14+AU15+AU16+AU17+AU18</f>
        <v>100</v>
      </c>
      <c r="BT18" s="33">
        <f t="shared" ref="BT18" si="652">AV4+AV5+AV6+AV7+AV8+AV9+AV10+AV11+AV12+AV13+AV14+AV15+AV16+AV17+AV18</f>
        <v>100</v>
      </c>
      <c r="BU18" s="33">
        <f t="shared" ref="BU18" si="653">AW4+AW5+AW6+AW7+AW8+AW9+AW10+AW11+AW12+AW13+AW14+AW15+AW16+AW17+AW18</f>
        <v>100</v>
      </c>
      <c r="BV18" s="33">
        <f t="shared" ref="BV18" si="654">AX4+AX5+AX6+AX7+AX8+AX9+AX10+AX11+AX12+AX13+AX14+AX15+AX16+AX17+AX18</f>
        <v>100</v>
      </c>
      <c r="BW18" s="33">
        <f t="shared" ref="BW18" si="655">AY4+AY5+AY6+AY7+AY8+AY9+AY10+AY11+AY12+AY13+AY14+AY15+AY16+AY17+AY18</f>
        <v>100</v>
      </c>
      <c r="BX18" s="33">
        <f t="shared" ref="BX18" si="656">AZ4+AZ5+AZ6+AZ7+AZ8+AZ9+AZ10+AZ11+AZ12+AZ13+AZ14+AZ15+AZ16+AZ17+AZ18</f>
        <v>100</v>
      </c>
      <c r="BY18" s="33">
        <f t="shared" ref="BY18" si="657">BA4+BA5+BA6+BA7+BA8+BA9+BA10+BA11+BA12+BA13+BA14+BA15+BA16+BA17+BA18</f>
        <v>100</v>
      </c>
      <c r="BZ18" s="54">
        <f t="shared" ref="BZ18" si="658">BB4+BB5+BB6+BB7+BB8+BB9+BB10+BB11+BB12+BB13+BB14+BB15+BB16+BB17+BB18</f>
        <v>100</v>
      </c>
      <c r="CA18" s="33">
        <f t="shared" ref="CA18" si="659">BC4+BC5+BC6+BC7+BC8+BC9+BC10+BC11+BC12+BC13+BC14+BC15+BC16+BC17+BC18</f>
        <v>100</v>
      </c>
      <c r="CB18" s="33">
        <f t="shared" ref="CB18" si="660">BD4+BD5+BD6+BD7+BD8+BD9+BD10+BD11+BD12+BD13+BD14+BD15+BD16+BD17+BD18</f>
        <v>100</v>
      </c>
      <c r="CC18" s="33">
        <f t="shared" ref="CC18" si="661">BE4+BE5+BE6+BE7+BE8+BE9+BE10+BE11+BE12+BE13+BE14+BE15+BE16+BE17+BE18</f>
        <v>100</v>
      </c>
      <c r="CD18" s="33">
        <f t="shared" ref="CD18" si="662">BF4+BF5+BF6+BF7+BF8+BF9+BF10+BF11+BF12+BF13+BF14+BF15+BF16+BF17+BF18</f>
        <v>100</v>
      </c>
      <c r="CE18" s="33">
        <f t="shared" ref="CE18" si="663">BG4+BG5+BG6+BG7+BG8+BG9+BG10+BG11+BG12+BG13+BG14+BG15+BG16+BG17+BG18</f>
        <v>100</v>
      </c>
      <c r="CF18" s="33">
        <f t="shared" ref="CF18" si="664">BH4+BH5+BH6+BH7+BH8+BH9+BH10+BH11+BH12+BH13+BH14+BH15+BH16+BH17+BH18</f>
        <v>100</v>
      </c>
      <c r="CG18" s="33">
        <f t="shared" ref="CG18" si="665">BI4+BI5+BI6+BI7+BI8+BI9+BI10+BI11+BI12+BI13+BI14+BI15+BI16+BI17+BI18</f>
        <v>100</v>
      </c>
      <c r="CH18" s="33">
        <f t="shared" ref="CH18" si="666">BJ4+BJ5+BJ6+BJ7+BJ8+BJ9+BJ10+BJ11+BJ12+BJ13+BJ14+BJ15+BJ16+BJ17+BJ18</f>
        <v>100</v>
      </c>
      <c r="CI18" s="33">
        <f t="shared" ref="CI18" si="667">BK4+BK5+BK6+BK7+BK8+BK9+BK10+BK11+BK12+BK13+BK14+BK15+BK16+BK17+BK18</f>
        <v>100</v>
      </c>
      <c r="CJ18" s="33">
        <f t="shared" ref="CJ18" si="668">BL4+BL5+BL6+BL7+BL8+BL9+BL10+BL11+BL12+BL13+BL14+BL15+BL16+BL17+BL18</f>
        <v>100</v>
      </c>
      <c r="CK18" s="33">
        <f t="shared" ref="CK18" si="669">BM4+BM5+BM6+BM7+BM8+BM9+BM10+BM11+BM12+BM13+BM14+BM15+BM16+BM17+BM18</f>
        <v>100</v>
      </c>
      <c r="CL18" s="30">
        <f t="shared" ref="CL18" si="670">BN4+BN5+BN6+BN7+BN8+BN9+BN10+BN11+BN12+BN13+BN14+BN15+BN16+BN17+BN18</f>
        <v>100</v>
      </c>
      <c r="CM18" s="33">
        <f t="shared" ref="CM18" si="671">BO4+BO5+BO6+BO7+BO8+BO9+BO10+BO11+BO12+BO13+BO14+BO15+BO16+BO17+BO18</f>
        <v>100</v>
      </c>
      <c r="CN18" s="7"/>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row>
    <row r="19" spans="2:118" x14ac:dyDescent="0.25">
      <c r="B19" s="49" t="s">
        <v>17</v>
      </c>
      <c r="C19" s="2">
        <v>0</v>
      </c>
      <c r="D19" s="2">
        <v>0</v>
      </c>
      <c r="E19" s="2">
        <v>2</v>
      </c>
      <c r="F19" s="2">
        <v>0</v>
      </c>
      <c r="G19" s="2">
        <v>3</v>
      </c>
      <c r="H19" s="2">
        <v>1</v>
      </c>
      <c r="I19" s="2">
        <v>1</v>
      </c>
      <c r="J19" s="2">
        <v>0</v>
      </c>
      <c r="K19" s="4">
        <v>0</v>
      </c>
      <c r="L19" s="3">
        <v>0</v>
      </c>
      <c r="M19" s="3">
        <v>0</v>
      </c>
      <c r="N19" s="3">
        <v>1</v>
      </c>
      <c r="O19" s="3">
        <v>0</v>
      </c>
      <c r="P19" s="3">
        <v>0</v>
      </c>
      <c r="Q19" s="3">
        <v>0</v>
      </c>
      <c r="R19" s="3">
        <v>0</v>
      </c>
      <c r="S19" s="49">
        <v>8</v>
      </c>
      <c r="V19" s="49">
        <v>512</v>
      </c>
      <c r="W19" s="3">
        <f>R4</f>
        <v>0</v>
      </c>
      <c r="X19" s="3">
        <f>R5</f>
        <v>0</v>
      </c>
      <c r="Y19" s="3">
        <f>R6</f>
        <v>0</v>
      </c>
      <c r="Z19" s="3">
        <f>R7</f>
        <v>0</v>
      </c>
      <c r="AA19" s="3">
        <f>R8</f>
        <v>0</v>
      </c>
      <c r="AB19" s="3">
        <f>R9</f>
        <v>0</v>
      </c>
      <c r="AC19" s="3">
        <f>R10</f>
        <v>0</v>
      </c>
      <c r="AD19" s="49">
        <f>R11</f>
        <v>0</v>
      </c>
      <c r="AE19" s="3">
        <f>R12</f>
        <v>0</v>
      </c>
      <c r="AF19" s="3">
        <f>R13</f>
        <v>0</v>
      </c>
      <c r="AG19" s="3">
        <f>R14</f>
        <v>0</v>
      </c>
      <c r="AH19" s="3">
        <f>R15</f>
        <v>0</v>
      </c>
      <c r="AI19" s="3">
        <f>R16</f>
        <v>0</v>
      </c>
      <c r="AJ19" s="3">
        <f>R17</f>
        <v>0</v>
      </c>
      <c r="AK19" s="3">
        <f>R18</f>
        <v>0</v>
      </c>
      <c r="AL19" s="3">
        <f>R19</f>
        <v>0</v>
      </c>
      <c r="AM19" s="3">
        <f>R20</f>
        <v>0</v>
      </c>
      <c r="AN19" s="3">
        <f>R21</f>
        <v>0</v>
      </c>
      <c r="AO19" s="3">
        <f>R22</f>
        <v>0</v>
      </c>
      <c r="AP19" s="49">
        <f>R23</f>
        <v>0</v>
      </c>
      <c r="AQ19" s="3">
        <f>R24</f>
        <v>0</v>
      </c>
      <c r="AT19" s="49">
        <v>512</v>
      </c>
      <c r="AU19" s="33">
        <f t="shared" ref="AU19" si="672">PRODUCT(W19*100*1/W20)</f>
        <v>0</v>
      </c>
      <c r="AV19" s="33">
        <f t="shared" ref="AV19" si="673">PRODUCT(X19*100*1/X20)</f>
        <v>0</v>
      </c>
      <c r="AW19" s="33">
        <f t="shared" ref="AW19" si="674">PRODUCT(Y19*100*1/Y20)</f>
        <v>0</v>
      </c>
      <c r="AX19" s="33">
        <f t="shared" ref="AX19" si="675">PRODUCT(Z19*100*1/Z20)</f>
        <v>0</v>
      </c>
      <c r="AY19" s="33">
        <f t="shared" ref="AY19" si="676">PRODUCT(AA19*100*1/AA20)</f>
        <v>0</v>
      </c>
      <c r="AZ19" s="33">
        <f t="shared" ref="AZ19" si="677">PRODUCT(AB19*100*1/AB20)</f>
        <v>0</v>
      </c>
      <c r="BA19" s="33">
        <f t="shared" ref="BA19" si="678">PRODUCT(AC19*100*1/AC20)</f>
        <v>0</v>
      </c>
      <c r="BB19" s="54">
        <f t="shared" ref="BB19" si="679">PRODUCT(AD19*100*1/AD20)</f>
        <v>0</v>
      </c>
      <c r="BC19" s="33">
        <f t="shared" ref="BC19" si="680">PRODUCT(AE19*100*1/AE20)</f>
        <v>0</v>
      </c>
      <c r="BD19" s="33">
        <f t="shared" ref="BD19" si="681">PRODUCT(AF19*100*1/AF20)</f>
        <v>0</v>
      </c>
      <c r="BE19" s="33">
        <f t="shared" ref="BE19" si="682">PRODUCT(AG19*100*1/AG20)</f>
        <v>0</v>
      </c>
      <c r="BF19" s="33">
        <f t="shared" ref="BF19" si="683">PRODUCT(AH19*100*1/AH20)</f>
        <v>0</v>
      </c>
      <c r="BG19" s="33">
        <f t="shared" ref="BG19" si="684">PRODUCT(AI19*100*1/AI20)</f>
        <v>0</v>
      </c>
      <c r="BH19" s="33">
        <f t="shared" ref="BH19" si="685">PRODUCT(AJ19*100*1/AJ20)</f>
        <v>0</v>
      </c>
      <c r="BI19" s="33">
        <f t="shared" ref="BI19" si="686">PRODUCT(AK19*100*1/AK20)</f>
        <v>0</v>
      </c>
      <c r="BJ19" s="33">
        <f t="shared" ref="BJ19" si="687">PRODUCT(AL19*100*1/AL20)</f>
        <v>0</v>
      </c>
      <c r="BK19" s="33">
        <f t="shared" ref="BK19" si="688">PRODUCT(AM19*100*1/AM20)</f>
        <v>0</v>
      </c>
      <c r="BL19" s="33">
        <f t="shared" ref="BL19" si="689">PRODUCT(AN19*100*1/AN20)</f>
        <v>0</v>
      </c>
      <c r="BM19" s="33">
        <f t="shared" ref="BM19" si="690">PRODUCT(AO19*100*1/AO20)</f>
        <v>0</v>
      </c>
      <c r="BN19" s="30">
        <f t="shared" ref="BN19" si="691">PRODUCT(AP19*100*1/AP20)</f>
        <v>0</v>
      </c>
      <c r="BO19" s="33">
        <f t="shared" ref="BO19" si="692">PRODUCT(AQ19*100*1/AQ20)</f>
        <v>0</v>
      </c>
      <c r="BR19" s="49">
        <v>512</v>
      </c>
      <c r="BS19" s="33">
        <f t="shared" ref="BS19" si="693">AU4+AU5+AU6+AU7+AU8+AU9+AU10+AU11+AU12+AU13+AU14+AU15+AU16+AU17+AU18+AU19</f>
        <v>100</v>
      </c>
      <c r="BT19" s="33">
        <f t="shared" ref="BT19" si="694">AV4+AV5+AV6+AV7+AV8+AV9+AV10+AV11+AV12+AV13+AV14+AV15+AV16+AV17+AV18+AV19</f>
        <v>100</v>
      </c>
      <c r="BU19" s="33">
        <f t="shared" ref="BU19" si="695">AW4+AW5+AW6+AW7+AW8+AW9+AW10+AW11+AW12+AW13+AW14+AW15+AW16+AW17+AW18+AW19</f>
        <v>100</v>
      </c>
      <c r="BV19" s="33">
        <f t="shared" ref="BV19" si="696">AX4+AX5+AX6+AX7+AX8+AX9+AX10+AX11+AX12+AX13+AX14+AX15+AX16+AX17+AX18+AX19</f>
        <v>100</v>
      </c>
      <c r="BW19" s="33">
        <f t="shared" ref="BW19" si="697">AY4+AY5+AY6+AY7+AY8+AY9+AY10+AY11+AY12+AY13+AY14+AY15+AY16+AY17+AY18+AY19</f>
        <v>100</v>
      </c>
      <c r="BX19" s="33">
        <f t="shared" ref="BX19" si="698">AZ4+AZ5+AZ6+AZ7+AZ8+AZ9+AZ10+AZ11+AZ12+AZ13+AZ14+AZ15+AZ16+AZ17+AZ18+AZ19</f>
        <v>100</v>
      </c>
      <c r="BY19" s="33">
        <f t="shared" ref="BY19" si="699">BA4+BA5+BA6+BA7+BA8+BA9+BA10+BA11+BA12+BA13+BA14+BA15+BA16+BA17+BA18+BA19</f>
        <v>100</v>
      </c>
      <c r="BZ19" s="54">
        <f t="shared" ref="BZ19" si="700">BB4+BB5+BB6+BB7+BB8+BB9+BB10+BB11+BB12+BB13+BB14+BB15+BB16+BB17+BB18+BB19</f>
        <v>100</v>
      </c>
      <c r="CA19" s="33">
        <f t="shared" ref="CA19" si="701">BC4+BC5+BC6+BC7+BC8+BC9+BC10+BC11+BC12+BC13+BC14+BC15+BC16+BC17+BC18+BC19</f>
        <v>100</v>
      </c>
      <c r="CB19" s="33">
        <f t="shared" ref="CB19" si="702">BD4+BD5+BD6+BD7+BD8+BD9+BD10+BD11+BD12+BD13+BD14+BD15+BD16+BD17+BD18+BD19</f>
        <v>100</v>
      </c>
      <c r="CC19" s="33">
        <f t="shared" ref="CC19" si="703">BE4+BE5+BE6+BE7+BE8+BE9+BE10+BE11+BE12+BE13+BE14+BE15+BE16+BE17+BE18+BE19</f>
        <v>100</v>
      </c>
      <c r="CD19" s="33">
        <f t="shared" ref="CD19" si="704">BF4+BF5+BF6+BF7+BF8+BF9+BF10+BF11+BF12+BF13+BF14+BF15+BF16+BF17+BF18+BF19</f>
        <v>100</v>
      </c>
      <c r="CE19" s="33">
        <f t="shared" ref="CE19" si="705">BG4+BG5+BG6+BG7+BG8+BG9+BG10+BG11+BG12+BG13+BG14+BG15+BG16+BG17+BG18+BG19</f>
        <v>100</v>
      </c>
      <c r="CF19" s="33">
        <f t="shared" ref="CF19" si="706">BH4+BH5+BH6+BH7+BH8+BH9+BH10+BH11+BH12+BH13+BH14+BH15+BH16+BH17+BH18+BH19</f>
        <v>100</v>
      </c>
      <c r="CG19" s="33">
        <f t="shared" ref="CG19" si="707">BI4+BI5+BI6+BI7+BI8+BI9+BI10+BI11+BI12+BI13+BI14+BI15+BI16+BI17+BI18+BI19</f>
        <v>100</v>
      </c>
      <c r="CH19" s="33">
        <f t="shared" ref="CH19" si="708">BJ4+BJ5+BJ6+BJ7+BJ8+BJ9+BJ10+BJ11+BJ12+BJ13+BJ14+BJ15+BJ16+BJ17+BJ18+BJ19</f>
        <v>100</v>
      </c>
      <c r="CI19" s="33">
        <f t="shared" ref="CI19" si="709">BK4+BK5+BK6+BK7+BK8+BK9+BK10+BK11+BK12+BK13+BK14+BK15+BK16+BK17+BK18+BK19</f>
        <v>100</v>
      </c>
      <c r="CJ19" s="33">
        <f t="shared" ref="CJ19" si="710">BL4+BL5+BL6+BL7+BL8+BL9+BL10+BL11+BL12+BL13+BL14+BL15+BL16+BL17+BL18+BL19</f>
        <v>100</v>
      </c>
      <c r="CK19" s="33">
        <f t="shared" ref="CK19" si="711">BM4+BM5+BM6+BM7+BM8+BM9+BM10+BM11+BM12+BM13+BM14+BM15+BM16+BM17+BM18+BM19</f>
        <v>100</v>
      </c>
      <c r="CL19" s="30">
        <f t="shared" ref="CL19" si="712">BN4+BN5+BN6+BN7+BN8+BN9+BN10+BN11+BN12+BN13+BN14+BN15+BN16+BN17+BN18+BN19</f>
        <v>100</v>
      </c>
      <c r="CM19" s="33">
        <f t="shared" ref="CM19" si="713">BO4+BO5+BO6+BO7+BO8+BO9+BO10+BO11+BO12+BO13+BO14+BO15+BO16+BO17+BO18+BO19</f>
        <v>100</v>
      </c>
      <c r="CN19" s="7"/>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row>
    <row r="20" spans="2:118" x14ac:dyDescent="0.25">
      <c r="B20" s="49" t="s">
        <v>18</v>
      </c>
      <c r="C20" s="2">
        <v>0</v>
      </c>
      <c r="D20" s="2">
        <v>5</v>
      </c>
      <c r="E20" s="2">
        <v>2</v>
      </c>
      <c r="F20" s="2">
        <v>1</v>
      </c>
      <c r="G20" s="2">
        <v>0</v>
      </c>
      <c r="H20" s="4">
        <v>0</v>
      </c>
      <c r="I20" s="3">
        <v>0</v>
      </c>
      <c r="J20" s="3">
        <v>0</v>
      </c>
      <c r="K20" s="3">
        <v>0</v>
      </c>
      <c r="L20" s="3">
        <v>0</v>
      </c>
      <c r="M20" s="3">
        <v>0</v>
      </c>
      <c r="N20" s="3">
        <v>0</v>
      </c>
      <c r="O20" s="3">
        <v>0</v>
      </c>
      <c r="P20" s="3">
        <v>0</v>
      </c>
      <c r="Q20" s="3">
        <v>0</v>
      </c>
      <c r="R20" s="3">
        <v>0</v>
      </c>
      <c r="S20" s="49">
        <v>8</v>
      </c>
      <c r="V20" s="49" t="s">
        <v>1</v>
      </c>
      <c r="W20" s="49">
        <f>S4</f>
        <v>8</v>
      </c>
      <c r="X20" s="49">
        <f>S5</f>
        <v>8</v>
      </c>
      <c r="Y20" s="49">
        <f>S6</f>
        <v>8</v>
      </c>
      <c r="Z20" s="49">
        <f>S7</f>
        <v>8</v>
      </c>
      <c r="AA20" s="49">
        <f>S8</f>
        <v>8</v>
      </c>
      <c r="AB20" s="49">
        <f>S9</f>
        <v>8</v>
      </c>
      <c r="AC20" s="49">
        <f>S10</f>
        <v>8</v>
      </c>
      <c r="AD20" s="49">
        <f>S11</f>
        <v>8</v>
      </c>
      <c r="AE20" s="49">
        <f>S12</f>
        <v>8</v>
      </c>
      <c r="AF20" s="49">
        <f>S13</f>
        <v>8</v>
      </c>
      <c r="AG20" s="49">
        <f>S14</f>
        <v>8</v>
      </c>
      <c r="AH20" s="49">
        <f>S15</f>
        <v>8</v>
      </c>
      <c r="AI20" s="49">
        <f>S16</f>
        <v>8</v>
      </c>
      <c r="AJ20" s="49">
        <f>S17</f>
        <v>1</v>
      </c>
      <c r="AK20" s="49">
        <f>S18</f>
        <v>8</v>
      </c>
      <c r="AL20" s="49">
        <f>S19</f>
        <v>8</v>
      </c>
      <c r="AM20" s="49">
        <f>S20</f>
        <v>8</v>
      </c>
      <c r="AN20" s="49">
        <f>S21</f>
        <v>8</v>
      </c>
      <c r="AO20" s="49">
        <f>S22</f>
        <v>8</v>
      </c>
      <c r="AP20" s="49">
        <f>S23</f>
        <v>8</v>
      </c>
      <c r="AQ20" s="49">
        <f>S24</f>
        <v>8</v>
      </c>
      <c r="AT20" s="49" t="s">
        <v>47</v>
      </c>
      <c r="AU20" s="30">
        <f t="shared" ref="AU20:BO20" si="714">SUM(AU4:AU19)</f>
        <v>100</v>
      </c>
      <c r="AV20" s="30">
        <f t="shared" si="714"/>
        <v>100</v>
      </c>
      <c r="AW20" s="30">
        <f t="shared" si="714"/>
        <v>100</v>
      </c>
      <c r="AX20" s="30">
        <f t="shared" si="714"/>
        <v>100</v>
      </c>
      <c r="AY20" s="30">
        <f t="shared" si="714"/>
        <v>100</v>
      </c>
      <c r="AZ20" s="30">
        <f t="shared" si="714"/>
        <v>100</v>
      </c>
      <c r="BA20" s="30">
        <f t="shared" si="714"/>
        <v>100</v>
      </c>
      <c r="BB20" s="30">
        <f t="shared" si="714"/>
        <v>100</v>
      </c>
      <c r="BC20" s="30">
        <f t="shared" si="714"/>
        <v>100</v>
      </c>
      <c r="BD20" s="30">
        <f t="shared" si="714"/>
        <v>100</v>
      </c>
      <c r="BE20" s="30">
        <f t="shared" si="714"/>
        <v>100</v>
      </c>
      <c r="BF20" s="30">
        <f t="shared" si="714"/>
        <v>100</v>
      </c>
      <c r="BG20" s="30">
        <f t="shared" si="714"/>
        <v>100</v>
      </c>
      <c r="BH20" s="30">
        <f t="shared" si="714"/>
        <v>100</v>
      </c>
      <c r="BI20" s="30">
        <f t="shared" si="714"/>
        <v>100</v>
      </c>
      <c r="BJ20" s="30">
        <f t="shared" si="714"/>
        <v>100</v>
      </c>
      <c r="BK20" s="30">
        <f t="shared" si="714"/>
        <v>100</v>
      </c>
      <c r="BL20" s="30">
        <f t="shared" si="714"/>
        <v>100</v>
      </c>
      <c r="BM20" s="30">
        <f t="shared" si="714"/>
        <v>100</v>
      </c>
      <c r="BN20" s="30">
        <f t="shared" si="714"/>
        <v>100</v>
      </c>
      <c r="BO20" s="30">
        <f t="shared" si="714"/>
        <v>100</v>
      </c>
      <c r="BS20" s="30"/>
      <c r="BT20" s="30"/>
      <c r="BU20" s="30"/>
      <c r="BV20" s="30"/>
      <c r="BW20" s="30"/>
      <c r="BX20" s="30"/>
      <c r="BY20" s="30"/>
      <c r="BZ20" s="30"/>
      <c r="CA20" s="30"/>
      <c r="CB20" s="30"/>
      <c r="CC20" s="30"/>
      <c r="CD20" s="30"/>
      <c r="CE20" s="30"/>
      <c r="CF20" s="30"/>
      <c r="CG20" s="30"/>
      <c r="CH20" s="30"/>
      <c r="CI20" s="30"/>
      <c r="CJ20" s="30"/>
      <c r="CK20" s="30"/>
      <c r="CL20" s="30"/>
      <c r="CM20" s="3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row>
    <row r="21" spans="2:118" x14ac:dyDescent="0.25">
      <c r="B21" s="49" t="s">
        <v>19</v>
      </c>
      <c r="C21" s="2">
        <v>0</v>
      </c>
      <c r="D21" s="2">
        <v>7</v>
      </c>
      <c r="E21" s="2">
        <v>0</v>
      </c>
      <c r="F21" s="2">
        <v>1</v>
      </c>
      <c r="G21" s="2">
        <v>0</v>
      </c>
      <c r="H21" s="2">
        <v>0</v>
      </c>
      <c r="I21" s="4">
        <v>0</v>
      </c>
      <c r="J21" s="3">
        <v>0</v>
      </c>
      <c r="K21" s="3">
        <v>0</v>
      </c>
      <c r="L21" s="3">
        <v>0</v>
      </c>
      <c r="M21" s="3">
        <v>0</v>
      </c>
      <c r="N21" s="3">
        <v>0</v>
      </c>
      <c r="O21" s="3">
        <v>0</v>
      </c>
      <c r="P21" s="3">
        <v>0</v>
      </c>
      <c r="Q21" s="3">
        <v>0</v>
      </c>
      <c r="R21" s="3">
        <v>0</v>
      </c>
      <c r="S21" s="49">
        <v>8</v>
      </c>
      <c r="AU21" s="30"/>
      <c r="AV21" s="30"/>
      <c r="AW21" s="30"/>
      <c r="AX21" s="30"/>
      <c r="AY21" s="30"/>
      <c r="AZ21" s="30"/>
      <c r="BA21" s="30"/>
      <c r="BB21" s="30"/>
      <c r="BC21" s="30"/>
      <c r="BD21" s="30"/>
      <c r="BE21" s="30"/>
      <c r="BF21" s="30"/>
      <c r="BG21" s="30"/>
      <c r="BH21" s="30"/>
      <c r="BI21" s="30"/>
      <c r="BJ21" s="30"/>
      <c r="BK21" s="30"/>
      <c r="BL21" s="30"/>
      <c r="BM21" s="30"/>
      <c r="BN21" s="30"/>
      <c r="BO21" s="30"/>
      <c r="BS21" s="30"/>
      <c r="BT21" s="30"/>
      <c r="BU21" s="30"/>
      <c r="BV21" s="30"/>
      <c r="BW21" s="30"/>
      <c r="BX21" s="30"/>
      <c r="BY21" s="30"/>
      <c r="BZ21" s="30"/>
      <c r="CA21" s="30"/>
      <c r="CB21" s="30"/>
      <c r="CC21" s="30"/>
      <c r="CD21" s="30"/>
      <c r="CE21" s="30"/>
      <c r="CF21" s="30"/>
      <c r="CG21" s="30"/>
      <c r="CH21" s="30"/>
      <c r="CI21" s="30"/>
      <c r="CJ21" s="30"/>
      <c r="CK21" s="30"/>
      <c r="CL21" s="30"/>
      <c r="CM21" s="3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row>
    <row r="22" spans="2:118" x14ac:dyDescent="0.25">
      <c r="B22" s="49" t="s">
        <v>20</v>
      </c>
      <c r="C22" s="2">
        <v>0</v>
      </c>
      <c r="D22" s="2">
        <v>0</v>
      </c>
      <c r="E22" s="2">
        <v>5</v>
      </c>
      <c r="F22" s="2">
        <v>2</v>
      </c>
      <c r="G22" s="2">
        <v>1</v>
      </c>
      <c r="H22" s="3">
        <v>0</v>
      </c>
      <c r="I22" s="3">
        <v>0</v>
      </c>
      <c r="J22" s="3">
        <v>0</v>
      </c>
      <c r="K22" s="3">
        <v>0</v>
      </c>
      <c r="L22" s="3">
        <v>0</v>
      </c>
      <c r="M22" s="3">
        <v>0</v>
      </c>
      <c r="N22" s="3">
        <v>0</v>
      </c>
      <c r="O22" s="3">
        <v>0</v>
      </c>
      <c r="P22" s="3">
        <v>0</v>
      </c>
      <c r="Q22" s="3">
        <v>0</v>
      </c>
      <c r="R22" s="3">
        <v>0</v>
      </c>
      <c r="S22" s="49">
        <v>8</v>
      </c>
      <c r="AU22" s="30"/>
      <c r="AV22" s="30"/>
      <c r="AW22" s="30"/>
      <c r="AX22" s="30"/>
      <c r="AY22" s="30"/>
      <c r="AZ22" s="30"/>
      <c r="BA22" s="30"/>
      <c r="BB22" s="30"/>
      <c r="BC22" s="30"/>
      <c r="BD22" s="30"/>
      <c r="BE22" s="30"/>
      <c r="BF22" s="30"/>
      <c r="BG22" s="30"/>
      <c r="BH22" s="30"/>
      <c r="BI22" s="30"/>
      <c r="BJ22" s="30"/>
      <c r="BK22" s="30"/>
      <c r="BL22" s="30"/>
      <c r="BM22" s="30"/>
      <c r="BN22" s="30"/>
      <c r="BO22" s="30"/>
      <c r="BS22" s="30"/>
      <c r="BT22" s="30"/>
      <c r="BU22" s="30"/>
      <c r="BV22" s="30"/>
      <c r="BW22" s="30"/>
      <c r="BX22" s="30"/>
      <c r="BY22" s="30"/>
      <c r="BZ22" s="30"/>
      <c r="CA22" s="30"/>
      <c r="CB22" s="30"/>
      <c r="CC22" s="30"/>
      <c r="CD22" s="30"/>
      <c r="CE22" s="30"/>
      <c r="CF22" s="30"/>
      <c r="CG22" s="30"/>
      <c r="CH22" s="30"/>
      <c r="CI22" s="30"/>
      <c r="CJ22" s="30"/>
      <c r="CK22" s="30"/>
      <c r="CL22" s="30"/>
      <c r="CM22" s="3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row>
    <row r="23" spans="2:118" x14ac:dyDescent="0.25">
      <c r="B23" s="49" t="s">
        <v>21</v>
      </c>
      <c r="C23" s="49">
        <v>0</v>
      </c>
      <c r="D23" s="49">
        <v>0</v>
      </c>
      <c r="E23" s="49">
        <v>0</v>
      </c>
      <c r="F23" s="49">
        <v>0</v>
      </c>
      <c r="G23" s="49">
        <v>1</v>
      </c>
      <c r="H23" s="49">
        <v>2</v>
      </c>
      <c r="I23" s="49">
        <v>3</v>
      </c>
      <c r="J23" s="49">
        <v>2</v>
      </c>
      <c r="K23" s="49">
        <v>0</v>
      </c>
      <c r="L23" s="49">
        <v>0</v>
      </c>
      <c r="M23" s="49">
        <v>0</v>
      </c>
      <c r="N23" s="49">
        <v>0</v>
      </c>
      <c r="O23" s="49">
        <v>0</v>
      </c>
      <c r="P23" s="49">
        <v>0</v>
      </c>
      <c r="Q23" s="49">
        <v>0</v>
      </c>
      <c r="R23" s="49">
        <v>0</v>
      </c>
      <c r="S23" s="49">
        <v>8</v>
      </c>
      <c r="AU23" s="30"/>
      <c r="AV23" s="30"/>
      <c r="AW23" s="30"/>
      <c r="AX23" s="30"/>
      <c r="AY23" s="30"/>
      <c r="AZ23" s="30"/>
      <c r="BA23" s="30"/>
      <c r="BB23" s="30"/>
      <c r="BC23" s="30"/>
      <c r="BD23" s="30"/>
      <c r="BE23" s="30"/>
      <c r="BF23" s="30"/>
      <c r="BG23" s="30"/>
      <c r="BH23" s="30"/>
      <c r="BI23" s="30"/>
      <c r="BJ23" s="30"/>
      <c r="BK23" s="30"/>
      <c r="BL23" s="30"/>
      <c r="BM23" s="30"/>
      <c r="BN23" s="30"/>
      <c r="BO23" s="30"/>
      <c r="BS23" s="30"/>
      <c r="BT23" s="30"/>
      <c r="BU23" s="30"/>
      <c r="BV23" s="30"/>
      <c r="BW23" s="30"/>
      <c r="BX23" s="30"/>
      <c r="BY23" s="30"/>
      <c r="BZ23" s="30"/>
      <c r="CA23" s="30"/>
      <c r="CB23" s="30"/>
      <c r="CC23" s="30"/>
      <c r="CD23" s="30"/>
      <c r="CE23" s="30"/>
      <c r="CF23" s="30"/>
      <c r="CG23" s="30"/>
      <c r="CH23" s="30"/>
      <c r="CI23" s="30"/>
      <c r="CJ23" s="30"/>
      <c r="CK23" s="30"/>
      <c r="CL23" s="30"/>
      <c r="CM23" s="3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row>
    <row r="24" spans="2:118" x14ac:dyDescent="0.25">
      <c r="B24" s="49" t="s">
        <v>22</v>
      </c>
      <c r="C24" s="2">
        <v>0</v>
      </c>
      <c r="D24" s="2">
        <v>2</v>
      </c>
      <c r="E24" s="2">
        <v>0</v>
      </c>
      <c r="F24" s="2">
        <v>2</v>
      </c>
      <c r="G24" s="2">
        <v>4</v>
      </c>
      <c r="H24" s="2">
        <v>0</v>
      </c>
      <c r="I24" s="3">
        <v>0</v>
      </c>
      <c r="J24" s="3">
        <v>0</v>
      </c>
      <c r="K24" s="3">
        <v>0</v>
      </c>
      <c r="L24" s="3">
        <v>0</v>
      </c>
      <c r="M24" s="3">
        <v>0</v>
      </c>
      <c r="N24" s="3">
        <v>0</v>
      </c>
      <c r="O24" s="3">
        <v>0</v>
      </c>
      <c r="P24" s="3">
        <v>0</v>
      </c>
      <c r="Q24" s="3">
        <v>0</v>
      </c>
      <c r="R24" s="3">
        <v>0</v>
      </c>
      <c r="S24" s="49">
        <v>8</v>
      </c>
      <c r="AU24" s="30"/>
      <c r="AV24" s="30"/>
      <c r="AW24" s="30"/>
      <c r="AX24" s="30"/>
      <c r="AY24" s="30"/>
      <c r="AZ24" s="30"/>
      <c r="BA24" s="30"/>
      <c r="BB24" s="30"/>
      <c r="BC24" s="30"/>
      <c r="BD24" s="30"/>
      <c r="BE24" s="30"/>
      <c r="BF24" s="30"/>
      <c r="BG24" s="30"/>
      <c r="BH24" s="30"/>
      <c r="BI24" s="30"/>
      <c r="BJ24" s="30"/>
      <c r="BK24" s="30"/>
      <c r="BL24" s="30"/>
      <c r="BM24" s="30"/>
      <c r="BN24" s="30"/>
      <c r="BO24" s="30"/>
      <c r="BS24" s="30"/>
      <c r="BT24" s="30"/>
      <c r="BU24" s="30"/>
      <c r="BV24" s="30"/>
      <c r="BW24" s="30"/>
      <c r="BX24" s="30"/>
      <c r="BY24" s="30"/>
      <c r="BZ24" s="30"/>
      <c r="CA24" s="30"/>
      <c r="CB24" s="30"/>
      <c r="CC24" s="30"/>
      <c r="CD24" s="30"/>
      <c r="CE24" s="30"/>
      <c r="CF24" s="30"/>
      <c r="CG24" s="30"/>
      <c r="CH24" s="30"/>
      <c r="CI24" s="30"/>
      <c r="CJ24" s="30"/>
      <c r="CK24" s="30"/>
      <c r="CL24" s="30"/>
      <c r="CM24" s="3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row>
    <row r="25" spans="2:118" x14ac:dyDescent="0.25">
      <c r="B25" s="49" t="s">
        <v>90</v>
      </c>
      <c r="C25" s="49">
        <v>0</v>
      </c>
      <c r="D25" s="49">
        <v>0</v>
      </c>
      <c r="E25" s="49">
        <v>0</v>
      </c>
      <c r="F25" s="49">
        <v>0</v>
      </c>
      <c r="G25" s="49">
        <v>0</v>
      </c>
      <c r="H25" s="49">
        <v>0</v>
      </c>
      <c r="I25" s="49">
        <v>0</v>
      </c>
      <c r="J25" s="49">
        <v>1</v>
      </c>
      <c r="K25" s="49">
        <v>6</v>
      </c>
      <c r="L25" s="49">
        <v>1</v>
      </c>
      <c r="M25" s="49">
        <v>0</v>
      </c>
      <c r="N25" s="49">
        <v>0</v>
      </c>
      <c r="O25" s="49">
        <v>0</v>
      </c>
      <c r="P25" s="49">
        <v>0</v>
      </c>
      <c r="Q25" s="49">
        <v>0</v>
      </c>
      <c r="R25" s="49">
        <v>0</v>
      </c>
      <c r="S25" s="49">
        <v>8</v>
      </c>
      <c r="AU25" s="30"/>
      <c r="AV25" s="30"/>
      <c r="AW25" s="30"/>
      <c r="AX25" s="30"/>
      <c r="AY25" s="30"/>
      <c r="AZ25" s="30"/>
      <c r="BA25" s="30"/>
      <c r="BB25" s="30"/>
      <c r="BC25" s="30"/>
      <c r="BD25" s="30"/>
      <c r="BE25" s="30"/>
      <c r="BF25" s="30"/>
      <c r="BG25" s="30"/>
      <c r="BH25" s="30"/>
      <c r="BI25" s="30"/>
      <c r="BJ25" s="30"/>
      <c r="BK25" s="30"/>
      <c r="BL25" s="30"/>
      <c r="BM25" s="30"/>
      <c r="BN25" s="30"/>
      <c r="BO25" s="30"/>
      <c r="BS25" s="30"/>
      <c r="BT25" s="30"/>
      <c r="BU25" s="30"/>
      <c r="BV25" s="30"/>
      <c r="BW25" s="30"/>
      <c r="BX25" s="30"/>
      <c r="BY25" s="30"/>
      <c r="BZ25" s="30"/>
      <c r="CA25" s="30"/>
      <c r="CB25" s="30"/>
      <c r="CC25" s="30"/>
      <c r="CD25" s="30"/>
      <c r="CE25" s="30"/>
      <c r="CF25" s="30"/>
      <c r="CG25" s="30"/>
      <c r="CH25" s="30"/>
      <c r="CI25" s="30"/>
      <c r="CJ25" s="30"/>
      <c r="CK25" s="30"/>
      <c r="CL25" s="30"/>
      <c r="CM25" s="3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row>
    <row r="26" spans="2:118" x14ac:dyDescent="0.25">
      <c r="B26" s="49" t="s">
        <v>121</v>
      </c>
      <c r="C26" s="49">
        <v>0</v>
      </c>
      <c r="D26" s="49">
        <v>2</v>
      </c>
      <c r="E26" s="49">
        <v>0</v>
      </c>
      <c r="F26" s="49">
        <v>3</v>
      </c>
      <c r="G26" s="49">
        <v>1</v>
      </c>
      <c r="H26" s="49">
        <v>0</v>
      </c>
      <c r="I26" s="49">
        <v>1</v>
      </c>
      <c r="J26" s="49">
        <v>0</v>
      </c>
      <c r="K26" s="49">
        <v>0</v>
      </c>
      <c r="L26" s="49">
        <v>0</v>
      </c>
      <c r="M26" s="49">
        <v>0</v>
      </c>
      <c r="N26" s="49">
        <v>0</v>
      </c>
      <c r="O26" s="49">
        <v>0</v>
      </c>
      <c r="P26" s="49">
        <v>0</v>
      </c>
      <c r="Q26" s="49">
        <v>0</v>
      </c>
      <c r="R26" s="49">
        <v>0</v>
      </c>
      <c r="S26" s="49">
        <v>7</v>
      </c>
      <c r="AU26" s="30"/>
      <c r="AV26" s="30"/>
      <c r="AW26" s="30"/>
      <c r="AX26" s="30"/>
      <c r="AY26" s="30"/>
      <c r="AZ26" s="30"/>
      <c r="BA26" s="30"/>
      <c r="BB26" s="30"/>
      <c r="BC26" s="30"/>
      <c r="BD26" s="30"/>
      <c r="BE26" s="30"/>
      <c r="BF26" s="30"/>
      <c r="BG26" s="30"/>
      <c r="BH26" s="30"/>
      <c r="BI26" s="30"/>
      <c r="BJ26" s="30"/>
      <c r="BK26" s="30"/>
      <c r="BL26" s="30"/>
      <c r="BM26" s="30"/>
      <c r="BN26" s="30"/>
      <c r="BO26" s="30"/>
      <c r="BS26" s="30"/>
      <c r="BT26" s="30"/>
      <c r="BU26" s="30"/>
      <c r="BV26" s="30"/>
      <c r="BW26" s="30"/>
      <c r="BX26" s="30"/>
      <c r="BY26" s="30"/>
      <c r="BZ26" s="30"/>
      <c r="CA26" s="30"/>
      <c r="CB26" s="30"/>
      <c r="CC26" s="30"/>
      <c r="CD26" s="30"/>
      <c r="CE26" s="30"/>
      <c r="CF26" s="30"/>
      <c r="CG26" s="30"/>
      <c r="CH26" s="30"/>
      <c r="CI26" s="30"/>
      <c r="CJ26" s="30"/>
      <c r="CK26" s="30"/>
      <c r="CL26" s="30"/>
      <c r="CM26" s="3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row>
    <row r="27" spans="2:118" x14ac:dyDescent="0.25">
      <c r="B27" s="49" t="s">
        <v>96</v>
      </c>
      <c r="C27" s="49">
        <v>0</v>
      </c>
      <c r="D27" s="49">
        <v>0</v>
      </c>
      <c r="E27" s="49">
        <v>0</v>
      </c>
      <c r="F27" s="49">
        <v>8</v>
      </c>
      <c r="G27" s="49">
        <v>0</v>
      </c>
      <c r="H27" s="49">
        <v>0</v>
      </c>
      <c r="I27" s="49">
        <v>0</v>
      </c>
      <c r="J27" s="49">
        <v>0</v>
      </c>
      <c r="K27" s="49">
        <v>0</v>
      </c>
      <c r="L27" s="49">
        <v>0</v>
      </c>
      <c r="M27" s="49">
        <v>0</v>
      </c>
      <c r="N27" s="49">
        <v>0</v>
      </c>
      <c r="O27" s="49">
        <v>0</v>
      </c>
      <c r="P27" s="49">
        <v>0</v>
      </c>
      <c r="Q27" s="49">
        <v>0</v>
      </c>
      <c r="R27" s="49">
        <v>0</v>
      </c>
      <c r="S27" s="49">
        <v>8</v>
      </c>
    </row>
    <row r="35" spans="1:118" x14ac:dyDescent="0.25">
      <c r="V35" s="49" t="str">
        <f>A36</f>
        <v>Enterobacter (Klebsiella) aerogenes</v>
      </c>
      <c r="AT35" s="49" t="str">
        <f>A36</f>
        <v>Enterobacter (Klebsiella) aerogenes</v>
      </c>
      <c r="BR35" s="49" t="str">
        <f>A36</f>
        <v>Enterobacter (Klebsiella) aerogenes</v>
      </c>
    </row>
    <row r="36" spans="1:118" ht="18.75" x14ac:dyDescent="0.25">
      <c r="A36" s="49" t="s">
        <v>125</v>
      </c>
      <c r="B36" s="49" t="s">
        <v>0</v>
      </c>
      <c r="C36" s="49">
        <v>1.5625E-2</v>
      </c>
      <c r="D36" s="49">
        <v>3.125E-2</v>
      </c>
      <c r="E36" s="49">
        <v>6.25E-2</v>
      </c>
      <c r="F36" s="49">
        <v>0.125</v>
      </c>
      <c r="G36" s="49">
        <v>0.25</v>
      </c>
      <c r="H36" s="49">
        <v>0.5</v>
      </c>
      <c r="I36" s="49">
        <v>1</v>
      </c>
      <c r="J36" s="49">
        <v>2</v>
      </c>
      <c r="K36" s="49">
        <v>4</v>
      </c>
      <c r="L36" s="49">
        <v>8</v>
      </c>
      <c r="M36" s="49">
        <v>16</v>
      </c>
      <c r="N36" s="49">
        <v>32</v>
      </c>
      <c r="O36" s="49">
        <v>64</v>
      </c>
      <c r="P36" s="49">
        <v>128</v>
      </c>
      <c r="Q36" s="49">
        <v>256</v>
      </c>
      <c r="R36" s="49">
        <v>512</v>
      </c>
      <c r="S36" s="49" t="s">
        <v>1</v>
      </c>
      <c r="V36" s="49" t="s">
        <v>0</v>
      </c>
      <c r="W36" s="49" t="str">
        <f>B37</f>
        <v>Ampicillin</v>
      </c>
      <c r="X36" s="49" t="str">
        <f>B38</f>
        <v>Ampicillin/ Sulbactam</v>
      </c>
      <c r="Y36" s="49" t="str">
        <f>B39</f>
        <v>Piperacillin</v>
      </c>
      <c r="Z36" s="49" t="str">
        <f>B40</f>
        <v>Piperacillin/ Tazobactam</v>
      </c>
      <c r="AA36" s="49" t="str">
        <f>B41</f>
        <v>Aztreonam</v>
      </c>
      <c r="AB36" s="49" t="str">
        <f>B42</f>
        <v>Cefotaxim</v>
      </c>
      <c r="AC36" s="49" t="str">
        <f>B43</f>
        <v>Ceftazidim</v>
      </c>
      <c r="AD36" s="49" t="str">
        <f>B44</f>
        <v>Cefuroxim</v>
      </c>
      <c r="AE36" s="49" t="str">
        <f>B45</f>
        <v>Imipenem</v>
      </c>
      <c r="AF36" s="49" t="str">
        <f>B46</f>
        <v>Meropenem</v>
      </c>
      <c r="AG36" s="49" t="str">
        <f>B47</f>
        <v>Colistin</v>
      </c>
      <c r="AH36" s="49" t="str">
        <f>B48</f>
        <v>Amikacin</v>
      </c>
      <c r="AI36" s="49" t="str">
        <f>B49</f>
        <v>Gentamicin</v>
      </c>
      <c r="AJ36" s="49" t="str">
        <f>B50</f>
        <v>Tobramycin</v>
      </c>
      <c r="AK36" s="49" t="str">
        <f>B51</f>
        <v>Fosfomycin</v>
      </c>
      <c r="AL36" s="49" t="str">
        <f>B52</f>
        <v>Cotrimoxazol</v>
      </c>
      <c r="AM36" s="49" t="str">
        <f>B53</f>
        <v>Ciprofloxacin</v>
      </c>
      <c r="AN36" s="49" t="str">
        <f>B54</f>
        <v>Levofloxacin</v>
      </c>
      <c r="AO36" s="49" t="str">
        <f>B55</f>
        <v>Moxifloxacin</v>
      </c>
      <c r="AP36" s="49" t="str">
        <f>B56</f>
        <v>Doxycyclin</v>
      </c>
      <c r="AQ36" s="49" t="str">
        <f>B57</f>
        <v>Tigecyclin</v>
      </c>
      <c r="AU36" s="30" t="str">
        <f t="shared" ref="AU36" si="715">W36</f>
        <v>Ampicillin</v>
      </c>
      <c r="AV36" s="30" t="str">
        <f t="shared" ref="AV36" si="716">X36</f>
        <v>Ampicillin/ Sulbactam</v>
      </c>
      <c r="AW36" s="30" t="str">
        <f t="shared" ref="AW36" si="717">Y36</f>
        <v>Piperacillin</v>
      </c>
      <c r="AX36" s="30" t="str">
        <f t="shared" ref="AX36" si="718">Z36</f>
        <v>Piperacillin/ Tazobactam</v>
      </c>
      <c r="AY36" s="30" t="str">
        <f t="shared" ref="AY36" si="719">AA36</f>
        <v>Aztreonam</v>
      </c>
      <c r="AZ36" s="30" t="str">
        <f t="shared" ref="AZ36" si="720">AB36</f>
        <v>Cefotaxim</v>
      </c>
      <c r="BA36" s="30" t="str">
        <f t="shared" ref="BA36" si="721">AC36</f>
        <v>Ceftazidim</v>
      </c>
      <c r="BB36" s="30" t="str">
        <f t="shared" ref="BB36" si="722">AD36</f>
        <v>Cefuroxim</v>
      </c>
      <c r="BC36" s="30" t="str">
        <f t="shared" ref="BC36" si="723">AE36</f>
        <v>Imipenem</v>
      </c>
      <c r="BD36" s="30" t="str">
        <f t="shared" ref="BD36" si="724">AF36</f>
        <v>Meropenem</v>
      </c>
      <c r="BE36" s="30" t="str">
        <f t="shared" ref="BE36" si="725">AG36</f>
        <v>Colistin</v>
      </c>
      <c r="BF36" s="30" t="str">
        <f t="shared" ref="BF36" si="726">AH36</f>
        <v>Amikacin</v>
      </c>
      <c r="BG36" s="30" t="str">
        <f t="shared" ref="BG36" si="727">AI36</f>
        <v>Gentamicin</v>
      </c>
      <c r="BH36" s="30" t="str">
        <f t="shared" ref="BH36" si="728">AJ36</f>
        <v>Tobramycin</v>
      </c>
      <c r="BI36" s="30" t="str">
        <f t="shared" ref="BI36" si="729">AK36</f>
        <v>Fosfomycin</v>
      </c>
      <c r="BJ36" s="30" t="str">
        <f t="shared" ref="BJ36" si="730">AL36</f>
        <v>Cotrimoxazol</v>
      </c>
      <c r="BK36" s="30" t="str">
        <f t="shared" ref="BK36" si="731">AM36</f>
        <v>Ciprofloxacin</v>
      </c>
      <c r="BL36" s="30" t="str">
        <f t="shared" ref="BL36" si="732">AN36</f>
        <v>Levofloxacin</v>
      </c>
      <c r="BM36" s="30" t="str">
        <f t="shared" ref="BM36" si="733">AO36</f>
        <v>Moxifloxacin</v>
      </c>
      <c r="BN36" s="30" t="str">
        <f t="shared" ref="BN36" si="734">AP36</f>
        <v>Doxycyclin</v>
      </c>
      <c r="BO36" s="30" t="str">
        <f t="shared" ref="BO36" si="735">AQ36</f>
        <v>Tigecyclin</v>
      </c>
      <c r="BR36" s="49" t="s">
        <v>0</v>
      </c>
      <c r="BS36" s="49" t="str">
        <f t="shared" ref="BS36" si="736">W36</f>
        <v>Ampicillin</v>
      </c>
      <c r="BT36" s="49" t="str">
        <f t="shared" ref="BT36" si="737">X36</f>
        <v>Ampicillin/ Sulbactam</v>
      </c>
      <c r="BU36" s="49" t="str">
        <f t="shared" ref="BU36" si="738">Y36</f>
        <v>Piperacillin</v>
      </c>
      <c r="BV36" s="49" t="str">
        <f t="shared" ref="BV36" si="739">Z36</f>
        <v>Piperacillin/ Tazobactam</v>
      </c>
      <c r="BW36" s="49" t="str">
        <f t="shared" ref="BW36" si="740">AA36</f>
        <v>Aztreonam</v>
      </c>
      <c r="BX36" s="49" t="str">
        <f t="shared" ref="BX36" si="741">AB36</f>
        <v>Cefotaxim</v>
      </c>
      <c r="BY36" s="49" t="str">
        <f t="shared" ref="BY36" si="742">AC36</f>
        <v>Ceftazidim</v>
      </c>
      <c r="BZ36" s="49" t="str">
        <f t="shared" ref="BZ36" si="743">AD36</f>
        <v>Cefuroxim</v>
      </c>
      <c r="CA36" s="49" t="str">
        <f t="shared" ref="CA36" si="744">AE36</f>
        <v>Imipenem</v>
      </c>
      <c r="CB36" s="49" t="str">
        <f t="shared" ref="CB36" si="745">AF36</f>
        <v>Meropenem</v>
      </c>
      <c r="CC36" s="49" t="str">
        <f t="shared" ref="CC36" si="746">AG36</f>
        <v>Colistin</v>
      </c>
      <c r="CD36" s="49" t="str">
        <f t="shared" ref="CD36" si="747">AH36</f>
        <v>Amikacin</v>
      </c>
      <c r="CE36" s="49" t="str">
        <f t="shared" ref="CE36" si="748">AI36</f>
        <v>Gentamicin</v>
      </c>
      <c r="CF36" s="49" t="str">
        <f t="shared" ref="CF36" si="749">AJ36</f>
        <v>Tobramycin</v>
      </c>
      <c r="CG36" s="49" t="str">
        <f t="shared" ref="CG36" si="750">AK36</f>
        <v>Fosfomycin</v>
      </c>
      <c r="CH36" s="49" t="str">
        <f t="shared" ref="CH36" si="751">AL36</f>
        <v>Cotrimoxazol</v>
      </c>
      <c r="CI36" s="49" t="str">
        <f t="shared" ref="CI36" si="752">AM36</f>
        <v>Ciprofloxacin</v>
      </c>
      <c r="CJ36" s="49" t="str">
        <f t="shared" ref="CJ36" si="753">AN36</f>
        <v>Levofloxacin</v>
      </c>
      <c r="CK36" s="49" t="str">
        <f t="shared" ref="CK36" si="754">AO36</f>
        <v>Moxifloxacin</v>
      </c>
      <c r="CL36" s="49" t="str">
        <f t="shared" ref="CL36" si="755">AP36</f>
        <v>Doxycyclin</v>
      </c>
      <c r="CM36" s="49" t="str">
        <f t="shared" ref="CM36" si="756">AQ36</f>
        <v>Tigecyclin</v>
      </c>
      <c r="CQ36" s="11"/>
      <c r="CR36" s="12" t="s">
        <v>48</v>
      </c>
      <c r="CS36" s="12" t="s">
        <v>53</v>
      </c>
      <c r="CT36" s="12" t="s">
        <v>54</v>
      </c>
      <c r="CU36" s="12" t="s">
        <v>55</v>
      </c>
      <c r="CV36" s="12" t="s">
        <v>56</v>
      </c>
      <c r="CW36" s="12" t="s">
        <v>57</v>
      </c>
      <c r="CX36" s="12" t="s">
        <v>58</v>
      </c>
      <c r="CY36" s="12" t="s">
        <v>71</v>
      </c>
      <c r="CZ36" s="12" t="s">
        <v>59</v>
      </c>
      <c r="DA36" s="12" t="s">
        <v>60</v>
      </c>
      <c r="DB36" s="12" t="s">
        <v>61</v>
      </c>
      <c r="DC36" s="12" t="s">
        <v>62</v>
      </c>
      <c r="DD36" s="12" t="s">
        <v>63</v>
      </c>
      <c r="DE36" s="12" t="s">
        <v>64</v>
      </c>
      <c r="DF36" s="12" t="s">
        <v>65</v>
      </c>
      <c r="DG36" s="12" t="s">
        <v>66</v>
      </c>
      <c r="DH36" s="12" t="s">
        <v>67</v>
      </c>
      <c r="DI36" s="12" t="s">
        <v>68</v>
      </c>
      <c r="DJ36" s="12" t="s">
        <v>69</v>
      </c>
      <c r="DK36" s="12" t="s">
        <v>70</v>
      </c>
      <c r="DL36" s="12" t="s">
        <v>72</v>
      </c>
      <c r="DM36" s="10"/>
      <c r="DN36" s="10"/>
    </row>
    <row r="37" spans="1:118" ht="18.75" x14ac:dyDescent="0.25">
      <c r="B37" s="49" t="s">
        <v>2</v>
      </c>
      <c r="C37" s="2">
        <v>0</v>
      </c>
      <c r="D37" s="2">
        <v>0</v>
      </c>
      <c r="E37" s="2">
        <v>0</v>
      </c>
      <c r="F37" s="2">
        <v>0</v>
      </c>
      <c r="G37" s="2">
        <v>0</v>
      </c>
      <c r="H37" s="2">
        <v>0</v>
      </c>
      <c r="I37" s="2">
        <v>0</v>
      </c>
      <c r="J37" s="2">
        <v>0</v>
      </c>
      <c r="K37" s="2">
        <v>1</v>
      </c>
      <c r="L37" s="2">
        <v>2</v>
      </c>
      <c r="M37" s="3">
        <v>0</v>
      </c>
      <c r="N37" s="3">
        <v>1</v>
      </c>
      <c r="O37" s="3">
        <v>12</v>
      </c>
      <c r="P37" s="3">
        <v>0</v>
      </c>
      <c r="Q37" s="3">
        <v>0</v>
      </c>
      <c r="R37" s="3">
        <v>0</v>
      </c>
      <c r="S37" s="49">
        <v>16</v>
      </c>
      <c r="V37" s="49">
        <v>1.5625E-2</v>
      </c>
      <c r="W37" s="2">
        <f>C37</f>
        <v>0</v>
      </c>
      <c r="X37" s="2">
        <f>C38</f>
        <v>0</v>
      </c>
      <c r="Y37" s="2">
        <f>C39</f>
        <v>0</v>
      </c>
      <c r="Z37" s="2">
        <f>C40</f>
        <v>0</v>
      </c>
      <c r="AA37" s="2">
        <f>C41</f>
        <v>0</v>
      </c>
      <c r="AB37" s="2">
        <f>C42</f>
        <v>0</v>
      </c>
      <c r="AC37" s="2">
        <f>C43</f>
        <v>0</v>
      </c>
      <c r="AD37" s="49">
        <f>C44</f>
        <v>0</v>
      </c>
      <c r="AE37" s="2">
        <f>C45</f>
        <v>0</v>
      </c>
      <c r="AF37" s="2">
        <f>C46</f>
        <v>0</v>
      </c>
      <c r="AG37" s="2">
        <f>C47</f>
        <v>0</v>
      </c>
      <c r="AH37" s="2">
        <f>C48</f>
        <v>0</v>
      </c>
      <c r="AI37" s="2">
        <f>C49</f>
        <v>0</v>
      </c>
      <c r="AJ37" s="2">
        <f>C50</f>
        <v>0</v>
      </c>
      <c r="AK37" s="2">
        <f>C51</f>
        <v>0</v>
      </c>
      <c r="AL37" s="2">
        <f>C52</f>
        <v>0</v>
      </c>
      <c r="AM37" s="2">
        <f>C53</f>
        <v>0</v>
      </c>
      <c r="AN37" s="2">
        <f>C54</f>
        <v>0</v>
      </c>
      <c r="AO37" s="2">
        <f>C55</f>
        <v>0</v>
      </c>
      <c r="AP37" s="49">
        <f>C56</f>
        <v>0</v>
      </c>
      <c r="AQ37" s="50">
        <f>C57</f>
        <v>0</v>
      </c>
      <c r="AT37" s="49">
        <v>1.4999999999999999E-2</v>
      </c>
      <c r="AU37" s="31">
        <f t="shared" ref="AU37" si="757">PRODUCT(W37*100*1/W53)</f>
        <v>0</v>
      </c>
      <c r="AV37" s="31">
        <f t="shared" ref="AV37" si="758">PRODUCT(X37*100*1/X53)</f>
        <v>0</v>
      </c>
      <c r="AW37" s="31">
        <f t="shared" ref="AW37" si="759">PRODUCT(Y37*100*1/Y53)</f>
        <v>0</v>
      </c>
      <c r="AX37" s="31">
        <f t="shared" ref="AX37" si="760">PRODUCT(Z37*100*1/Z53)</f>
        <v>0</v>
      </c>
      <c r="AY37" s="31">
        <f t="shared" ref="AY37" si="761">PRODUCT(AA37*100*1/AA53)</f>
        <v>0</v>
      </c>
      <c r="AZ37" s="31">
        <f t="shared" ref="AZ37" si="762">PRODUCT(AB37*100*1/AB53)</f>
        <v>0</v>
      </c>
      <c r="BA37" s="31">
        <f t="shared" ref="BA37" si="763">PRODUCT(AC37*100*1/AC53)</f>
        <v>0</v>
      </c>
      <c r="BB37" s="51">
        <f t="shared" ref="BB37" si="764">PRODUCT(AD37*100*1/AD53)</f>
        <v>0</v>
      </c>
      <c r="BC37" s="31">
        <f t="shared" ref="BC37" si="765">PRODUCT(AE37*100*1/AE53)</f>
        <v>0</v>
      </c>
      <c r="BD37" s="31">
        <f t="shared" ref="BD37" si="766">PRODUCT(AF37*100*1/AF53)</f>
        <v>0</v>
      </c>
      <c r="BE37" s="31">
        <f t="shared" ref="BE37" si="767">PRODUCT(AG37*100*1/AG53)</f>
        <v>0</v>
      </c>
      <c r="BF37" s="31">
        <f t="shared" ref="BF37" si="768">PRODUCT(AH37*100*1/AH53)</f>
        <v>0</v>
      </c>
      <c r="BG37" s="31">
        <f t="shared" ref="BG37" si="769">PRODUCT(AI37*100*1/AI53)</f>
        <v>0</v>
      </c>
      <c r="BH37" s="31">
        <f t="shared" ref="BH37" si="770">PRODUCT(AJ37*100*1/AJ53)</f>
        <v>0</v>
      </c>
      <c r="BI37" s="31">
        <f t="shared" ref="BI37" si="771">PRODUCT(AK37*100*1/AK53)</f>
        <v>0</v>
      </c>
      <c r="BJ37" s="31">
        <f t="shared" ref="BJ37" si="772">PRODUCT(AL37*100*1/AL53)</f>
        <v>0</v>
      </c>
      <c r="BK37" s="31">
        <f t="shared" ref="BK37" si="773">PRODUCT(AM37*100*1/AM53)</f>
        <v>0</v>
      </c>
      <c r="BL37" s="31">
        <f t="shared" ref="BL37" si="774">PRODUCT(AN37*100*1/AN53)</f>
        <v>0</v>
      </c>
      <c r="BM37" s="31">
        <f t="shared" ref="BM37" si="775">PRODUCT(AO37*100*1/AO53)</f>
        <v>0</v>
      </c>
      <c r="BN37" s="30">
        <f t="shared" ref="BN37" si="776">PRODUCT(AP37*100*1/AP53)</f>
        <v>0</v>
      </c>
      <c r="BO37" s="52">
        <f t="shared" ref="BO37" si="777">PRODUCT(AQ37*100*1/AQ53)</f>
        <v>0</v>
      </c>
      <c r="BR37" s="49">
        <v>1.4999999999999999E-2</v>
      </c>
      <c r="BS37" s="31">
        <f t="shared" ref="BS37" si="778">AU37</f>
        <v>0</v>
      </c>
      <c r="BT37" s="31">
        <f t="shared" ref="BT37" si="779">AV37</f>
        <v>0</v>
      </c>
      <c r="BU37" s="31">
        <f t="shared" ref="BU37" si="780">AW37</f>
        <v>0</v>
      </c>
      <c r="BV37" s="31">
        <f t="shared" ref="BV37" si="781">AX37</f>
        <v>0</v>
      </c>
      <c r="BW37" s="31">
        <f t="shared" ref="BW37" si="782">AY37</f>
        <v>0</v>
      </c>
      <c r="BX37" s="31">
        <f t="shared" ref="BX37" si="783">AZ37</f>
        <v>0</v>
      </c>
      <c r="BY37" s="31">
        <f t="shared" ref="BY37" si="784">BA37</f>
        <v>0</v>
      </c>
      <c r="BZ37" s="51">
        <f t="shared" ref="BZ37" si="785">BB37</f>
        <v>0</v>
      </c>
      <c r="CA37" s="31">
        <f t="shared" ref="CA37" si="786">BC37</f>
        <v>0</v>
      </c>
      <c r="CB37" s="31">
        <f t="shared" ref="CB37" si="787">BD37</f>
        <v>0</v>
      </c>
      <c r="CC37" s="31">
        <f t="shared" ref="CC37" si="788">BE37</f>
        <v>0</v>
      </c>
      <c r="CD37" s="31">
        <f t="shared" ref="CD37" si="789">BF37</f>
        <v>0</v>
      </c>
      <c r="CE37" s="31">
        <f t="shared" ref="CE37" si="790">BG37</f>
        <v>0</v>
      </c>
      <c r="CF37" s="31">
        <f t="shared" ref="CF37" si="791">BH37</f>
        <v>0</v>
      </c>
      <c r="CG37" s="31">
        <f t="shared" ref="CG37" si="792">BI37</f>
        <v>0</v>
      </c>
      <c r="CH37" s="31">
        <f t="shared" ref="CH37" si="793">BJ37</f>
        <v>0</v>
      </c>
      <c r="CI37" s="31">
        <f t="shared" ref="CI37" si="794">BK37</f>
        <v>0</v>
      </c>
      <c r="CJ37" s="31">
        <f t="shared" ref="CJ37" si="795">BL37</f>
        <v>0</v>
      </c>
      <c r="CK37" s="31">
        <f t="shared" ref="CK37" si="796">BM37</f>
        <v>0</v>
      </c>
      <c r="CL37" s="30">
        <f t="shared" ref="CL37" si="797">BN37</f>
        <v>0</v>
      </c>
      <c r="CM37" s="52">
        <f t="shared" ref="CM37" si="798">BO37</f>
        <v>0</v>
      </c>
      <c r="CN37" s="5"/>
      <c r="CQ37" s="12" t="s">
        <v>49</v>
      </c>
      <c r="CR37" s="16">
        <f>S37</f>
        <v>16</v>
      </c>
      <c r="CS37" s="16">
        <f>S38</f>
        <v>16</v>
      </c>
      <c r="CT37" s="16">
        <f>S39</f>
        <v>16</v>
      </c>
      <c r="CU37" s="16">
        <f>S40</f>
        <v>16</v>
      </c>
      <c r="CV37" s="16">
        <f>S41</f>
        <v>16</v>
      </c>
      <c r="CW37" s="16">
        <f>S42</f>
        <v>16</v>
      </c>
      <c r="CX37" s="16">
        <f>S43</f>
        <v>16</v>
      </c>
      <c r="CY37" s="16">
        <f>S44</f>
        <v>16</v>
      </c>
      <c r="CZ37" s="16">
        <f>S45</f>
        <v>16</v>
      </c>
      <c r="DA37" s="16">
        <f>S46</f>
        <v>16</v>
      </c>
      <c r="DB37" s="16">
        <f>S47</f>
        <v>16</v>
      </c>
      <c r="DC37" s="16">
        <f>S48</f>
        <v>16</v>
      </c>
      <c r="DD37" s="16">
        <f>S49</f>
        <v>16</v>
      </c>
      <c r="DE37" s="16">
        <f>S50</f>
        <v>8</v>
      </c>
      <c r="DF37" s="16">
        <f>S51</f>
        <v>16</v>
      </c>
      <c r="DG37" s="16">
        <f>S52</f>
        <v>16</v>
      </c>
      <c r="DH37" s="16">
        <f>S53</f>
        <v>16</v>
      </c>
      <c r="DI37" s="16">
        <f>S54</f>
        <v>16</v>
      </c>
      <c r="DJ37" s="16">
        <f>S55</f>
        <v>16</v>
      </c>
      <c r="DK37" s="16">
        <f>S56</f>
        <v>16</v>
      </c>
      <c r="DL37" s="16">
        <f>S57</f>
        <v>16</v>
      </c>
      <c r="DM37" s="10"/>
      <c r="DN37" s="10"/>
    </row>
    <row r="38" spans="1:118" ht="18.75" x14ac:dyDescent="0.25">
      <c r="B38" s="49" t="s">
        <v>3</v>
      </c>
      <c r="C38" s="2">
        <v>0</v>
      </c>
      <c r="D38" s="2">
        <v>0</v>
      </c>
      <c r="E38" s="2">
        <v>0</v>
      </c>
      <c r="F38" s="2">
        <v>0</v>
      </c>
      <c r="G38" s="2">
        <v>0</v>
      </c>
      <c r="H38" s="2">
        <v>0</v>
      </c>
      <c r="I38" s="2">
        <v>2</v>
      </c>
      <c r="J38" s="2">
        <v>0</v>
      </c>
      <c r="K38" s="2">
        <v>2</v>
      </c>
      <c r="L38" s="2">
        <v>1</v>
      </c>
      <c r="M38" s="3">
        <v>2</v>
      </c>
      <c r="N38" s="3">
        <v>0</v>
      </c>
      <c r="O38" s="3">
        <v>9</v>
      </c>
      <c r="P38" s="3">
        <v>0</v>
      </c>
      <c r="Q38" s="3">
        <v>0</v>
      </c>
      <c r="R38" s="3">
        <v>0</v>
      </c>
      <c r="S38" s="49">
        <v>16</v>
      </c>
      <c r="V38" s="49">
        <v>3.125E-2</v>
      </c>
      <c r="W38" s="2">
        <f>D37</f>
        <v>0</v>
      </c>
      <c r="X38" s="2">
        <f>D38</f>
        <v>0</v>
      </c>
      <c r="Y38" s="2">
        <f>D39</f>
        <v>0</v>
      </c>
      <c r="Z38" s="2">
        <f>D40</f>
        <v>0</v>
      </c>
      <c r="AA38" s="2">
        <f>D41</f>
        <v>0</v>
      </c>
      <c r="AB38" s="2">
        <f>D42</f>
        <v>7</v>
      </c>
      <c r="AC38" s="2">
        <f>D43</f>
        <v>0</v>
      </c>
      <c r="AD38" s="49">
        <f>D44</f>
        <v>0</v>
      </c>
      <c r="AE38" s="2">
        <f>D45</f>
        <v>0</v>
      </c>
      <c r="AF38" s="2">
        <f>D46</f>
        <v>0</v>
      </c>
      <c r="AG38" s="2">
        <f>D47</f>
        <v>0</v>
      </c>
      <c r="AH38" s="2">
        <f>D48</f>
        <v>0</v>
      </c>
      <c r="AI38" s="2">
        <f>D49</f>
        <v>0</v>
      </c>
      <c r="AJ38" s="2">
        <f>D50</f>
        <v>0</v>
      </c>
      <c r="AK38" s="2">
        <f>D51</f>
        <v>0</v>
      </c>
      <c r="AL38" s="2">
        <f>D52</f>
        <v>0</v>
      </c>
      <c r="AM38" s="2">
        <f>D53</f>
        <v>10</v>
      </c>
      <c r="AN38" s="2">
        <f>D54</f>
        <v>10</v>
      </c>
      <c r="AO38" s="2">
        <f>D55</f>
        <v>0</v>
      </c>
      <c r="AP38" s="49">
        <f>D56</f>
        <v>0</v>
      </c>
      <c r="AQ38" s="50">
        <f>D57</f>
        <v>2</v>
      </c>
      <c r="AT38" s="49">
        <v>3.1E-2</v>
      </c>
      <c r="AU38" s="31">
        <f t="shared" ref="AU38" si="799">PRODUCT(W38*100*1/W53)</f>
        <v>0</v>
      </c>
      <c r="AV38" s="31">
        <f t="shared" ref="AV38" si="800">PRODUCT(X38*100*1/X53)</f>
        <v>0</v>
      </c>
      <c r="AW38" s="31">
        <f t="shared" ref="AW38" si="801">PRODUCT(Y38*100*1/Y53)</f>
        <v>0</v>
      </c>
      <c r="AX38" s="31">
        <f t="shared" ref="AX38" si="802">PRODUCT(Z38*100*1/Z53)</f>
        <v>0</v>
      </c>
      <c r="AY38" s="31">
        <f t="shared" ref="AY38" si="803">PRODUCT(AA38*100*1/AA53)</f>
        <v>0</v>
      </c>
      <c r="AZ38" s="31">
        <f t="shared" ref="AZ38" si="804">PRODUCT(AB38*100*1/AB53)</f>
        <v>43.75</v>
      </c>
      <c r="BA38" s="31">
        <f t="shared" ref="BA38" si="805">PRODUCT(AC38*100*1/AC53)</f>
        <v>0</v>
      </c>
      <c r="BB38" s="51">
        <f t="shared" ref="BB38" si="806">PRODUCT(AD38*100*1/AD53)</f>
        <v>0</v>
      </c>
      <c r="BC38" s="31">
        <f t="shared" ref="BC38" si="807">PRODUCT(AE38*100*1/AE53)</f>
        <v>0</v>
      </c>
      <c r="BD38" s="31">
        <f t="shared" ref="BD38" si="808">PRODUCT(AF38*100*1/AF53)</f>
        <v>0</v>
      </c>
      <c r="BE38" s="31">
        <f t="shared" ref="BE38" si="809">PRODUCT(AG38*100*1/AG53)</f>
        <v>0</v>
      </c>
      <c r="BF38" s="31">
        <f t="shared" ref="BF38" si="810">PRODUCT(AH38*100*1/AH53)</f>
        <v>0</v>
      </c>
      <c r="BG38" s="31">
        <f t="shared" ref="BG38" si="811">PRODUCT(AI38*100*1/AI53)</f>
        <v>0</v>
      </c>
      <c r="BH38" s="31">
        <f t="shared" ref="BH38" si="812">PRODUCT(AJ38*100*1/AJ53)</f>
        <v>0</v>
      </c>
      <c r="BI38" s="31">
        <f t="shared" ref="BI38" si="813">PRODUCT(AK38*100*1/AK53)</f>
        <v>0</v>
      </c>
      <c r="BJ38" s="31">
        <f t="shared" ref="BJ38" si="814">PRODUCT(AL38*100*1/AL53)</f>
        <v>0</v>
      </c>
      <c r="BK38" s="31">
        <f t="shared" ref="BK38" si="815">PRODUCT(AM38*100*1/AM53)</f>
        <v>62.5</v>
      </c>
      <c r="BL38" s="31">
        <f t="shared" ref="BL38" si="816">PRODUCT(AN38*100*1/AN53)</f>
        <v>62.5</v>
      </c>
      <c r="BM38" s="31">
        <f t="shared" ref="BM38" si="817">PRODUCT(AO38*100*1/AO53)</f>
        <v>0</v>
      </c>
      <c r="BN38" s="30">
        <f t="shared" ref="BN38" si="818">PRODUCT(AP38*100*1/AP53)</f>
        <v>0</v>
      </c>
      <c r="BO38" s="52">
        <f t="shared" ref="BO38" si="819">PRODUCT(AQ38*100*1/AQ53)</f>
        <v>12.5</v>
      </c>
      <c r="BR38" s="49">
        <v>3.1E-2</v>
      </c>
      <c r="BS38" s="31">
        <f t="shared" ref="BS38" si="820">AU37+AU38</f>
        <v>0</v>
      </c>
      <c r="BT38" s="31">
        <f t="shared" ref="BT38" si="821">AV37+AV38</f>
        <v>0</v>
      </c>
      <c r="BU38" s="31">
        <f t="shared" ref="BU38" si="822">AW37+AW38</f>
        <v>0</v>
      </c>
      <c r="BV38" s="31">
        <f t="shared" ref="BV38" si="823">AX37+AX38</f>
        <v>0</v>
      </c>
      <c r="BW38" s="31">
        <f t="shared" ref="BW38" si="824">AY37+AY38</f>
        <v>0</v>
      </c>
      <c r="BX38" s="31">
        <f t="shared" ref="BX38" si="825">AZ37+AZ38</f>
        <v>43.75</v>
      </c>
      <c r="BY38" s="31">
        <f t="shared" ref="BY38" si="826">BA37+BA38</f>
        <v>0</v>
      </c>
      <c r="BZ38" s="51">
        <f t="shared" ref="BZ38" si="827">BB37+BB38</f>
        <v>0</v>
      </c>
      <c r="CA38" s="31">
        <f t="shared" ref="CA38" si="828">BC37+BC38</f>
        <v>0</v>
      </c>
      <c r="CB38" s="31">
        <f t="shared" ref="CB38" si="829">BD37+BD38</f>
        <v>0</v>
      </c>
      <c r="CC38" s="31">
        <f t="shared" ref="CC38" si="830">BE37+BE38</f>
        <v>0</v>
      </c>
      <c r="CD38" s="31">
        <f t="shared" ref="CD38" si="831">BF37+BF38</f>
        <v>0</v>
      </c>
      <c r="CE38" s="31">
        <f t="shared" ref="CE38" si="832">BG37+BG38</f>
        <v>0</v>
      </c>
      <c r="CF38" s="31">
        <f t="shared" ref="CF38" si="833">BH37+BH38</f>
        <v>0</v>
      </c>
      <c r="CG38" s="31">
        <f t="shared" ref="CG38" si="834">BI37+BI38</f>
        <v>0</v>
      </c>
      <c r="CH38" s="31">
        <f t="shared" ref="CH38" si="835">BJ37+BJ38</f>
        <v>0</v>
      </c>
      <c r="CI38" s="31">
        <f t="shared" ref="CI38" si="836">BK37+BK38</f>
        <v>62.5</v>
      </c>
      <c r="CJ38" s="31">
        <f t="shared" ref="CJ38" si="837">BL37+BL38</f>
        <v>62.5</v>
      </c>
      <c r="CK38" s="31">
        <f t="shared" ref="CK38" si="838">BM37+BM38</f>
        <v>0</v>
      </c>
      <c r="CL38" s="30">
        <f t="shared" ref="CL38" si="839">BN37+BN38</f>
        <v>0</v>
      </c>
      <c r="CM38" s="52">
        <f t="shared" ref="CM38" si="840">BO37+BO38</f>
        <v>12.5</v>
      </c>
      <c r="CN38" s="5"/>
      <c r="CQ38" s="12" t="s">
        <v>50</v>
      </c>
      <c r="CR38" s="13">
        <f>BS46</f>
        <v>18.75</v>
      </c>
      <c r="CS38" s="13">
        <f>BT46</f>
        <v>31.25</v>
      </c>
      <c r="CT38" s="13">
        <f>BU46</f>
        <v>56.25</v>
      </c>
      <c r="CU38" s="13">
        <f>BV46</f>
        <v>81.25</v>
      </c>
      <c r="CV38" s="13">
        <f>BW43</f>
        <v>62.5</v>
      </c>
      <c r="CW38" s="13">
        <f>BX43</f>
        <v>62.5</v>
      </c>
      <c r="CX38" s="13">
        <f>BY43</f>
        <v>62.5</v>
      </c>
      <c r="CY38" s="13"/>
      <c r="CZ38" s="13">
        <f>CA44</f>
        <v>100</v>
      </c>
      <c r="DA38" s="13">
        <f>CB44</f>
        <v>100</v>
      </c>
      <c r="DB38" s="13">
        <f>CC44</f>
        <v>100</v>
      </c>
      <c r="DC38" s="13">
        <f>CD46</f>
        <v>100</v>
      </c>
      <c r="DD38" s="13">
        <f>CE44</f>
        <v>93.75</v>
      </c>
      <c r="DE38" s="13">
        <f>CF44</f>
        <v>87.5</v>
      </c>
      <c r="DF38" s="13">
        <f>CG48</f>
        <v>81.25</v>
      </c>
      <c r="DG38" s="13">
        <f>CH44</f>
        <v>62.5</v>
      </c>
      <c r="DH38" s="13">
        <f>CI41</f>
        <v>87.5</v>
      </c>
      <c r="DI38" s="13">
        <f>CJ42</f>
        <v>87.5</v>
      </c>
      <c r="DJ38" s="13">
        <f>CK41</f>
        <v>68.75</v>
      </c>
      <c r="DK38" s="13"/>
      <c r="DL38" s="13"/>
      <c r="DM38" s="10"/>
      <c r="DN38" s="10"/>
    </row>
    <row r="39" spans="1:118" ht="18.75" x14ac:dyDescent="0.25">
      <c r="B39" s="49" t="s">
        <v>4</v>
      </c>
      <c r="C39" s="2">
        <v>0</v>
      </c>
      <c r="D39" s="2">
        <v>0</v>
      </c>
      <c r="E39" s="2">
        <v>0</v>
      </c>
      <c r="F39" s="2">
        <v>0</v>
      </c>
      <c r="G39" s="2">
        <v>0</v>
      </c>
      <c r="H39" s="2">
        <v>0</v>
      </c>
      <c r="I39" s="2">
        <v>0</v>
      </c>
      <c r="J39" s="2">
        <v>6</v>
      </c>
      <c r="K39" s="2">
        <v>2</v>
      </c>
      <c r="L39" s="2">
        <v>1</v>
      </c>
      <c r="M39" s="3">
        <v>1</v>
      </c>
      <c r="N39" s="3">
        <v>2</v>
      </c>
      <c r="O39" s="3">
        <v>2</v>
      </c>
      <c r="P39" s="3">
        <v>2</v>
      </c>
      <c r="Q39" s="3">
        <v>0</v>
      </c>
      <c r="R39" s="3">
        <v>0</v>
      </c>
      <c r="S39" s="49">
        <v>16</v>
      </c>
      <c r="V39" s="49">
        <v>6.25E-2</v>
      </c>
      <c r="W39" s="2">
        <f>E37</f>
        <v>0</v>
      </c>
      <c r="X39" s="2">
        <f>E38</f>
        <v>0</v>
      </c>
      <c r="Y39" s="2">
        <f>E39</f>
        <v>0</v>
      </c>
      <c r="Z39" s="2">
        <f>E40</f>
        <v>0</v>
      </c>
      <c r="AA39" s="2">
        <f>E41</f>
        <v>0</v>
      </c>
      <c r="AB39" s="2">
        <f>E42</f>
        <v>0</v>
      </c>
      <c r="AC39" s="2">
        <f>E43</f>
        <v>0</v>
      </c>
      <c r="AD39" s="49">
        <f>E44</f>
        <v>0</v>
      </c>
      <c r="AE39" s="2">
        <f>E45</f>
        <v>2</v>
      </c>
      <c r="AF39" s="2">
        <f>E46</f>
        <v>15</v>
      </c>
      <c r="AG39" s="2">
        <f>E47</f>
        <v>0</v>
      </c>
      <c r="AH39" s="2">
        <f>E48</f>
        <v>0</v>
      </c>
      <c r="AI39" s="2">
        <f>E49</f>
        <v>4</v>
      </c>
      <c r="AJ39" s="2">
        <f>E50</f>
        <v>5</v>
      </c>
      <c r="AK39" s="2">
        <f>E51</f>
        <v>0</v>
      </c>
      <c r="AL39" s="2">
        <f>E52</f>
        <v>7</v>
      </c>
      <c r="AM39" s="2">
        <f>E53</f>
        <v>2</v>
      </c>
      <c r="AN39" s="2">
        <f>E54</f>
        <v>0</v>
      </c>
      <c r="AO39" s="2">
        <f>E55</f>
        <v>1</v>
      </c>
      <c r="AP39" s="49">
        <f>E56</f>
        <v>0</v>
      </c>
      <c r="AQ39" s="50">
        <f>E57</f>
        <v>0</v>
      </c>
      <c r="AT39" s="49">
        <v>6.2E-2</v>
      </c>
      <c r="AU39" s="31">
        <f t="shared" ref="AU39" si="841">PRODUCT(W39*100*1/W53)</f>
        <v>0</v>
      </c>
      <c r="AV39" s="31">
        <f t="shared" ref="AV39" si="842">PRODUCT(X39*100*1/X53)</f>
        <v>0</v>
      </c>
      <c r="AW39" s="31">
        <f t="shared" ref="AW39" si="843">PRODUCT(Y39*100*1/Y53)</f>
        <v>0</v>
      </c>
      <c r="AX39" s="31">
        <f t="shared" ref="AX39" si="844">PRODUCT(Z39*100*1/Z53)</f>
        <v>0</v>
      </c>
      <c r="AY39" s="31">
        <f t="shared" ref="AY39" si="845">PRODUCT(AA39*100*1/AA53)</f>
        <v>0</v>
      </c>
      <c r="AZ39" s="31">
        <f t="shared" ref="AZ39" si="846">PRODUCT(AB39*100*1/AB53)</f>
        <v>0</v>
      </c>
      <c r="BA39" s="31">
        <f t="shared" ref="BA39" si="847">PRODUCT(AC39*100*1/AC53)</f>
        <v>0</v>
      </c>
      <c r="BB39" s="51">
        <f t="shared" ref="BB39" si="848">PRODUCT(AD39*100*1/AD53)</f>
        <v>0</v>
      </c>
      <c r="BC39" s="31">
        <f t="shared" ref="BC39" si="849">PRODUCT(AE39*100*1/AE53)</f>
        <v>12.5</v>
      </c>
      <c r="BD39" s="31">
        <f t="shared" ref="BD39" si="850">PRODUCT(AF39*100*1/AF53)</f>
        <v>93.75</v>
      </c>
      <c r="BE39" s="31">
        <f t="shared" ref="BE39" si="851">PRODUCT(AG39*100*1/AG53)</f>
        <v>0</v>
      </c>
      <c r="BF39" s="31">
        <f t="shared" ref="BF39" si="852">PRODUCT(AH39*100*1/AH53)</f>
        <v>0</v>
      </c>
      <c r="BG39" s="31">
        <f t="shared" ref="BG39" si="853">PRODUCT(AI39*100*1/AI53)</f>
        <v>25</v>
      </c>
      <c r="BH39" s="31">
        <f t="shared" ref="BH39" si="854">PRODUCT(AJ39*100*1/AJ53)</f>
        <v>62.5</v>
      </c>
      <c r="BI39" s="31">
        <f t="shared" ref="BI39" si="855">PRODUCT(AK39*100*1/AK53)</f>
        <v>0</v>
      </c>
      <c r="BJ39" s="31">
        <f t="shared" ref="BJ39" si="856">PRODUCT(AL39*100*1/AL53)</f>
        <v>43.75</v>
      </c>
      <c r="BK39" s="31">
        <f t="shared" ref="BK39" si="857">PRODUCT(AM39*100*1/AM53)</f>
        <v>12.5</v>
      </c>
      <c r="BL39" s="31">
        <f t="shared" ref="BL39" si="858">PRODUCT(AN39*100*1/AN53)</f>
        <v>0</v>
      </c>
      <c r="BM39" s="31">
        <f t="shared" ref="BM39" si="859">PRODUCT(AO39*100*1/AO53)</f>
        <v>6.25</v>
      </c>
      <c r="BN39" s="30">
        <f t="shared" ref="BN39" si="860">PRODUCT(AP39*100*1/AP53)</f>
        <v>0</v>
      </c>
      <c r="BO39" s="52">
        <f t="shared" ref="BO39" si="861">PRODUCT(AQ39*100*1/AQ53)</f>
        <v>0</v>
      </c>
      <c r="BR39" s="49">
        <v>6.2E-2</v>
      </c>
      <c r="BS39" s="31">
        <f t="shared" ref="BS39" si="862">AU37+AU38+AU39</f>
        <v>0</v>
      </c>
      <c r="BT39" s="31">
        <f t="shared" ref="BT39" si="863">AV37+AV38+AV39</f>
        <v>0</v>
      </c>
      <c r="BU39" s="31">
        <f t="shared" ref="BU39" si="864">AW37+AW38+AW39</f>
        <v>0</v>
      </c>
      <c r="BV39" s="31">
        <f t="shared" ref="BV39" si="865">AX37+AX38+AX39</f>
        <v>0</v>
      </c>
      <c r="BW39" s="31">
        <f t="shared" ref="BW39" si="866">AY37+AY38+AY39</f>
        <v>0</v>
      </c>
      <c r="BX39" s="31">
        <f t="shared" ref="BX39" si="867">AZ37+AZ38+AZ39</f>
        <v>43.75</v>
      </c>
      <c r="BY39" s="31">
        <f t="shared" ref="BY39" si="868">BA37+BA38+BA39</f>
        <v>0</v>
      </c>
      <c r="BZ39" s="51">
        <f t="shared" ref="BZ39" si="869">BB37+BB38+BB39</f>
        <v>0</v>
      </c>
      <c r="CA39" s="31">
        <f t="shared" ref="CA39" si="870">BC37+BC38+BC39</f>
        <v>12.5</v>
      </c>
      <c r="CB39" s="31">
        <f t="shared" ref="CB39" si="871">BD37+BD38+BD39</f>
        <v>93.75</v>
      </c>
      <c r="CC39" s="31">
        <f t="shared" ref="CC39" si="872">BE37+BE38+BE39</f>
        <v>0</v>
      </c>
      <c r="CD39" s="31">
        <f t="shared" ref="CD39" si="873">BF37+BF38+BF39</f>
        <v>0</v>
      </c>
      <c r="CE39" s="31">
        <f t="shared" ref="CE39" si="874">BG37+BG38+BG39</f>
        <v>25</v>
      </c>
      <c r="CF39" s="31">
        <f t="shared" ref="CF39" si="875">BH37+BH38+BH39</f>
        <v>62.5</v>
      </c>
      <c r="CG39" s="31">
        <f t="shared" ref="CG39" si="876">BI37+BI38+BI39</f>
        <v>0</v>
      </c>
      <c r="CH39" s="31">
        <f t="shared" ref="CH39" si="877">BJ37+BJ38+BJ39</f>
        <v>43.75</v>
      </c>
      <c r="CI39" s="31">
        <f t="shared" ref="CI39" si="878">BK37+BK38+BK39</f>
        <v>75</v>
      </c>
      <c r="CJ39" s="31">
        <f t="shared" ref="CJ39" si="879">BL37+BL38+BL39</f>
        <v>62.5</v>
      </c>
      <c r="CK39" s="31">
        <f t="shared" ref="CK39" si="880">BM37+BM38+BM39</f>
        <v>6.25</v>
      </c>
      <c r="CL39" s="30">
        <f t="shared" ref="CL39" si="881">BN37+BN38+BN39</f>
        <v>0</v>
      </c>
      <c r="CM39" s="52">
        <f t="shared" ref="CM39" si="882">BO37+BO38+BO39</f>
        <v>12.5</v>
      </c>
      <c r="CN39" s="5"/>
      <c r="CQ39" s="12" t="s">
        <v>51</v>
      </c>
      <c r="CR39" s="13"/>
      <c r="CS39" s="13"/>
      <c r="CT39" s="13"/>
      <c r="CU39" s="13"/>
      <c r="CV39" s="13">
        <f>BW45-BW43</f>
        <v>0</v>
      </c>
      <c r="CW39" s="13">
        <f>SUM(BX44,-BX43)</f>
        <v>0</v>
      </c>
      <c r="CX39" s="14">
        <f>SUM(BY44-BY43)</f>
        <v>0</v>
      </c>
      <c r="CY39" s="13"/>
      <c r="CZ39" s="13">
        <f>CA45-CA44</f>
        <v>0</v>
      </c>
      <c r="DA39" s="13">
        <f>CB46-CB44</f>
        <v>0</v>
      </c>
      <c r="DB39" s="13"/>
      <c r="DC39" s="13"/>
      <c r="DD39" s="13"/>
      <c r="DE39" s="13"/>
      <c r="DF39" s="13"/>
      <c r="DG39" s="13">
        <f>CH45-CH44</f>
        <v>12.5</v>
      </c>
      <c r="DH39" s="13">
        <f>CI42-CI41</f>
        <v>0</v>
      </c>
      <c r="DI39" s="13">
        <f>CJ43-CJ42</f>
        <v>0</v>
      </c>
      <c r="DJ39" s="13"/>
      <c r="DK39" s="13"/>
      <c r="DL39" s="13"/>
      <c r="DM39" s="10"/>
      <c r="DN39" s="10"/>
    </row>
    <row r="40" spans="1:118" ht="18.75" x14ac:dyDescent="0.25">
      <c r="B40" s="49" t="s">
        <v>5</v>
      </c>
      <c r="C40" s="2">
        <v>0</v>
      </c>
      <c r="D40" s="2">
        <v>0</v>
      </c>
      <c r="E40" s="2">
        <v>0</v>
      </c>
      <c r="F40" s="2">
        <v>0</v>
      </c>
      <c r="G40" s="2">
        <v>1</v>
      </c>
      <c r="H40" s="2">
        <v>0</v>
      </c>
      <c r="I40" s="2">
        <v>2</v>
      </c>
      <c r="J40" s="2">
        <v>7</v>
      </c>
      <c r="K40" s="2">
        <v>1</v>
      </c>
      <c r="L40" s="2">
        <v>2</v>
      </c>
      <c r="M40" s="3">
        <v>0</v>
      </c>
      <c r="N40" s="3">
        <v>2</v>
      </c>
      <c r="O40" s="3">
        <v>1</v>
      </c>
      <c r="P40" s="3">
        <v>0</v>
      </c>
      <c r="Q40" s="3">
        <v>0</v>
      </c>
      <c r="R40" s="3">
        <v>0</v>
      </c>
      <c r="S40" s="49">
        <v>16</v>
      </c>
      <c r="V40" s="49">
        <v>0.125</v>
      </c>
      <c r="W40" s="2">
        <f>F37</f>
        <v>0</v>
      </c>
      <c r="X40" s="2">
        <f>F38</f>
        <v>0</v>
      </c>
      <c r="Y40" s="2">
        <f>F39</f>
        <v>0</v>
      </c>
      <c r="Z40" s="2">
        <f>F40</f>
        <v>0</v>
      </c>
      <c r="AA40" s="2">
        <f>F41</f>
        <v>10</v>
      </c>
      <c r="AB40" s="2">
        <f>F42</f>
        <v>2</v>
      </c>
      <c r="AC40" s="2">
        <f>F43</f>
        <v>8</v>
      </c>
      <c r="AD40" s="49">
        <f>F44</f>
        <v>0</v>
      </c>
      <c r="AE40" s="2">
        <f>F45</f>
        <v>0</v>
      </c>
      <c r="AF40" s="2">
        <f>F46</f>
        <v>0</v>
      </c>
      <c r="AG40" s="2">
        <f>F47</f>
        <v>1</v>
      </c>
      <c r="AH40" s="2">
        <f>F48</f>
        <v>0</v>
      </c>
      <c r="AI40" s="2">
        <f>F49</f>
        <v>0</v>
      </c>
      <c r="AJ40" s="2">
        <f>F50</f>
        <v>0</v>
      </c>
      <c r="AK40" s="2">
        <f>F51</f>
        <v>0</v>
      </c>
      <c r="AL40" s="2">
        <f>F52</f>
        <v>0</v>
      </c>
      <c r="AM40" s="2">
        <f>F53</f>
        <v>1</v>
      </c>
      <c r="AN40" s="2">
        <f>F54</f>
        <v>1</v>
      </c>
      <c r="AO40" s="2">
        <f>F55</f>
        <v>10</v>
      </c>
      <c r="AP40" s="49">
        <f>F56</f>
        <v>0</v>
      </c>
      <c r="AQ40" s="50">
        <f>F57</f>
        <v>6</v>
      </c>
      <c r="AT40" s="49">
        <v>0.125</v>
      </c>
      <c r="AU40" s="31">
        <f t="shared" ref="AU40" si="883">PRODUCT(W40*100*1/W53)</f>
        <v>0</v>
      </c>
      <c r="AV40" s="31">
        <f t="shared" ref="AV40" si="884">PRODUCT(X40*100*1/X53)</f>
        <v>0</v>
      </c>
      <c r="AW40" s="31">
        <f t="shared" ref="AW40" si="885">PRODUCT(Y40*100*1/Y53)</f>
        <v>0</v>
      </c>
      <c r="AX40" s="31">
        <f t="shared" ref="AX40" si="886">PRODUCT(Z40*100*1/Z53)</f>
        <v>0</v>
      </c>
      <c r="AY40" s="31">
        <f t="shared" ref="AY40" si="887">PRODUCT(AA40*100*1/AA53)</f>
        <v>62.5</v>
      </c>
      <c r="AZ40" s="31">
        <f t="shared" ref="AZ40" si="888">PRODUCT(AB40*100*1/AB53)</f>
        <v>12.5</v>
      </c>
      <c r="BA40" s="31">
        <f t="shared" ref="BA40" si="889">PRODUCT(AC40*100*1/AC53)</f>
        <v>50</v>
      </c>
      <c r="BB40" s="51">
        <f t="shared" ref="BB40" si="890">PRODUCT(AD40*100*1/AD53)</f>
        <v>0</v>
      </c>
      <c r="BC40" s="31">
        <f t="shared" ref="BC40" si="891">PRODUCT(AE40*100*1/AE53)</f>
        <v>0</v>
      </c>
      <c r="BD40" s="31">
        <f t="shared" ref="BD40" si="892">PRODUCT(AF40*100*1/AF53)</f>
        <v>0</v>
      </c>
      <c r="BE40" s="31">
        <f t="shared" ref="BE40" si="893">PRODUCT(AG40*100*1/AG53)</f>
        <v>6.25</v>
      </c>
      <c r="BF40" s="31">
        <f t="shared" ref="BF40" si="894">PRODUCT(AH40*100*1/AH53)</f>
        <v>0</v>
      </c>
      <c r="BG40" s="31">
        <f t="shared" ref="BG40" si="895">PRODUCT(AI40*100*1/AI53)</f>
        <v>0</v>
      </c>
      <c r="BH40" s="31">
        <f t="shared" ref="BH40" si="896">PRODUCT(AJ40*100*1/AJ53)</f>
        <v>0</v>
      </c>
      <c r="BI40" s="31">
        <f t="shared" ref="BI40" si="897">PRODUCT(AK40*100*1/AK53)</f>
        <v>0</v>
      </c>
      <c r="BJ40" s="31">
        <f t="shared" ref="BJ40" si="898">PRODUCT(AL40*100*1/AL53)</f>
        <v>0</v>
      </c>
      <c r="BK40" s="31">
        <f t="shared" ref="BK40" si="899">PRODUCT(AM40*100*1/AM53)</f>
        <v>6.25</v>
      </c>
      <c r="BL40" s="31">
        <f t="shared" ref="BL40" si="900">PRODUCT(AN40*100*1/AN53)</f>
        <v>6.25</v>
      </c>
      <c r="BM40" s="31">
        <f t="shared" ref="BM40" si="901">PRODUCT(AO40*100*1/AO53)</f>
        <v>62.5</v>
      </c>
      <c r="BN40" s="30">
        <f t="shared" ref="BN40" si="902">PRODUCT(AP40*100*1/AP53)</f>
        <v>0</v>
      </c>
      <c r="BO40" s="52">
        <f t="shared" ref="BO40" si="903">PRODUCT(AQ40*100*1/AQ53)</f>
        <v>37.5</v>
      </c>
      <c r="BR40" s="49">
        <v>0.125</v>
      </c>
      <c r="BS40" s="31">
        <f t="shared" ref="BS40" si="904">AU37+AU38+AU39+AU40</f>
        <v>0</v>
      </c>
      <c r="BT40" s="31">
        <f t="shared" ref="BT40" si="905">AV37+AV38+AV39+AV40</f>
        <v>0</v>
      </c>
      <c r="BU40" s="31">
        <f t="shared" ref="BU40" si="906">AW37+AW38+AW39+AW40</f>
        <v>0</v>
      </c>
      <c r="BV40" s="31">
        <f t="shared" ref="BV40" si="907">AX37+AX38+AX39+AX40</f>
        <v>0</v>
      </c>
      <c r="BW40" s="31">
        <f t="shared" ref="BW40" si="908">AY37+AY38+AY39+AY40</f>
        <v>62.5</v>
      </c>
      <c r="BX40" s="31">
        <f t="shared" ref="BX40" si="909">AZ37+AZ38+AZ39+AZ40</f>
        <v>56.25</v>
      </c>
      <c r="BY40" s="31">
        <f t="shared" ref="BY40" si="910">BA37+BA38+BA39+BA40</f>
        <v>50</v>
      </c>
      <c r="BZ40" s="51">
        <f t="shared" ref="BZ40" si="911">BB37+BB38+BB39+BB40</f>
        <v>0</v>
      </c>
      <c r="CA40" s="31">
        <f t="shared" ref="CA40" si="912">BC37+BC38+BC39+BC40</f>
        <v>12.5</v>
      </c>
      <c r="CB40" s="31">
        <f t="shared" ref="CB40" si="913">BD37+BD38+BD39+BD40</f>
        <v>93.75</v>
      </c>
      <c r="CC40" s="31">
        <f t="shared" ref="CC40" si="914">BE37+BE38+BE39+BE40</f>
        <v>6.25</v>
      </c>
      <c r="CD40" s="31">
        <f t="shared" ref="CD40" si="915">BF37+BF38+BF39+BF40</f>
        <v>0</v>
      </c>
      <c r="CE40" s="31">
        <f t="shared" ref="CE40" si="916">BG37+BG38+BG39+BG40</f>
        <v>25</v>
      </c>
      <c r="CF40" s="31">
        <f t="shared" ref="CF40" si="917">BH37+BH38+BH39+BH40</f>
        <v>62.5</v>
      </c>
      <c r="CG40" s="31">
        <f t="shared" ref="CG40" si="918">BI37+BI38+BI39+BI40</f>
        <v>0</v>
      </c>
      <c r="CH40" s="31">
        <f t="shared" ref="CH40" si="919">BJ37+BJ38+BJ39+BJ40</f>
        <v>43.75</v>
      </c>
      <c r="CI40" s="31">
        <f t="shared" ref="CI40" si="920">BK37+BK38+BK39+BK40</f>
        <v>81.25</v>
      </c>
      <c r="CJ40" s="31">
        <f t="shared" ref="CJ40" si="921">BL37+BL38+BL39+BL40</f>
        <v>68.75</v>
      </c>
      <c r="CK40" s="31">
        <f t="shared" ref="CK40" si="922">BM37+BM38+BM39+BM40</f>
        <v>68.75</v>
      </c>
      <c r="CL40" s="30">
        <f t="shared" ref="CL40" si="923">BN37+BN38+BN39+BN40</f>
        <v>0</v>
      </c>
      <c r="CM40" s="52">
        <f t="shared" ref="CM40" si="924">BO37+BO38+BO39+BO40</f>
        <v>50</v>
      </c>
      <c r="CN40" s="5"/>
      <c r="CQ40" s="12" t="s">
        <v>52</v>
      </c>
      <c r="CR40" s="13">
        <f>BS52-CR38</f>
        <v>81.25</v>
      </c>
      <c r="CS40" s="13">
        <f>BT52-CS38</f>
        <v>68.75</v>
      </c>
      <c r="CT40" s="13">
        <f>BU52-BU46</f>
        <v>43.75</v>
      </c>
      <c r="CU40" s="13">
        <f>BV52-BV46</f>
        <v>18.75</v>
      </c>
      <c r="CV40" s="13">
        <f>BW52-CV39-CV38</f>
        <v>37.5</v>
      </c>
      <c r="CW40" s="13">
        <f>BX52-BX44</f>
        <v>37.5</v>
      </c>
      <c r="CX40" s="13">
        <f>BY52-BY44</f>
        <v>37.5</v>
      </c>
      <c r="CY40" s="13"/>
      <c r="CZ40" s="13">
        <f>CA52-CA45</f>
        <v>0</v>
      </c>
      <c r="DA40" s="13">
        <f>CB52-CB46</f>
        <v>0</v>
      </c>
      <c r="DB40" s="13">
        <f>CC52-CC44</f>
        <v>0</v>
      </c>
      <c r="DC40" s="13">
        <f>CD52-CD46</f>
        <v>0</v>
      </c>
      <c r="DD40" s="13">
        <f>CE52-CE44</f>
        <v>6.25</v>
      </c>
      <c r="DE40" s="13">
        <f>CF52-CF44</f>
        <v>12.5</v>
      </c>
      <c r="DF40" s="13">
        <f>CG52-CG48</f>
        <v>18.75</v>
      </c>
      <c r="DG40" s="13">
        <f>CH52-CH45</f>
        <v>25</v>
      </c>
      <c r="DH40" s="13">
        <f>CI52-CI42</f>
        <v>12.5</v>
      </c>
      <c r="DI40" s="13">
        <f>CJ52-CJ43</f>
        <v>12.5</v>
      </c>
      <c r="DJ40" s="13">
        <f>CK52-CK41</f>
        <v>31.25</v>
      </c>
      <c r="DK40" s="13"/>
      <c r="DL40" s="13"/>
      <c r="DM40" s="10"/>
      <c r="DN40" s="10"/>
    </row>
    <row r="41" spans="1:118" x14ac:dyDescent="0.25">
      <c r="B41" s="49" t="s">
        <v>6</v>
      </c>
      <c r="C41" s="2">
        <v>0</v>
      </c>
      <c r="D41" s="2">
        <v>0</v>
      </c>
      <c r="E41" s="2">
        <v>0</v>
      </c>
      <c r="F41" s="2">
        <v>10</v>
      </c>
      <c r="G41" s="2">
        <v>0</v>
      </c>
      <c r="H41" s="2">
        <v>0</v>
      </c>
      <c r="I41" s="2">
        <v>0</v>
      </c>
      <c r="J41" s="4">
        <v>0</v>
      </c>
      <c r="K41" s="4">
        <v>0</v>
      </c>
      <c r="L41" s="3">
        <v>0</v>
      </c>
      <c r="M41" s="3">
        <v>3</v>
      </c>
      <c r="N41" s="3">
        <v>3</v>
      </c>
      <c r="O41" s="3">
        <v>0</v>
      </c>
      <c r="P41" s="3">
        <v>0</v>
      </c>
      <c r="Q41" s="3">
        <v>0</v>
      </c>
      <c r="R41" s="3">
        <v>0</v>
      </c>
      <c r="S41" s="49">
        <v>16</v>
      </c>
      <c r="V41" s="49">
        <v>0.25</v>
      </c>
      <c r="W41" s="2">
        <f>G37</f>
        <v>0</v>
      </c>
      <c r="X41" s="2">
        <f>G38</f>
        <v>0</v>
      </c>
      <c r="Y41" s="2">
        <f>G39</f>
        <v>0</v>
      </c>
      <c r="Z41" s="2">
        <f>G40</f>
        <v>1</v>
      </c>
      <c r="AA41" s="2">
        <f>G41</f>
        <v>0</v>
      </c>
      <c r="AB41" s="2">
        <f>G42</f>
        <v>0</v>
      </c>
      <c r="AC41" s="2">
        <f>G43</f>
        <v>0</v>
      </c>
      <c r="AD41" s="49">
        <f>G44</f>
        <v>0</v>
      </c>
      <c r="AE41" s="2">
        <f>G45</f>
        <v>5</v>
      </c>
      <c r="AF41" s="2">
        <f>G46</f>
        <v>0</v>
      </c>
      <c r="AG41" s="2">
        <f>G47</f>
        <v>9</v>
      </c>
      <c r="AH41" s="2">
        <f>G48</f>
        <v>12</v>
      </c>
      <c r="AI41" s="2">
        <f>G49</f>
        <v>8</v>
      </c>
      <c r="AJ41" s="2">
        <f>G50</f>
        <v>1</v>
      </c>
      <c r="AK41" s="2">
        <f>G51</f>
        <v>0</v>
      </c>
      <c r="AL41" s="2">
        <f>G52</f>
        <v>1</v>
      </c>
      <c r="AM41" s="2">
        <f>G53</f>
        <v>1</v>
      </c>
      <c r="AN41" s="2">
        <f>G54</f>
        <v>2</v>
      </c>
      <c r="AO41" s="2">
        <f>G55</f>
        <v>0</v>
      </c>
      <c r="AP41" s="49">
        <f>G56</f>
        <v>0</v>
      </c>
      <c r="AQ41" s="50">
        <f>G57</f>
        <v>4</v>
      </c>
      <c r="AT41" s="49">
        <v>0.25</v>
      </c>
      <c r="AU41" s="31">
        <f t="shared" ref="AU41" si="925">PRODUCT(W41*100*1/W53)</f>
        <v>0</v>
      </c>
      <c r="AV41" s="31">
        <f t="shared" ref="AV41" si="926">PRODUCT(X41*100*1/X53)</f>
        <v>0</v>
      </c>
      <c r="AW41" s="31">
        <f t="shared" ref="AW41" si="927">PRODUCT(Y41*100*1/Y53)</f>
        <v>0</v>
      </c>
      <c r="AX41" s="31">
        <f t="shared" ref="AX41" si="928">PRODUCT(Z41*100*1/Z53)</f>
        <v>6.25</v>
      </c>
      <c r="AY41" s="31">
        <f t="shared" ref="AY41" si="929">PRODUCT(AA41*100*1/AA53)</f>
        <v>0</v>
      </c>
      <c r="AZ41" s="31">
        <f t="shared" ref="AZ41" si="930">PRODUCT(AB41*100*1/AB53)</f>
        <v>0</v>
      </c>
      <c r="BA41" s="31">
        <f t="shared" ref="BA41" si="931">PRODUCT(AC41*100*1/AC53)</f>
        <v>0</v>
      </c>
      <c r="BB41" s="51">
        <f t="shared" ref="BB41" si="932">PRODUCT(AD41*100*1/AD53)</f>
        <v>0</v>
      </c>
      <c r="BC41" s="31">
        <f t="shared" ref="BC41" si="933">PRODUCT(AE41*100*1/AE53)</f>
        <v>31.25</v>
      </c>
      <c r="BD41" s="31">
        <f t="shared" ref="BD41" si="934">PRODUCT(AF41*100*1/AF53)</f>
        <v>0</v>
      </c>
      <c r="BE41" s="31">
        <f t="shared" ref="BE41" si="935">PRODUCT(AG41*100*1/AG53)</f>
        <v>56.25</v>
      </c>
      <c r="BF41" s="31">
        <f t="shared" ref="BF41" si="936">PRODUCT(AH41*100*1/AH53)</f>
        <v>75</v>
      </c>
      <c r="BG41" s="31">
        <f t="shared" ref="BG41" si="937">PRODUCT(AI41*100*1/AI53)</f>
        <v>50</v>
      </c>
      <c r="BH41" s="31">
        <f t="shared" ref="BH41" si="938">PRODUCT(AJ41*100*1/AJ53)</f>
        <v>12.5</v>
      </c>
      <c r="BI41" s="31">
        <f t="shared" ref="BI41" si="939">PRODUCT(AK41*100*1/AK53)</f>
        <v>0</v>
      </c>
      <c r="BJ41" s="31">
        <f t="shared" ref="BJ41" si="940">PRODUCT(AL41*100*1/AL53)</f>
        <v>6.25</v>
      </c>
      <c r="BK41" s="31">
        <f t="shared" ref="BK41" si="941">PRODUCT(AM41*100*1/AM53)</f>
        <v>6.25</v>
      </c>
      <c r="BL41" s="31">
        <f t="shared" ref="BL41" si="942">PRODUCT(AN41*100*1/AN53)</f>
        <v>12.5</v>
      </c>
      <c r="BM41" s="31">
        <f t="shared" ref="BM41" si="943">PRODUCT(AO41*100*1/AO53)</f>
        <v>0</v>
      </c>
      <c r="BN41" s="30">
        <f t="shared" ref="BN41" si="944">PRODUCT(AP41*100*1/AP53)</f>
        <v>0</v>
      </c>
      <c r="BO41" s="52">
        <f t="shared" ref="BO41" si="945">PRODUCT(AQ41*100*1/AQ53)</f>
        <v>25</v>
      </c>
      <c r="BR41" s="49">
        <v>0.25</v>
      </c>
      <c r="BS41" s="31">
        <f t="shared" ref="BS41" si="946">AU37+AU38+AU39+AU40+AU41</f>
        <v>0</v>
      </c>
      <c r="BT41" s="31">
        <f t="shared" ref="BT41" si="947">AV37+AV38+AV39+AV40+AV41</f>
        <v>0</v>
      </c>
      <c r="BU41" s="31">
        <f t="shared" ref="BU41" si="948">AW37+AW38+AW39+AW40+AW41</f>
        <v>0</v>
      </c>
      <c r="BV41" s="31">
        <f t="shared" ref="BV41" si="949">AX37+AX38+AX39+AX40+AX41</f>
        <v>6.25</v>
      </c>
      <c r="BW41" s="31">
        <f t="shared" ref="BW41" si="950">AY37+AY38+AY39+AY40+AY41</f>
        <v>62.5</v>
      </c>
      <c r="BX41" s="31">
        <f t="shared" ref="BX41" si="951">AZ37+AZ38+AZ39+AZ40+AZ41</f>
        <v>56.25</v>
      </c>
      <c r="BY41" s="31">
        <f t="shared" ref="BY41" si="952">BA37+BA38+BA39+BA40+BA41</f>
        <v>50</v>
      </c>
      <c r="BZ41" s="51">
        <f t="shared" ref="BZ41" si="953">BB37+BB38+BB39+BB40+BB41</f>
        <v>0</v>
      </c>
      <c r="CA41" s="31">
        <f t="shared" ref="CA41" si="954">BC37+BC38+BC39+BC40+BC41</f>
        <v>43.75</v>
      </c>
      <c r="CB41" s="31">
        <f t="shared" ref="CB41" si="955">BD37+BD38+BD39+BD40+BD41</f>
        <v>93.75</v>
      </c>
      <c r="CC41" s="31">
        <f t="shared" ref="CC41" si="956">BE37+BE38+BE39+BE40+BE41</f>
        <v>62.5</v>
      </c>
      <c r="CD41" s="31">
        <f t="shared" ref="CD41" si="957">BF37+BF38+BF39+BF40+BF41</f>
        <v>75</v>
      </c>
      <c r="CE41" s="31">
        <f t="shared" ref="CE41" si="958">BG37+BG38+BG39+BG40+BG41</f>
        <v>75</v>
      </c>
      <c r="CF41" s="31">
        <f t="shared" ref="CF41" si="959">BH37+BH38+BH39+BH40+BH41</f>
        <v>75</v>
      </c>
      <c r="CG41" s="31">
        <f t="shared" ref="CG41" si="960">BI37+BI38+BI39+BI40+BI41</f>
        <v>0</v>
      </c>
      <c r="CH41" s="31">
        <f t="shared" ref="CH41" si="961">BJ37+BJ38+BJ39+BJ40+BJ41</f>
        <v>50</v>
      </c>
      <c r="CI41" s="31">
        <f t="shared" ref="CI41" si="962">BK37+BK38+BK39+BK40+BK41</f>
        <v>87.5</v>
      </c>
      <c r="CJ41" s="31">
        <f t="shared" ref="CJ41" si="963">BL37+BL38+BL39+BL40+BL41</f>
        <v>81.25</v>
      </c>
      <c r="CK41" s="31">
        <f t="shared" ref="CK41" si="964">BM37+BM38+BM39+BM40+BM41</f>
        <v>68.75</v>
      </c>
      <c r="CL41" s="30">
        <f t="shared" ref="CL41" si="965">BN37+BN38+BN39+BN40+BN41</f>
        <v>0</v>
      </c>
      <c r="CM41" s="52">
        <f t="shared" ref="CM41" si="966">BO37+BO38+BO39+BO40+BO41</f>
        <v>75</v>
      </c>
      <c r="CN41" s="5"/>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row>
    <row r="42" spans="1:118" x14ac:dyDescent="0.25">
      <c r="B42" s="49" t="s">
        <v>7</v>
      </c>
      <c r="C42" s="2">
        <v>0</v>
      </c>
      <c r="D42" s="2">
        <v>7</v>
      </c>
      <c r="E42" s="2">
        <v>0</v>
      </c>
      <c r="F42" s="2">
        <v>2</v>
      </c>
      <c r="G42" s="2">
        <v>0</v>
      </c>
      <c r="H42" s="2">
        <v>1</v>
      </c>
      <c r="I42" s="2">
        <v>0</v>
      </c>
      <c r="J42" s="4">
        <v>0</v>
      </c>
      <c r="K42" s="3">
        <v>0</v>
      </c>
      <c r="L42" s="3">
        <v>0</v>
      </c>
      <c r="M42" s="3">
        <v>6</v>
      </c>
      <c r="N42" s="3">
        <v>0</v>
      </c>
      <c r="O42" s="3">
        <v>0</v>
      </c>
      <c r="P42" s="3">
        <v>0</v>
      </c>
      <c r="Q42" s="3">
        <v>0</v>
      </c>
      <c r="R42" s="3">
        <v>0</v>
      </c>
      <c r="S42" s="49">
        <v>16</v>
      </c>
      <c r="V42" s="49">
        <v>0.5</v>
      </c>
      <c r="W42" s="2">
        <f>H37</f>
        <v>0</v>
      </c>
      <c r="X42" s="2">
        <f>H38</f>
        <v>0</v>
      </c>
      <c r="Y42" s="2">
        <f>H39</f>
        <v>0</v>
      </c>
      <c r="Z42" s="2">
        <f>H40</f>
        <v>0</v>
      </c>
      <c r="AA42" s="2">
        <f>H41</f>
        <v>0</v>
      </c>
      <c r="AB42" s="2">
        <f>H42</f>
        <v>1</v>
      </c>
      <c r="AC42" s="2">
        <f>H43</f>
        <v>2</v>
      </c>
      <c r="AD42" s="49">
        <f>H44</f>
        <v>0</v>
      </c>
      <c r="AE42" s="2">
        <f>H45</f>
        <v>4</v>
      </c>
      <c r="AF42" s="2">
        <f>H46</f>
        <v>0</v>
      </c>
      <c r="AG42" s="2">
        <f>H47</f>
        <v>6</v>
      </c>
      <c r="AH42" s="2">
        <f>H48</f>
        <v>0</v>
      </c>
      <c r="AI42" s="2">
        <f>H49</f>
        <v>3</v>
      </c>
      <c r="AJ42" s="2">
        <f>H50</f>
        <v>0</v>
      </c>
      <c r="AK42" s="2">
        <f>H51</f>
        <v>1</v>
      </c>
      <c r="AL42" s="2">
        <f>H52</f>
        <v>0</v>
      </c>
      <c r="AM42" s="4">
        <f>H53</f>
        <v>0</v>
      </c>
      <c r="AN42" s="2">
        <f>H54</f>
        <v>1</v>
      </c>
      <c r="AO42" s="3">
        <f>H55</f>
        <v>2</v>
      </c>
      <c r="AP42" s="49">
        <f>H56</f>
        <v>0</v>
      </c>
      <c r="AQ42" s="50">
        <f>H57</f>
        <v>1</v>
      </c>
      <c r="AT42" s="49">
        <v>0.5</v>
      </c>
      <c r="AU42" s="31">
        <f t="shared" ref="AU42" si="967">PRODUCT(W42*100*1/W53)</f>
        <v>0</v>
      </c>
      <c r="AV42" s="31">
        <f t="shared" ref="AV42" si="968">PRODUCT(X42*100*1/X53)</f>
        <v>0</v>
      </c>
      <c r="AW42" s="31">
        <f t="shared" ref="AW42" si="969">PRODUCT(Y42*100*1/Y53)</f>
        <v>0</v>
      </c>
      <c r="AX42" s="31">
        <f t="shared" ref="AX42" si="970">PRODUCT(Z42*100*1/Z53)</f>
        <v>0</v>
      </c>
      <c r="AY42" s="31">
        <f t="shared" ref="AY42" si="971">PRODUCT(AA42*100*1/AA53)</f>
        <v>0</v>
      </c>
      <c r="AZ42" s="31">
        <f t="shared" ref="AZ42" si="972">PRODUCT(AB42*100*1/AB53)</f>
        <v>6.25</v>
      </c>
      <c r="BA42" s="31">
        <f t="shared" ref="BA42" si="973">PRODUCT(AC42*100*1/AC53)</f>
        <v>12.5</v>
      </c>
      <c r="BB42" s="51">
        <f t="shared" ref="BB42" si="974">PRODUCT(AD42*100*1/AD53)</f>
        <v>0</v>
      </c>
      <c r="BC42" s="31">
        <f t="shared" ref="BC42" si="975">PRODUCT(AE42*100*1/AE53)</f>
        <v>25</v>
      </c>
      <c r="BD42" s="31">
        <f t="shared" ref="BD42" si="976">PRODUCT(AF42*100*1/AF53)</f>
        <v>0</v>
      </c>
      <c r="BE42" s="31">
        <f t="shared" ref="BE42" si="977">PRODUCT(AG42*100*1/AG53)</f>
        <v>37.5</v>
      </c>
      <c r="BF42" s="31">
        <f t="shared" ref="BF42" si="978">PRODUCT(AH42*100*1/AH53)</f>
        <v>0</v>
      </c>
      <c r="BG42" s="31">
        <f t="shared" ref="BG42" si="979">PRODUCT(AI42*100*1/AI53)</f>
        <v>18.75</v>
      </c>
      <c r="BH42" s="31">
        <f t="shared" ref="BH42" si="980">PRODUCT(AJ42*100*1/AJ53)</f>
        <v>0</v>
      </c>
      <c r="BI42" s="31">
        <f t="shared" ref="BI42" si="981">PRODUCT(AK42*100*1/AK53)</f>
        <v>6.25</v>
      </c>
      <c r="BJ42" s="31">
        <f t="shared" ref="BJ42" si="982">PRODUCT(AL42*100*1/AL53)</f>
        <v>0</v>
      </c>
      <c r="BK42" s="32">
        <f t="shared" ref="BK42" si="983">PRODUCT(AM42*100*1/AM53)</f>
        <v>0</v>
      </c>
      <c r="BL42" s="31">
        <f t="shared" ref="BL42" si="984">PRODUCT(AN42*100*1/AN53)</f>
        <v>6.25</v>
      </c>
      <c r="BM42" s="33">
        <f t="shared" ref="BM42" si="985">PRODUCT(AO42*100*1/AO53)</f>
        <v>12.5</v>
      </c>
      <c r="BN42" s="30">
        <f t="shared" ref="BN42" si="986">PRODUCT(AP42*100*1/AP53)</f>
        <v>0</v>
      </c>
      <c r="BO42" s="52">
        <f t="shared" ref="BO42" si="987">PRODUCT(AQ42*100*1/AQ53)</f>
        <v>6.25</v>
      </c>
      <c r="BR42" s="49">
        <v>0.5</v>
      </c>
      <c r="BS42" s="31">
        <f t="shared" ref="BS42" si="988">AU37+AU38+AU39+AU40+AU41+AU42</f>
        <v>0</v>
      </c>
      <c r="BT42" s="31">
        <f t="shared" ref="BT42" si="989">AV37+AV38+AV39+AV40+AV41+AV42</f>
        <v>0</v>
      </c>
      <c r="BU42" s="31">
        <f t="shared" ref="BU42" si="990">AW37+AW38+AW39+AW40+AW41+AW42</f>
        <v>0</v>
      </c>
      <c r="BV42" s="31">
        <f t="shared" ref="BV42" si="991">AX37+AX38+AX39+AX40+AX41+AX42</f>
        <v>6.25</v>
      </c>
      <c r="BW42" s="31">
        <f t="shared" ref="BW42" si="992">AY37+AY38+AY39+AY40+AY41+AY42</f>
        <v>62.5</v>
      </c>
      <c r="BX42" s="31">
        <f t="shared" ref="BX42" si="993">AZ37+AZ38+AZ39+AZ40+AZ41+AZ42</f>
        <v>62.5</v>
      </c>
      <c r="BY42" s="31">
        <f t="shared" ref="BY42" si="994">BA37+BA38+BA39+BA40+BA41+BA42</f>
        <v>62.5</v>
      </c>
      <c r="BZ42" s="51">
        <f t="shared" ref="BZ42" si="995">BB37+BB38+BB39+BB40+BB41+BB42</f>
        <v>0</v>
      </c>
      <c r="CA42" s="31">
        <f t="shared" ref="CA42" si="996">BC37+BC38+BC39+BC40+BC41+BC42</f>
        <v>68.75</v>
      </c>
      <c r="CB42" s="31">
        <f t="shared" ref="CB42" si="997">BD37+BD38+BD39+BD40+BD41+BD42</f>
        <v>93.75</v>
      </c>
      <c r="CC42" s="31">
        <f t="shared" ref="CC42" si="998">BE37+BE38+BE39+BE40+BE41+BE42</f>
        <v>100</v>
      </c>
      <c r="CD42" s="31">
        <f t="shared" ref="CD42" si="999">BF37+BF38+BF39+BF40+BF41+BF42</f>
        <v>75</v>
      </c>
      <c r="CE42" s="31">
        <f t="shared" ref="CE42" si="1000">BG37+BG38+BG39+BG40+BG41+BG42</f>
        <v>93.75</v>
      </c>
      <c r="CF42" s="31">
        <f t="shared" ref="CF42" si="1001">BH37+BH38+BH39+BH40+BH41+BH42</f>
        <v>75</v>
      </c>
      <c r="CG42" s="31">
        <f t="shared" ref="CG42" si="1002">BI37+BI38+BI39+BI40+BI41+BI42</f>
        <v>6.25</v>
      </c>
      <c r="CH42" s="31">
        <f t="shared" ref="CH42" si="1003">BJ37+BJ38+BJ39+BJ40+BJ41+BJ42</f>
        <v>50</v>
      </c>
      <c r="CI42" s="32">
        <f t="shared" ref="CI42" si="1004">BK37+BK38+BK39+BK40+BK41+BK42</f>
        <v>87.5</v>
      </c>
      <c r="CJ42" s="31">
        <f t="shared" ref="CJ42" si="1005">BL37+BL38+BL39+BL40+BL41+BL42</f>
        <v>87.5</v>
      </c>
      <c r="CK42" s="33">
        <f t="shared" ref="CK42" si="1006">BM37+BM38+BM39+BM40+BM41+BM42</f>
        <v>81.25</v>
      </c>
      <c r="CL42" s="30">
        <f t="shared" ref="CL42" si="1007">BN37+BN38+BN39+BN40+BN41+BN42</f>
        <v>0</v>
      </c>
      <c r="CM42" s="52">
        <f t="shared" ref="CM42" si="1008">BO37+BO38+BO39+BO40+BO41+BO42</f>
        <v>81.25</v>
      </c>
      <c r="CN42" s="5"/>
      <c r="CQ42" s="10"/>
      <c r="CR42" s="10" t="str">
        <f>A36</f>
        <v>Enterobacter (Klebsiella) aerogenes</v>
      </c>
      <c r="CS42" s="10"/>
      <c r="CT42" s="10"/>
      <c r="CU42" s="10"/>
      <c r="CV42" s="10"/>
      <c r="CW42" s="10"/>
      <c r="CX42" s="10"/>
      <c r="CY42" s="10"/>
      <c r="CZ42" s="10"/>
      <c r="DA42" s="10"/>
      <c r="DB42" s="10"/>
      <c r="DC42" s="10"/>
      <c r="DD42" s="10"/>
      <c r="DE42" s="10"/>
      <c r="DF42" s="10"/>
      <c r="DG42" s="10"/>
      <c r="DH42" s="10"/>
      <c r="DI42" s="10"/>
      <c r="DJ42" s="10"/>
      <c r="DK42" s="10"/>
      <c r="DL42" s="10"/>
      <c r="DM42" s="10"/>
      <c r="DN42" s="10"/>
    </row>
    <row r="43" spans="1:118" x14ac:dyDescent="0.25">
      <c r="B43" s="49" t="s">
        <v>8</v>
      </c>
      <c r="C43" s="2">
        <v>0</v>
      </c>
      <c r="D43" s="2">
        <v>0</v>
      </c>
      <c r="E43" s="2">
        <v>0</v>
      </c>
      <c r="F43" s="2">
        <v>8</v>
      </c>
      <c r="G43" s="2">
        <v>0</v>
      </c>
      <c r="H43" s="2">
        <v>2</v>
      </c>
      <c r="I43" s="2">
        <v>0</v>
      </c>
      <c r="J43" s="4">
        <v>0</v>
      </c>
      <c r="K43" s="4">
        <v>0</v>
      </c>
      <c r="L43" s="3">
        <v>1</v>
      </c>
      <c r="M43" s="3">
        <v>1</v>
      </c>
      <c r="N43" s="3">
        <v>2</v>
      </c>
      <c r="O43" s="3">
        <v>2</v>
      </c>
      <c r="P43" s="3">
        <v>0</v>
      </c>
      <c r="Q43" s="3">
        <v>0</v>
      </c>
      <c r="R43" s="3">
        <v>0</v>
      </c>
      <c r="S43" s="49">
        <v>16</v>
      </c>
      <c r="V43" s="49">
        <v>1</v>
      </c>
      <c r="W43" s="2">
        <f>I37</f>
        <v>0</v>
      </c>
      <c r="X43" s="2">
        <f>I38</f>
        <v>2</v>
      </c>
      <c r="Y43" s="2">
        <f>I39</f>
        <v>0</v>
      </c>
      <c r="Z43" s="2">
        <f>I40</f>
        <v>2</v>
      </c>
      <c r="AA43" s="2">
        <f>I41</f>
        <v>0</v>
      </c>
      <c r="AB43" s="2">
        <f>I42</f>
        <v>0</v>
      </c>
      <c r="AC43" s="2">
        <f>I43</f>
        <v>0</v>
      </c>
      <c r="AD43" s="49">
        <f>I44</f>
        <v>0</v>
      </c>
      <c r="AE43" s="2">
        <f>I45</f>
        <v>5</v>
      </c>
      <c r="AF43" s="2">
        <f>I46</f>
        <v>1</v>
      </c>
      <c r="AG43" s="2">
        <f>I47</f>
        <v>0</v>
      </c>
      <c r="AH43" s="2">
        <f>I48</f>
        <v>2</v>
      </c>
      <c r="AI43" s="2">
        <f>I49</f>
        <v>0</v>
      </c>
      <c r="AJ43" s="2">
        <f>I50</f>
        <v>1</v>
      </c>
      <c r="AK43" s="2">
        <f>I51</f>
        <v>0</v>
      </c>
      <c r="AL43" s="2">
        <f>I52</f>
        <v>2</v>
      </c>
      <c r="AM43" s="3">
        <f>I53</f>
        <v>0</v>
      </c>
      <c r="AN43" s="4">
        <f>I54</f>
        <v>0</v>
      </c>
      <c r="AO43" s="3">
        <f>I55</f>
        <v>0</v>
      </c>
      <c r="AP43" s="49">
        <f>I56</f>
        <v>10</v>
      </c>
      <c r="AQ43" s="53">
        <f>I57</f>
        <v>2</v>
      </c>
      <c r="AT43" s="49">
        <v>1</v>
      </c>
      <c r="AU43" s="31">
        <f t="shared" ref="AU43" si="1009">PRODUCT(W43*100*1/W53)</f>
        <v>0</v>
      </c>
      <c r="AV43" s="31">
        <f t="shared" ref="AV43" si="1010">PRODUCT(X43*100*1/X53)</f>
        <v>12.5</v>
      </c>
      <c r="AW43" s="31">
        <f t="shared" ref="AW43" si="1011">PRODUCT(Y43*100*1/Y53)</f>
        <v>0</v>
      </c>
      <c r="AX43" s="31">
        <f t="shared" ref="AX43" si="1012">PRODUCT(Z43*100*1/Z53)</f>
        <v>12.5</v>
      </c>
      <c r="AY43" s="31">
        <f t="shared" ref="AY43" si="1013">PRODUCT(AA43*100*1/AA53)</f>
        <v>0</v>
      </c>
      <c r="AZ43" s="31">
        <f t="shared" ref="AZ43" si="1014">PRODUCT(AB43*100*1/AB53)</f>
        <v>0</v>
      </c>
      <c r="BA43" s="31">
        <f t="shared" ref="BA43" si="1015">PRODUCT(AC43*100*1/AC53)</f>
        <v>0</v>
      </c>
      <c r="BB43" s="51">
        <f t="shared" ref="BB43" si="1016">PRODUCT(AD43*100*1/AD53)</f>
        <v>0</v>
      </c>
      <c r="BC43" s="31">
        <f t="shared" ref="BC43" si="1017">PRODUCT(AE43*100*1/AE53)</f>
        <v>31.25</v>
      </c>
      <c r="BD43" s="31">
        <f t="shared" ref="BD43" si="1018">PRODUCT(AF43*100*1/AF53)</f>
        <v>6.25</v>
      </c>
      <c r="BE43" s="31">
        <f t="shared" ref="BE43" si="1019">PRODUCT(AG43*100*1/AG53)</f>
        <v>0</v>
      </c>
      <c r="BF43" s="31">
        <f t="shared" ref="BF43" si="1020">PRODUCT(AH43*100*1/AH53)</f>
        <v>12.5</v>
      </c>
      <c r="BG43" s="31">
        <f t="shared" ref="BG43" si="1021">PRODUCT(AI43*100*1/AI53)</f>
        <v>0</v>
      </c>
      <c r="BH43" s="31">
        <f t="shared" ref="BH43" si="1022">PRODUCT(AJ43*100*1/AJ53)</f>
        <v>12.5</v>
      </c>
      <c r="BI43" s="31">
        <f t="shared" ref="BI43" si="1023">PRODUCT(AK43*100*1/AK53)</f>
        <v>0</v>
      </c>
      <c r="BJ43" s="31">
        <f t="shared" ref="BJ43" si="1024">PRODUCT(AL43*100*1/AL53)</f>
        <v>12.5</v>
      </c>
      <c r="BK43" s="33">
        <f t="shared" ref="BK43" si="1025">PRODUCT(AM43*100*1/AM53)</f>
        <v>0</v>
      </c>
      <c r="BL43" s="32">
        <f t="shared" ref="BL43" si="1026">PRODUCT(AN43*100*1/AN53)</f>
        <v>0</v>
      </c>
      <c r="BM43" s="33">
        <f t="shared" ref="BM43" si="1027">PRODUCT(AO43*100*1/AO53)</f>
        <v>0</v>
      </c>
      <c r="BN43" s="30">
        <f t="shared" ref="BN43" si="1028">PRODUCT(AP43*100*1/AP53)</f>
        <v>62.5</v>
      </c>
      <c r="BO43" s="54">
        <f t="shared" ref="BO43" si="1029">PRODUCT(AQ43*100*1/AQ53)</f>
        <v>12.5</v>
      </c>
      <c r="BR43" s="49">
        <v>1</v>
      </c>
      <c r="BS43" s="31">
        <f t="shared" ref="BS43" si="1030">AU37+AU38+AU39+AU40+AU41+AU42+AU43</f>
        <v>0</v>
      </c>
      <c r="BT43" s="31">
        <f t="shared" ref="BT43" si="1031">AV37+AV38+AV39+AV40+AV41+AV42+AV43</f>
        <v>12.5</v>
      </c>
      <c r="BU43" s="31">
        <f t="shared" ref="BU43" si="1032">AW37+AW38+AW39+AW40+AW41+AW42+AW43</f>
        <v>0</v>
      </c>
      <c r="BV43" s="31">
        <f t="shared" ref="BV43" si="1033">AX37+AX38+AX39+AX40+AX41+AX42+AX43</f>
        <v>18.75</v>
      </c>
      <c r="BW43" s="31">
        <f t="shared" ref="BW43" si="1034">AY37+AY38+AY39+AY40+AY41+AY42+AY43</f>
        <v>62.5</v>
      </c>
      <c r="BX43" s="31">
        <f t="shared" ref="BX43" si="1035">AZ37+AZ38+AZ39+AZ40+AZ41+AZ42+AZ43</f>
        <v>62.5</v>
      </c>
      <c r="BY43" s="31">
        <f t="shared" ref="BY43" si="1036">BA37+BA38+BA39+BA40+BA41+BA42+BA43</f>
        <v>62.5</v>
      </c>
      <c r="BZ43" s="51">
        <f t="shared" ref="BZ43" si="1037">BB37+BB38+BB39+BB40+BB41+BB42+BB43</f>
        <v>0</v>
      </c>
      <c r="CA43" s="31">
        <f t="shared" ref="CA43" si="1038">BC37+BC38+BC39+BC40+BC41+BC42+BC43</f>
        <v>100</v>
      </c>
      <c r="CB43" s="31">
        <f t="shared" ref="CB43" si="1039">BD37+BD38+BD39+BD40+BD41+BD42+BD43</f>
        <v>100</v>
      </c>
      <c r="CC43" s="31">
        <f t="shared" ref="CC43" si="1040">BE37+BE38+BE39+BE40+BE41+BE42+BE43</f>
        <v>100</v>
      </c>
      <c r="CD43" s="31">
        <f t="shared" ref="CD43" si="1041">BF37+BF38+BF39+BF40+BF41+BF42+BF43</f>
        <v>87.5</v>
      </c>
      <c r="CE43" s="31">
        <f t="shared" ref="CE43" si="1042">BG37+BG38+BG39+BG40+BG41+BG42+BG43</f>
        <v>93.75</v>
      </c>
      <c r="CF43" s="31">
        <f t="shared" ref="CF43" si="1043">BH37+BH38+BH39+BH40+BH41+BH42+BH43</f>
        <v>87.5</v>
      </c>
      <c r="CG43" s="31">
        <f t="shared" ref="CG43" si="1044">BI37+BI38+BI39+BI40+BI41+BI42+BI43</f>
        <v>6.25</v>
      </c>
      <c r="CH43" s="31">
        <f t="shared" ref="CH43" si="1045">BJ37+BJ38+BJ39+BJ40+BJ41+BJ42+BJ43</f>
        <v>62.5</v>
      </c>
      <c r="CI43" s="33">
        <f t="shared" ref="CI43" si="1046">BK37+BK38+BK39+BK40+BK41+BK42+BK43</f>
        <v>87.5</v>
      </c>
      <c r="CJ43" s="32">
        <f t="shared" ref="CJ43" si="1047">BL37+BL38+BL39+BL40+BL41+BL42+BL43</f>
        <v>87.5</v>
      </c>
      <c r="CK43" s="33">
        <f t="shared" ref="CK43" si="1048">BM37+BM38+BM39+BM40+BM41+BM42+BM43</f>
        <v>81.25</v>
      </c>
      <c r="CL43" s="30">
        <f t="shared" ref="CL43" si="1049">BN37+BN38+BN39+BN40+BN41+BN42+BN43</f>
        <v>62.5</v>
      </c>
      <c r="CM43" s="54">
        <f t="shared" ref="CM43" si="1050">BO37+BO38+BO39+BO40+BO41+BO42+BO43</f>
        <v>93.75</v>
      </c>
      <c r="CN43" s="5"/>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row>
    <row r="44" spans="1:118" x14ac:dyDescent="0.25">
      <c r="B44" s="49" t="s">
        <v>9</v>
      </c>
      <c r="C44" s="49">
        <v>0</v>
      </c>
      <c r="D44" s="49">
        <v>0</v>
      </c>
      <c r="E44" s="49">
        <v>0</v>
      </c>
      <c r="F44" s="49">
        <v>0</v>
      </c>
      <c r="G44" s="49">
        <v>0</v>
      </c>
      <c r="H44" s="49">
        <v>0</v>
      </c>
      <c r="I44" s="49">
        <v>0</v>
      </c>
      <c r="J44" s="49">
        <v>2</v>
      </c>
      <c r="K44" s="49">
        <v>7</v>
      </c>
      <c r="L44" s="49">
        <v>1</v>
      </c>
      <c r="M44" s="49">
        <v>0</v>
      </c>
      <c r="N44" s="49">
        <v>0</v>
      </c>
      <c r="O44" s="49">
        <v>6</v>
      </c>
      <c r="P44" s="49">
        <v>0</v>
      </c>
      <c r="Q44" s="49">
        <v>0</v>
      </c>
      <c r="R44" s="49">
        <v>0</v>
      </c>
      <c r="S44" s="49">
        <v>16</v>
      </c>
      <c r="V44" s="49">
        <v>2</v>
      </c>
      <c r="W44" s="2">
        <f>J37</f>
        <v>0</v>
      </c>
      <c r="X44" s="2">
        <f>J38</f>
        <v>0</v>
      </c>
      <c r="Y44" s="2">
        <f>J39</f>
        <v>6</v>
      </c>
      <c r="Z44" s="2">
        <f>J40</f>
        <v>7</v>
      </c>
      <c r="AA44" s="4">
        <f>J41</f>
        <v>0</v>
      </c>
      <c r="AB44" s="4">
        <f>J42</f>
        <v>0</v>
      </c>
      <c r="AC44" s="4">
        <f>J43</f>
        <v>0</v>
      </c>
      <c r="AD44" s="49">
        <f>J44</f>
        <v>2</v>
      </c>
      <c r="AE44" s="2">
        <f>J45</f>
        <v>0</v>
      </c>
      <c r="AF44" s="2">
        <f>J46</f>
        <v>0</v>
      </c>
      <c r="AG44" s="2">
        <f>J47</f>
        <v>0</v>
      </c>
      <c r="AH44" s="2">
        <f>J48</f>
        <v>2</v>
      </c>
      <c r="AI44" s="2">
        <f>J49</f>
        <v>0</v>
      </c>
      <c r="AJ44" s="2">
        <f>J50</f>
        <v>0</v>
      </c>
      <c r="AK44" s="2">
        <f>J51</f>
        <v>1</v>
      </c>
      <c r="AL44" s="2">
        <f>J52</f>
        <v>0</v>
      </c>
      <c r="AM44" s="3">
        <f>J53</f>
        <v>0</v>
      </c>
      <c r="AN44" s="3">
        <f>J54</f>
        <v>1</v>
      </c>
      <c r="AO44" s="3">
        <f>J55</f>
        <v>1</v>
      </c>
      <c r="AP44" s="49">
        <f>J56</f>
        <v>2</v>
      </c>
      <c r="AQ44" s="53">
        <f>J57</f>
        <v>1</v>
      </c>
      <c r="AT44" s="49">
        <v>2</v>
      </c>
      <c r="AU44" s="31">
        <f t="shared" ref="AU44" si="1051">PRODUCT(W44*100*1/W53)</f>
        <v>0</v>
      </c>
      <c r="AV44" s="31">
        <f t="shared" ref="AV44" si="1052">PRODUCT(X44*100*1/X53)</f>
        <v>0</v>
      </c>
      <c r="AW44" s="31">
        <f t="shared" ref="AW44" si="1053">PRODUCT(Y44*100*1/Y53)</f>
        <v>37.5</v>
      </c>
      <c r="AX44" s="31">
        <f t="shared" ref="AX44" si="1054">PRODUCT(Z44*100*1/Z53)</f>
        <v>43.75</v>
      </c>
      <c r="AY44" s="32">
        <f t="shared" ref="AY44" si="1055">PRODUCT(AA44*100*1/AA53)</f>
        <v>0</v>
      </c>
      <c r="AZ44" s="32">
        <f t="shared" ref="AZ44" si="1056">PRODUCT(AB44*100*1/AB53)</f>
        <v>0</v>
      </c>
      <c r="BA44" s="32">
        <f t="shared" ref="BA44" si="1057">PRODUCT(AC44*100*1/AC53)</f>
        <v>0</v>
      </c>
      <c r="BB44" s="51">
        <f t="shared" ref="BB44" si="1058">PRODUCT(AD44*100*1/AD53)</f>
        <v>12.5</v>
      </c>
      <c r="BC44" s="31">
        <f t="shared" ref="BC44" si="1059">PRODUCT(AE44*100*1/AE53)</f>
        <v>0</v>
      </c>
      <c r="BD44" s="31">
        <f t="shared" ref="BD44" si="1060">PRODUCT(AF44*100*1/AF53)</f>
        <v>0</v>
      </c>
      <c r="BE44" s="31">
        <f t="shared" ref="BE44" si="1061">PRODUCT(AG44*100*1/AG53)</f>
        <v>0</v>
      </c>
      <c r="BF44" s="31">
        <f t="shared" ref="BF44" si="1062">PRODUCT(AH44*100*1/AH53)</f>
        <v>12.5</v>
      </c>
      <c r="BG44" s="31">
        <f t="shared" ref="BG44" si="1063">PRODUCT(AI44*100*1/AI53)</f>
        <v>0</v>
      </c>
      <c r="BH44" s="31">
        <f t="shared" ref="BH44" si="1064">PRODUCT(AJ44*100*1/AJ53)</f>
        <v>0</v>
      </c>
      <c r="BI44" s="31">
        <f t="shared" ref="BI44" si="1065">PRODUCT(AK44*100*1/AK53)</f>
        <v>6.25</v>
      </c>
      <c r="BJ44" s="31">
        <f t="shared" ref="BJ44" si="1066">PRODUCT(AL44*100*1/AL53)</f>
        <v>0</v>
      </c>
      <c r="BK44" s="33">
        <f t="shared" ref="BK44" si="1067">PRODUCT(AM44*100*1/AM53)</f>
        <v>0</v>
      </c>
      <c r="BL44" s="33">
        <f t="shared" ref="BL44" si="1068">PRODUCT(AN44*100*1/AN53)</f>
        <v>6.25</v>
      </c>
      <c r="BM44" s="33">
        <f t="shared" ref="BM44" si="1069">PRODUCT(AO44*100*1/AO53)</f>
        <v>6.25</v>
      </c>
      <c r="BN44" s="30">
        <f t="shared" ref="BN44" si="1070">PRODUCT(AP44*100*1/AP53)</f>
        <v>12.5</v>
      </c>
      <c r="BO44" s="54">
        <f t="shared" ref="BO44" si="1071">PRODUCT(AQ44*100*1/AQ53)</f>
        <v>6.25</v>
      </c>
      <c r="BR44" s="49">
        <v>2</v>
      </c>
      <c r="BS44" s="31">
        <f t="shared" ref="BS44" si="1072">AU37+AU38+AU39+AU40+AU41+AU42+AU43+AU44</f>
        <v>0</v>
      </c>
      <c r="BT44" s="31">
        <f t="shared" ref="BT44" si="1073">AV37+AV38+AV39+AV40+AV41+AV42+AV43+AV44</f>
        <v>12.5</v>
      </c>
      <c r="BU44" s="31">
        <f t="shared" ref="BU44" si="1074">AW37+AW38+AW39+AW40+AW41+AW42+AW43+AW44</f>
        <v>37.5</v>
      </c>
      <c r="BV44" s="31">
        <f t="shared" ref="BV44" si="1075">AX37+AX38+AX39+AX40+AX41+AX42+AX43+AX44</f>
        <v>62.5</v>
      </c>
      <c r="BW44" s="32">
        <f t="shared" ref="BW44" si="1076">AY37+AY38+AY39+AY40+AY41+AY42+AY43+AY44</f>
        <v>62.5</v>
      </c>
      <c r="BX44" s="32">
        <f t="shared" ref="BX44" si="1077">AZ37+AZ38+AZ39+AZ40+AZ41+AZ42+AZ43+AZ44</f>
        <v>62.5</v>
      </c>
      <c r="BY44" s="32">
        <f t="shared" ref="BY44" si="1078">BA37+BA38+BA39+BA40+BA41+BA42+BA43+BA44</f>
        <v>62.5</v>
      </c>
      <c r="BZ44" s="51">
        <f t="shared" ref="BZ44" si="1079">BB37+BB38+BB39+BB40+BB41+BB42+BB43+BB44</f>
        <v>12.5</v>
      </c>
      <c r="CA44" s="31">
        <f t="shared" ref="CA44" si="1080">BC37+BC38+BC39+BC40+BC41+BC42+BC43+BC44</f>
        <v>100</v>
      </c>
      <c r="CB44" s="31">
        <f t="shared" ref="CB44" si="1081">BD37+BD38+BD39+BD40+BD41+BD42+BD43+BD44</f>
        <v>100</v>
      </c>
      <c r="CC44" s="31">
        <f t="shared" ref="CC44" si="1082">BE37+BE38+BE39+BE40+BE41+BE42+BE43+BE44</f>
        <v>100</v>
      </c>
      <c r="CD44" s="31">
        <f t="shared" ref="CD44" si="1083">BF37+BF38+BF39+BF40+BF41+BF42+BF43+BF44</f>
        <v>100</v>
      </c>
      <c r="CE44" s="31">
        <f t="shared" ref="CE44" si="1084">BG37+BG38+BG39+BG40+BG41+BG42+BG43+BG44</f>
        <v>93.75</v>
      </c>
      <c r="CF44" s="31">
        <f t="shared" ref="CF44" si="1085">BH37+BH38+BH39+BH40+BH41+BH42+BH43+BH44</f>
        <v>87.5</v>
      </c>
      <c r="CG44" s="31">
        <f t="shared" ref="CG44" si="1086">BI37+BI38+BI39+BI40+BI41+BI42+BI43+BI44</f>
        <v>12.5</v>
      </c>
      <c r="CH44" s="31">
        <f t="shared" ref="CH44" si="1087">BJ37+BJ38+BJ39+BJ40+BJ41+BJ42+BJ43+BJ44</f>
        <v>62.5</v>
      </c>
      <c r="CI44" s="33">
        <f t="shared" ref="CI44" si="1088">BK37+BK38+BK39+BK40+BK41+BK42+BK43+BK44</f>
        <v>87.5</v>
      </c>
      <c r="CJ44" s="33">
        <f t="shared" ref="CJ44" si="1089">BL37+BL38+BL39+BL40+BL41+BL42+BL43+BL44</f>
        <v>93.75</v>
      </c>
      <c r="CK44" s="33">
        <f t="shared" ref="CK44" si="1090">BM37+BM38+BM39+BM40+BM41+BM42+BM43+BM44</f>
        <v>87.5</v>
      </c>
      <c r="CL44" s="30">
        <f t="shared" ref="CL44" si="1091">BN37+BN38+BN39+BN40+BN41+BN42+BN43+BN44</f>
        <v>75</v>
      </c>
      <c r="CM44" s="54">
        <f t="shared" ref="CM44" si="1092">BO37+BO38+BO39+BO40+BO41+BO42+BO43+BO44</f>
        <v>100</v>
      </c>
      <c r="CN44" s="34"/>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row>
    <row r="45" spans="1:118" x14ac:dyDescent="0.25">
      <c r="B45" s="49" t="s">
        <v>10</v>
      </c>
      <c r="C45" s="2">
        <v>0</v>
      </c>
      <c r="D45" s="2">
        <v>0</v>
      </c>
      <c r="E45" s="2">
        <v>2</v>
      </c>
      <c r="F45" s="2">
        <v>0</v>
      </c>
      <c r="G45" s="2">
        <v>5</v>
      </c>
      <c r="H45" s="2">
        <v>4</v>
      </c>
      <c r="I45" s="2">
        <v>5</v>
      </c>
      <c r="J45" s="2">
        <v>0</v>
      </c>
      <c r="K45" s="4">
        <v>0</v>
      </c>
      <c r="L45" s="3">
        <v>0</v>
      </c>
      <c r="M45" s="3">
        <v>0</v>
      </c>
      <c r="N45" s="3">
        <v>0</v>
      </c>
      <c r="O45" s="3">
        <v>0</v>
      </c>
      <c r="P45" s="3">
        <v>0</v>
      </c>
      <c r="Q45" s="3">
        <v>0</v>
      </c>
      <c r="R45" s="3">
        <v>0</v>
      </c>
      <c r="S45" s="49">
        <v>16</v>
      </c>
      <c r="V45" s="49">
        <v>4</v>
      </c>
      <c r="W45" s="2">
        <f>K37</f>
        <v>1</v>
      </c>
      <c r="X45" s="2">
        <f>K38</f>
        <v>2</v>
      </c>
      <c r="Y45" s="2">
        <f>K39</f>
        <v>2</v>
      </c>
      <c r="Z45" s="2">
        <f>K40</f>
        <v>1</v>
      </c>
      <c r="AA45" s="4">
        <f>K41</f>
        <v>0</v>
      </c>
      <c r="AB45" s="3">
        <f>K42</f>
        <v>0</v>
      </c>
      <c r="AC45" s="4">
        <f>K43</f>
        <v>0</v>
      </c>
      <c r="AD45" s="49">
        <f>K44</f>
        <v>7</v>
      </c>
      <c r="AE45" s="4">
        <f>K45</f>
        <v>0</v>
      </c>
      <c r="AF45" s="4">
        <f>K46</f>
        <v>0</v>
      </c>
      <c r="AG45" s="3">
        <f>K47</f>
        <v>0</v>
      </c>
      <c r="AH45" s="2">
        <f>K48</f>
        <v>0</v>
      </c>
      <c r="AI45" s="3">
        <f>K49</f>
        <v>0</v>
      </c>
      <c r="AJ45" s="3">
        <f>K50</f>
        <v>1</v>
      </c>
      <c r="AK45" s="2">
        <f>K51</f>
        <v>1</v>
      </c>
      <c r="AL45" s="4">
        <f>K52</f>
        <v>2</v>
      </c>
      <c r="AM45" s="3">
        <f>K53</f>
        <v>0</v>
      </c>
      <c r="AN45" s="3">
        <f>K54</f>
        <v>1</v>
      </c>
      <c r="AO45" s="3">
        <f>K55</f>
        <v>1</v>
      </c>
      <c r="AP45" s="49">
        <f>K56</f>
        <v>0</v>
      </c>
      <c r="AQ45" s="53">
        <f>K57</f>
        <v>0</v>
      </c>
      <c r="AT45" s="49">
        <v>4</v>
      </c>
      <c r="AU45" s="31">
        <f t="shared" ref="AU45" si="1093">PRODUCT(W45*100*1/W53)</f>
        <v>6.25</v>
      </c>
      <c r="AV45" s="31">
        <f t="shared" ref="AV45" si="1094">PRODUCT(X45*100*1/X53)</f>
        <v>12.5</v>
      </c>
      <c r="AW45" s="31">
        <f t="shared" ref="AW45" si="1095">PRODUCT(Y45*100*1/Y53)</f>
        <v>12.5</v>
      </c>
      <c r="AX45" s="31">
        <f t="shared" ref="AX45" si="1096">PRODUCT(Z45*100*1/Z53)</f>
        <v>6.25</v>
      </c>
      <c r="AY45" s="32">
        <f t="shared" ref="AY45" si="1097">PRODUCT(AA45*100*1/AA53)</f>
        <v>0</v>
      </c>
      <c r="AZ45" s="33">
        <f t="shared" ref="AZ45" si="1098">PRODUCT(AB45*100*1/AB53)</f>
        <v>0</v>
      </c>
      <c r="BA45" s="32">
        <f t="shared" ref="BA45" si="1099">PRODUCT(AC45*100*1/AC53)</f>
        <v>0</v>
      </c>
      <c r="BB45" s="51">
        <f t="shared" ref="BB45" si="1100">PRODUCT(AD45*100*1/AD53)</f>
        <v>43.75</v>
      </c>
      <c r="BC45" s="32">
        <f t="shared" ref="BC45" si="1101">PRODUCT(AE45*100*1/AE53)</f>
        <v>0</v>
      </c>
      <c r="BD45" s="32">
        <f t="shared" ref="BD45" si="1102">PRODUCT(AF45*100*1/AF53)</f>
        <v>0</v>
      </c>
      <c r="BE45" s="33">
        <f t="shared" ref="BE45" si="1103">PRODUCT(AG45*100*1/AG53)</f>
        <v>0</v>
      </c>
      <c r="BF45" s="2">
        <f t="shared" ref="BF45" si="1104">PRODUCT(AH45*100*1/AH53)</f>
        <v>0</v>
      </c>
      <c r="BG45" s="33">
        <f t="shared" ref="BG45" si="1105">PRODUCT(AI45*100*1/AI53)</f>
        <v>0</v>
      </c>
      <c r="BH45" s="33">
        <f t="shared" ref="BH45" si="1106">PRODUCT(AJ45*100*1/AJ53)</f>
        <v>12.5</v>
      </c>
      <c r="BI45" s="31">
        <f t="shared" ref="BI45" si="1107">PRODUCT(AK45*100*1/AK53)</f>
        <v>6.25</v>
      </c>
      <c r="BJ45" s="32">
        <f t="shared" ref="BJ45" si="1108">PRODUCT(AL45*100*1/AL53)</f>
        <v>12.5</v>
      </c>
      <c r="BK45" s="33">
        <f t="shared" ref="BK45" si="1109">PRODUCT(AM45*100*1/AM53)</f>
        <v>0</v>
      </c>
      <c r="BL45" s="33">
        <f t="shared" ref="BL45" si="1110">PRODUCT(AN45*100*1/AN53)</f>
        <v>6.25</v>
      </c>
      <c r="BM45" s="33">
        <f t="shared" ref="BM45" si="1111">PRODUCT(AO45*100*1/AO53)</f>
        <v>6.25</v>
      </c>
      <c r="BN45" s="30">
        <f t="shared" ref="BN45" si="1112">PRODUCT(AP45*100*1/AP53)</f>
        <v>0</v>
      </c>
      <c r="BO45" s="54">
        <f t="shared" ref="BO45" si="1113">PRODUCT(AQ45*100*1/AQ53)</f>
        <v>0</v>
      </c>
      <c r="BR45" s="49">
        <v>4</v>
      </c>
      <c r="BS45" s="31">
        <f t="shared" ref="BS45" si="1114">AU37+AU38+AU39+AU40+AU41+AU42+AU43+AU44+AU45</f>
        <v>6.25</v>
      </c>
      <c r="BT45" s="31">
        <f t="shared" ref="BT45" si="1115">AV37+AV38+AV39+AV40+AV41+AV42+AV43+AV44+AV45</f>
        <v>25</v>
      </c>
      <c r="BU45" s="31">
        <f t="shared" ref="BU45" si="1116">AW37+AW38+AW39+AW40+AW41+AW42+AW43+AW44+AW45</f>
        <v>50</v>
      </c>
      <c r="BV45" s="31">
        <f t="shared" ref="BV45" si="1117">AX37+AX38+AX39+AX40+AX41+AX42+AX43+AX44+AX45</f>
        <v>68.75</v>
      </c>
      <c r="BW45" s="32">
        <f t="shared" ref="BW45" si="1118">AY37+AY38+AY39+AY40+AY41+AY42+AY43+AY44+AY45</f>
        <v>62.5</v>
      </c>
      <c r="BX45" s="33">
        <f t="shared" ref="BX45" si="1119">AZ37+AZ38+AZ39+AZ40+AZ41+AZ42+AZ43+AZ44+AZ45</f>
        <v>62.5</v>
      </c>
      <c r="BY45" s="32">
        <f t="shared" ref="BY45" si="1120">BA37+BA38+BA39+BA40+BA41+BA42+BA43+BA44+BA45</f>
        <v>62.5</v>
      </c>
      <c r="BZ45" s="51">
        <f t="shared" ref="BZ45" si="1121">BB37+BB38+BB39+BB40+BB41+BB42+BB43+BB44+BB45</f>
        <v>56.25</v>
      </c>
      <c r="CA45" s="32">
        <f t="shared" ref="CA45" si="1122">BC37+BC38+BC39+BC40+BC41+BC42+BC43+BC44+BC45</f>
        <v>100</v>
      </c>
      <c r="CB45" s="32">
        <f t="shared" ref="CB45" si="1123">BD37+BD38+BD39+BD40+BD41+BD42+BD43+BD44+BD45</f>
        <v>100</v>
      </c>
      <c r="CC45" s="33">
        <f t="shared" ref="CC45" si="1124">BE37+BE38+BE39+BE40+BE41+BE42+BE43+BE44+BE45</f>
        <v>100</v>
      </c>
      <c r="CD45" s="31">
        <f t="shared" ref="CD45" si="1125">BF37+BF38+BF39+BF40+BF41+BF42+BF43+BF44+BF45</f>
        <v>100</v>
      </c>
      <c r="CE45" s="31">
        <f t="shared" ref="CE45" si="1126">BG37+BG38+BG39+BG40+BG41+BG42+BG43+BG44+BG45</f>
        <v>93.75</v>
      </c>
      <c r="CF45" s="31">
        <f t="shared" ref="CF45" si="1127">BH37+BH38+BH39+BH40+BH41+BH42+BH43+BH44+BH45</f>
        <v>100</v>
      </c>
      <c r="CG45" s="31">
        <f t="shared" ref="CG45" si="1128">BI37+BI38+BI39+BI40+BI41+BI42+BI43+BI44+BI45</f>
        <v>18.75</v>
      </c>
      <c r="CH45" s="32">
        <f t="shared" ref="CH45" si="1129">BJ37+BJ38+BJ39+BJ40+BJ41+BJ42+BJ43+BJ44+BJ45</f>
        <v>75</v>
      </c>
      <c r="CI45" s="33">
        <f t="shared" ref="CI45" si="1130">BK37+BK38+BK39+BK40+BK41+BK42+BK43+BK44+BK45</f>
        <v>87.5</v>
      </c>
      <c r="CJ45" s="33">
        <f t="shared" ref="CJ45" si="1131">BL37+BL38+BL39+BL40+BL41+BL42+BL43+BL44+BL45</f>
        <v>100</v>
      </c>
      <c r="CK45" s="33">
        <f t="shared" ref="CK45" si="1132">BM37+BM38+BM39+BM40+BM41+BM42+BM43+BM44+BM45</f>
        <v>93.75</v>
      </c>
      <c r="CL45" s="30">
        <f t="shared" ref="CL45" si="1133">BN37+BN38+BN39+BN40+BN41+BN42+BN43+BN44+BN45</f>
        <v>75</v>
      </c>
      <c r="CM45" s="54">
        <f t="shared" ref="CM45" si="1134">BO37+BO38+BO39+BO40+BO41+BO42+BO43+BO44+BO45</f>
        <v>100</v>
      </c>
      <c r="CN45" s="7"/>
      <c r="CQ45" s="10"/>
      <c r="CR45" s="10"/>
      <c r="CS45" s="10"/>
      <c r="CT45" s="10"/>
      <c r="CU45" s="10"/>
      <c r="CV45" s="10"/>
      <c r="CW45" s="10"/>
      <c r="CX45" s="10"/>
      <c r="CY45" s="10"/>
      <c r="CZ45" s="10"/>
      <c r="DA45" s="10"/>
      <c r="DB45" s="10"/>
      <c r="DC45" s="10"/>
      <c r="DD45" s="10"/>
      <c r="DE45" s="10"/>
      <c r="DF45" s="10"/>
      <c r="DG45" s="10"/>
      <c r="DH45" s="10"/>
      <c r="DI45" s="10"/>
      <c r="DJ45" s="10"/>
      <c r="DK45" s="10"/>
      <c r="DL45" s="10"/>
      <c r="DM45" s="10"/>
      <c r="DN45" s="10"/>
    </row>
    <row r="46" spans="1:118" x14ac:dyDescent="0.25">
      <c r="B46" s="49" t="s">
        <v>11</v>
      </c>
      <c r="C46" s="2">
        <v>0</v>
      </c>
      <c r="D46" s="2">
        <v>0</v>
      </c>
      <c r="E46" s="2">
        <v>15</v>
      </c>
      <c r="F46" s="2">
        <v>0</v>
      </c>
      <c r="G46" s="2">
        <v>0</v>
      </c>
      <c r="H46" s="2">
        <v>0</v>
      </c>
      <c r="I46" s="2">
        <v>1</v>
      </c>
      <c r="J46" s="2">
        <v>0</v>
      </c>
      <c r="K46" s="4">
        <v>0</v>
      </c>
      <c r="L46" s="4">
        <v>0</v>
      </c>
      <c r="M46" s="3">
        <v>0</v>
      </c>
      <c r="N46" s="3">
        <v>0</v>
      </c>
      <c r="O46" s="3">
        <v>0</v>
      </c>
      <c r="P46" s="3">
        <v>0</v>
      </c>
      <c r="Q46" s="3">
        <v>0</v>
      </c>
      <c r="R46" s="3">
        <v>0</v>
      </c>
      <c r="S46" s="49">
        <v>16</v>
      </c>
      <c r="V46" s="49">
        <v>8</v>
      </c>
      <c r="W46" s="2">
        <f>L37</f>
        <v>2</v>
      </c>
      <c r="X46" s="2">
        <f>L38</f>
        <v>1</v>
      </c>
      <c r="Y46" s="2">
        <f>L39</f>
        <v>1</v>
      </c>
      <c r="Z46" s="2">
        <f>L40</f>
        <v>2</v>
      </c>
      <c r="AA46" s="3">
        <f>L41</f>
        <v>0</v>
      </c>
      <c r="AB46" s="3">
        <f>L42</f>
        <v>0</v>
      </c>
      <c r="AC46" s="3">
        <f>L43</f>
        <v>1</v>
      </c>
      <c r="AD46" s="49">
        <f>L44</f>
        <v>1</v>
      </c>
      <c r="AE46" s="3">
        <f>L45</f>
        <v>0</v>
      </c>
      <c r="AF46" s="4">
        <f>L46</f>
        <v>0</v>
      </c>
      <c r="AG46" s="3">
        <f>L47</f>
        <v>0</v>
      </c>
      <c r="AH46" s="2">
        <f>L48</f>
        <v>0</v>
      </c>
      <c r="AI46" s="3">
        <f>L49</f>
        <v>0</v>
      </c>
      <c r="AJ46" s="3">
        <f>L50</f>
        <v>0</v>
      </c>
      <c r="AK46" s="2">
        <f>L51</f>
        <v>3</v>
      </c>
      <c r="AL46" s="3">
        <f>L52</f>
        <v>0</v>
      </c>
      <c r="AM46" s="3">
        <f>L53</f>
        <v>2</v>
      </c>
      <c r="AN46" s="3">
        <f>L54</f>
        <v>0</v>
      </c>
      <c r="AO46" s="3">
        <f>L55</f>
        <v>1</v>
      </c>
      <c r="AP46" s="49">
        <f>L56</f>
        <v>2</v>
      </c>
      <c r="AQ46" s="53">
        <f>L57</f>
        <v>0</v>
      </c>
      <c r="AT46" s="49">
        <v>8</v>
      </c>
      <c r="AU46" s="31">
        <f t="shared" ref="AU46" si="1135">PRODUCT(W46*100*1/W53)</f>
        <v>12.5</v>
      </c>
      <c r="AV46" s="31">
        <f t="shared" ref="AV46" si="1136">PRODUCT(X46*100*1/X53)</f>
        <v>6.25</v>
      </c>
      <c r="AW46" s="31">
        <f t="shared" ref="AW46" si="1137">PRODUCT(Y46*100*1/Y53)</f>
        <v>6.25</v>
      </c>
      <c r="AX46" s="31">
        <f t="shared" ref="AX46" si="1138">PRODUCT(Z46*100*1/Z53)</f>
        <v>12.5</v>
      </c>
      <c r="AY46" s="33">
        <f t="shared" ref="AY46" si="1139">PRODUCT(AA46*100*1/AA53)</f>
        <v>0</v>
      </c>
      <c r="AZ46" s="33">
        <f t="shared" ref="AZ46" si="1140">PRODUCT(AB46*100*1/AB53)</f>
        <v>0</v>
      </c>
      <c r="BA46" s="33">
        <f t="shared" ref="BA46" si="1141">PRODUCT(AC46*100*1/AC53)</f>
        <v>6.25</v>
      </c>
      <c r="BB46" s="51">
        <f t="shared" ref="BB46" si="1142">PRODUCT(AD46*100*1/AD53)</f>
        <v>6.25</v>
      </c>
      <c r="BC46" s="33">
        <f t="shared" ref="BC46" si="1143">PRODUCT(AE46*100*1/AE53)</f>
        <v>0</v>
      </c>
      <c r="BD46" s="32">
        <f t="shared" ref="BD46" si="1144">PRODUCT(AF46*100*1/AF53)</f>
        <v>0</v>
      </c>
      <c r="BE46" s="33">
        <f t="shared" ref="BE46" si="1145">PRODUCT(AG46*100*1/AG53)</f>
        <v>0</v>
      </c>
      <c r="BF46" s="2">
        <f t="shared" ref="BF46" si="1146">PRODUCT(AH46*100*1/AH53)</f>
        <v>0</v>
      </c>
      <c r="BG46" s="3">
        <f t="shared" ref="BG46" si="1147">PRODUCT(AI46*100*1/AI53)</f>
        <v>0</v>
      </c>
      <c r="BH46" s="33">
        <f t="shared" ref="BH46" si="1148">PRODUCT(AJ46*100*1/AJ53)</f>
        <v>0</v>
      </c>
      <c r="BI46" s="31">
        <f t="shared" ref="BI46" si="1149">PRODUCT(AK46*100*1/AK53)</f>
        <v>18.75</v>
      </c>
      <c r="BJ46" s="33">
        <f t="shared" ref="BJ46" si="1150">PRODUCT(AL46*100*1/AL53)</f>
        <v>0</v>
      </c>
      <c r="BK46" s="33">
        <f t="shared" ref="BK46" si="1151">PRODUCT(AM46*100*1/AM53)</f>
        <v>12.5</v>
      </c>
      <c r="BL46" s="33">
        <f t="shared" ref="BL46" si="1152">PRODUCT(AN46*100*1/AN53)</f>
        <v>0</v>
      </c>
      <c r="BM46" s="33">
        <f t="shared" ref="BM46" si="1153">PRODUCT(AO46*100*1/AO53)</f>
        <v>6.25</v>
      </c>
      <c r="BN46" s="30">
        <f t="shared" ref="BN46" si="1154">PRODUCT(AP46*100*1/AP53)</f>
        <v>12.5</v>
      </c>
      <c r="BO46" s="54">
        <f t="shared" ref="BO46" si="1155">PRODUCT(AQ46*100*1/AQ53)</f>
        <v>0</v>
      </c>
      <c r="BR46" s="49">
        <v>8</v>
      </c>
      <c r="BS46" s="31">
        <f t="shared" ref="BS46" si="1156">AU37+AU38+AU39+AU40+AU41+AU42+AU43+AU44+AU45+AU46</f>
        <v>18.75</v>
      </c>
      <c r="BT46" s="31">
        <f t="shared" ref="BT46" si="1157">AV37+AV38+AV39+AV40+AV41+AV42+AV43+AV44+AV45+AV46</f>
        <v>31.25</v>
      </c>
      <c r="BU46" s="31">
        <f t="shared" ref="BU46" si="1158">AW37+AW38+AW39+AW40+AW41+AW42+AW43+AW44+AW45+AW46</f>
        <v>56.25</v>
      </c>
      <c r="BV46" s="31">
        <f t="shared" ref="BV46" si="1159">AX37+AX38+AX39+AX40+AX41+AX42+AX43+AX44+AX45+AX46</f>
        <v>81.25</v>
      </c>
      <c r="BW46" s="33">
        <f t="shared" ref="BW46" si="1160">AY37+AY38+AY39+AY40+AY41+AY42+AY43+AY44+AY45+AY46</f>
        <v>62.5</v>
      </c>
      <c r="BX46" s="33">
        <f t="shared" ref="BX46" si="1161">AZ37+AZ38+AZ39+AZ40+AZ41+AZ42+AZ43+AZ44+AZ45+AZ46</f>
        <v>62.5</v>
      </c>
      <c r="BY46" s="33">
        <f t="shared" ref="BY46" si="1162">BA37+BA38+BA39+BA40+BA41+BA42+BA43+BA44+BA45+BA46</f>
        <v>68.75</v>
      </c>
      <c r="BZ46" s="51">
        <f t="shared" ref="BZ46" si="1163">BB37+BB38+BB39+BB40+BB41+BB42+BB43+BB44+BB45+BB46</f>
        <v>62.5</v>
      </c>
      <c r="CA46" s="33">
        <f t="shared" ref="CA46" si="1164">BC37+BC38+BC39+BC40+BC41+BC42+BC43+BC44+BC45+BC46</f>
        <v>100</v>
      </c>
      <c r="CB46" s="32">
        <f t="shared" ref="CB46" si="1165">BD37+BD38+BD39+BD40+BD41+BD42+BD43+BD44+BD45+BD46</f>
        <v>100</v>
      </c>
      <c r="CC46" s="33">
        <f t="shared" ref="CC46" si="1166">BE37+BE38+BE39+BE40+BE41+BE42+BE43+BE44+BE45+BE46</f>
        <v>100</v>
      </c>
      <c r="CD46" s="31">
        <f t="shared" ref="CD46" si="1167">BF37+BF38+BF39+BF40+BF41+BF42+BF43+BF44+BF45+BF46</f>
        <v>100</v>
      </c>
      <c r="CE46" s="33">
        <f t="shared" ref="CE46" si="1168">BG37+BG38+BG39+BG40+BG41+BG42+BG43+BG44+BG45+BG46</f>
        <v>93.75</v>
      </c>
      <c r="CF46" s="33">
        <f t="shared" ref="CF46" si="1169">BH37+BH38+BH39+BH40+BH41+BH42+BH43+BH44+BH45+BH46</f>
        <v>100</v>
      </c>
      <c r="CG46" s="31">
        <f t="shared" ref="CG46" si="1170">BI37+BI38+BI39+BI40+BI41+BI42+BI43+BI44+BI45+BI46</f>
        <v>37.5</v>
      </c>
      <c r="CH46" s="33">
        <f t="shared" ref="CH46" si="1171">BJ37+BJ38+BJ39+BJ40+BJ41+BJ42+BJ43+BJ44+BJ45+BJ46</f>
        <v>75</v>
      </c>
      <c r="CI46" s="33">
        <f t="shared" ref="CI46" si="1172">BK37+BK38+BK39+BK40+BK41+BK42+BK43+BK44+BK45+BK46</f>
        <v>100</v>
      </c>
      <c r="CJ46" s="33">
        <f t="shared" ref="CJ46" si="1173">BL37+BL38+BL39+BL40+BL41+BL42+BL43+BL44+BL45+BL46</f>
        <v>100</v>
      </c>
      <c r="CK46" s="33">
        <f t="shared" ref="CK46" si="1174">BM37+BM38+BM39+BM40+BM41+BM42+BM43+BM44+BM45+BM46</f>
        <v>100</v>
      </c>
      <c r="CL46" s="30">
        <f t="shared" ref="CL46" si="1175">BN37+BN38+BN39+BN40+BN41+BN42+BN43+BN44+BN45+BN46</f>
        <v>87.5</v>
      </c>
      <c r="CM46" s="54">
        <f t="shared" ref="CM46" si="1176">BO37+BO38+BO39+BO40+BO41+BO42+BO43+BO44+BO45+BO46</f>
        <v>100</v>
      </c>
      <c r="CN46" s="7"/>
      <c r="CQ46" s="10"/>
      <c r="CR46" s="10"/>
      <c r="CS46" s="10"/>
      <c r="CT46" s="10"/>
      <c r="CU46" s="10"/>
      <c r="CV46" s="10"/>
      <c r="CW46" s="10"/>
      <c r="CX46" s="10"/>
      <c r="CY46" s="10"/>
      <c r="CZ46" s="10"/>
      <c r="DA46" s="10"/>
      <c r="DB46" s="10"/>
      <c r="DC46" s="10"/>
      <c r="DD46" s="10"/>
      <c r="DE46" s="10"/>
      <c r="DF46" s="10"/>
      <c r="DG46" s="10"/>
      <c r="DH46" s="10"/>
      <c r="DI46" s="10"/>
      <c r="DJ46" s="10"/>
      <c r="DK46" s="10"/>
      <c r="DL46" s="10"/>
      <c r="DM46" s="10"/>
      <c r="DN46" s="10"/>
    </row>
    <row r="47" spans="1:118" x14ac:dyDescent="0.25">
      <c r="B47" s="49" t="s">
        <v>12</v>
      </c>
      <c r="C47" s="2">
        <v>0</v>
      </c>
      <c r="D47" s="2">
        <v>0</v>
      </c>
      <c r="E47" s="2">
        <v>0</v>
      </c>
      <c r="F47" s="2">
        <v>1</v>
      </c>
      <c r="G47" s="2">
        <v>9</v>
      </c>
      <c r="H47" s="2">
        <v>6</v>
      </c>
      <c r="I47" s="2">
        <v>0</v>
      </c>
      <c r="J47" s="2">
        <v>0</v>
      </c>
      <c r="K47" s="3">
        <v>0</v>
      </c>
      <c r="L47" s="3">
        <v>0</v>
      </c>
      <c r="M47" s="3">
        <v>0</v>
      </c>
      <c r="N47" s="3">
        <v>0</v>
      </c>
      <c r="O47" s="3">
        <v>0</v>
      </c>
      <c r="P47" s="3">
        <v>0</v>
      </c>
      <c r="Q47" s="3">
        <v>0</v>
      </c>
      <c r="R47" s="3">
        <v>0</v>
      </c>
      <c r="S47" s="49">
        <v>16</v>
      </c>
      <c r="V47" s="49">
        <v>16</v>
      </c>
      <c r="W47" s="3">
        <f>M37</f>
        <v>0</v>
      </c>
      <c r="X47" s="3">
        <f>M38</f>
        <v>2</v>
      </c>
      <c r="Y47" s="3">
        <f>M39</f>
        <v>1</v>
      </c>
      <c r="Z47" s="3">
        <f>M40</f>
        <v>0</v>
      </c>
      <c r="AA47" s="3">
        <f>M41</f>
        <v>3</v>
      </c>
      <c r="AB47" s="3">
        <f>M42</f>
        <v>6</v>
      </c>
      <c r="AC47" s="3">
        <f>M43</f>
        <v>1</v>
      </c>
      <c r="AD47" s="49">
        <f>M44</f>
        <v>0</v>
      </c>
      <c r="AE47" s="3">
        <f>M45</f>
        <v>0</v>
      </c>
      <c r="AF47" s="3">
        <f>M46</f>
        <v>0</v>
      </c>
      <c r="AG47" s="3">
        <f>M47</f>
        <v>0</v>
      </c>
      <c r="AH47" s="3">
        <f>M48</f>
        <v>0</v>
      </c>
      <c r="AI47" s="3">
        <f>M49</f>
        <v>1</v>
      </c>
      <c r="AJ47" s="3">
        <f>M50</f>
        <v>0</v>
      </c>
      <c r="AK47" s="2">
        <f>M51</f>
        <v>5</v>
      </c>
      <c r="AL47" s="3">
        <f>M52</f>
        <v>1</v>
      </c>
      <c r="AM47" s="3">
        <f>M53</f>
        <v>0</v>
      </c>
      <c r="AN47" s="3">
        <f>M54</f>
        <v>0</v>
      </c>
      <c r="AO47" s="3">
        <f>M55</f>
        <v>0</v>
      </c>
      <c r="AP47" s="49">
        <f>M56</f>
        <v>2</v>
      </c>
      <c r="AQ47" s="53">
        <f>M57</f>
        <v>0</v>
      </c>
      <c r="AT47" s="49">
        <v>16</v>
      </c>
      <c r="AU47" s="33">
        <f t="shared" ref="AU47" si="1177">PRODUCT(W47*100*1/W53)</f>
        <v>0</v>
      </c>
      <c r="AV47" s="33">
        <f t="shared" ref="AV47" si="1178">PRODUCT(X47*100*1/X53)</f>
        <v>12.5</v>
      </c>
      <c r="AW47" s="33">
        <f t="shared" ref="AW47" si="1179">PRODUCT(Y47*100*1/Y53)</f>
        <v>6.25</v>
      </c>
      <c r="AX47" s="33">
        <f t="shared" ref="AX47" si="1180">PRODUCT(Z47*100*1/Z53)</f>
        <v>0</v>
      </c>
      <c r="AY47" s="33">
        <f t="shared" ref="AY47" si="1181">PRODUCT(AA47*100*1/AA53)</f>
        <v>18.75</v>
      </c>
      <c r="AZ47" s="33">
        <f t="shared" ref="AZ47" si="1182">PRODUCT(AB47*100*1/AB53)</f>
        <v>37.5</v>
      </c>
      <c r="BA47" s="33">
        <f t="shared" ref="BA47" si="1183">PRODUCT(AC47*100*1/AC53)</f>
        <v>6.25</v>
      </c>
      <c r="BB47" s="54">
        <f t="shared" ref="BB47" si="1184">PRODUCT(AD47*100*1/AD53)</f>
        <v>0</v>
      </c>
      <c r="BC47" s="33">
        <f t="shared" ref="BC47" si="1185">PRODUCT(AE47*100*1/AE53)</f>
        <v>0</v>
      </c>
      <c r="BD47" s="33">
        <f t="shared" ref="BD47" si="1186">PRODUCT(AF47*100*1/AF53)</f>
        <v>0</v>
      </c>
      <c r="BE47" s="33">
        <f t="shared" ref="BE47" si="1187">PRODUCT(AG47*100*1/AG53)</f>
        <v>0</v>
      </c>
      <c r="BF47" s="33">
        <f t="shared" ref="BF47" si="1188">PRODUCT(AH47*100*1/AH53)</f>
        <v>0</v>
      </c>
      <c r="BG47" s="3">
        <f t="shared" ref="BG47" si="1189">PRODUCT(AI47*100*1/AI53)</f>
        <v>6.25</v>
      </c>
      <c r="BH47" s="33">
        <f t="shared" ref="BH47" si="1190">PRODUCT(AJ47*100*1/AJ53)</f>
        <v>0</v>
      </c>
      <c r="BI47" s="31">
        <f t="shared" ref="BI47" si="1191">PRODUCT(AK47*100*1/AK53)</f>
        <v>31.25</v>
      </c>
      <c r="BJ47" s="33">
        <f t="shared" ref="BJ47" si="1192">PRODUCT(AL47*100*1/AL53)</f>
        <v>6.25</v>
      </c>
      <c r="BK47" s="33">
        <f t="shared" ref="BK47" si="1193">PRODUCT(AM47*100*1/AM53)</f>
        <v>0</v>
      </c>
      <c r="BL47" s="33">
        <f t="shared" ref="BL47" si="1194">PRODUCT(AN47*100*1/AN53)</f>
        <v>0</v>
      </c>
      <c r="BM47" s="33">
        <f t="shared" ref="BM47" si="1195">PRODUCT(AO47*100*1/AO53)</f>
        <v>0</v>
      </c>
      <c r="BN47" s="30">
        <f t="shared" ref="BN47" si="1196">PRODUCT(AP47*100*1/AP53)</f>
        <v>12.5</v>
      </c>
      <c r="BO47" s="54">
        <f t="shared" ref="BO47" si="1197">PRODUCT(AQ47*100*1/AQ53)</f>
        <v>0</v>
      </c>
      <c r="BR47" s="49">
        <v>16</v>
      </c>
      <c r="BS47" s="33">
        <f t="shared" ref="BS47" si="1198">AU37+AU38+AU39+AU40+AU41+AU42+AU43+AU44+AU45+AU46+AU47</f>
        <v>18.75</v>
      </c>
      <c r="BT47" s="33">
        <f t="shared" ref="BT47" si="1199">AV37+AV38+AV39+AV40+AV41+AV42+AV43+AV44+AV45+AV46+AV47</f>
        <v>43.75</v>
      </c>
      <c r="BU47" s="31">
        <f t="shared" ref="BU47" si="1200">AW37+AW38+AW39+AW40+AW41+AW42+AW43+AW44+AW45+AW46+AW47</f>
        <v>62.5</v>
      </c>
      <c r="BV47" s="31">
        <f t="shared" ref="BV47" si="1201">AX37+AX38+AX39+AX40+AX41+AX42+AX43+AX44+AX45+AX46+AX47</f>
        <v>81.25</v>
      </c>
      <c r="BW47" s="33">
        <f t="shared" ref="BW47" si="1202">AY37+AY38+AY39+AY40+AY41+AY42+AY43+AY44+AY45+AY46+AY47</f>
        <v>81.25</v>
      </c>
      <c r="BX47" s="33">
        <f t="shared" ref="BX47" si="1203">AZ37+AZ38+AZ39+AZ40+AZ41+AZ42+AZ43+AZ44+AZ45+AZ46+AZ47</f>
        <v>100</v>
      </c>
      <c r="BY47" s="33">
        <f t="shared" ref="BY47" si="1204">BA37+BA38+BA39+BA40+BA41+BA42+BA43+BA44+BA45+BA46+BA47</f>
        <v>75</v>
      </c>
      <c r="BZ47" s="54">
        <f t="shared" ref="BZ47" si="1205">BB37+BB38+BB39+BB40+BB41+BB42+BB43+BB44+BB45+BB46+BB47</f>
        <v>62.5</v>
      </c>
      <c r="CA47" s="33">
        <f t="shared" ref="CA47" si="1206">BC37+BC38+BC39+BC40+BC41+BC42+BC43+BC44+BC45+BC46+BC47</f>
        <v>100</v>
      </c>
      <c r="CB47" s="33">
        <f t="shared" ref="CB47" si="1207">BD37+BD38+BD39+BD40+BD41+BD42+BD43+BD44+BD45+BD46+BD47</f>
        <v>100</v>
      </c>
      <c r="CC47" s="33">
        <f t="shared" ref="CC47" si="1208">BE37+BE38+BE39+BE40+BE41+BE42+BE43+BE44+BE45+BE46+BE47</f>
        <v>100</v>
      </c>
      <c r="CD47" s="31">
        <f t="shared" ref="CD47" si="1209">BF37+BF38+BF39+BF40+BF41+BF42+BF43+BF44+BF45+BF46+BF47</f>
        <v>100</v>
      </c>
      <c r="CE47" s="33">
        <f t="shared" ref="CE47" si="1210">BG37+BG38+BG39+BG40+BG41+BG42+BG43+BG44+BG45+BG46+BG47</f>
        <v>100</v>
      </c>
      <c r="CF47" s="33">
        <f t="shared" ref="CF47" si="1211">BH37+BH38+BH39+BH40+BH41+BH42+BH43+BH44+BH45+BH46+BH47</f>
        <v>100</v>
      </c>
      <c r="CG47" s="31">
        <f t="shared" ref="CG47" si="1212">BI37+BI38+BI39+BI40+BI41+BI42+BI43+BI44+BI45+BI46+BI47</f>
        <v>68.75</v>
      </c>
      <c r="CH47" s="33">
        <f t="shared" ref="CH47" si="1213">BJ37+BJ38+BJ39+BJ40+BJ41+BJ42+BJ43+BJ44+BJ45+BJ46+BJ47</f>
        <v>81.25</v>
      </c>
      <c r="CI47" s="33">
        <f t="shared" ref="CI47" si="1214">BK37+BK38+BK39+BK40+BK41+BK42+BK43+BK44+BK45+BK46+BK47</f>
        <v>100</v>
      </c>
      <c r="CJ47" s="33">
        <f t="shared" ref="CJ47" si="1215">BL37+BL38+BL39+BL40+BL41+BL42+BL43+BL44+BL45+BL46+BL47</f>
        <v>100</v>
      </c>
      <c r="CK47" s="33">
        <f t="shared" ref="CK47" si="1216">BM37+BM38+BM39+BM40+BM41+BM42+BM43+BM44+BM45+BM46+BM47</f>
        <v>100</v>
      </c>
      <c r="CL47" s="30">
        <f t="shared" ref="CL47" si="1217">BN37+BN38+BN39+BN40+BN41+BN42+BN43+BN44+BN45+BN46+BN47</f>
        <v>100</v>
      </c>
      <c r="CM47" s="54">
        <f t="shared" ref="CM47" si="1218">BO37+BO38+BO39+BO40+BO41+BO42+BO43+BO44+BO45+BO46+BO47</f>
        <v>100</v>
      </c>
      <c r="CN47" s="7"/>
      <c r="CQ47" s="10"/>
      <c r="CR47" s="10"/>
      <c r="CS47" s="10"/>
      <c r="CT47" s="10"/>
      <c r="CU47" s="10"/>
      <c r="CV47" s="10"/>
      <c r="CW47" s="10"/>
      <c r="CX47" s="10"/>
      <c r="CY47" s="10"/>
      <c r="CZ47" s="10"/>
      <c r="DA47" s="10"/>
      <c r="DB47" s="10"/>
      <c r="DC47" s="10"/>
      <c r="DD47" s="10"/>
      <c r="DE47" s="10"/>
      <c r="DF47" s="10"/>
      <c r="DG47" s="10"/>
      <c r="DH47" s="10"/>
      <c r="DI47" s="10"/>
      <c r="DJ47" s="10"/>
      <c r="DK47" s="10"/>
      <c r="DL47" s="10"/>
      <c r="DM47" s="10"/>
      <c r="DN47" s="10"/>
    </row>
    <row r="48" spans="1:118" x14ac:dyDescent="0.25">
      <c r="B48" s="49" t="s">
        <v>13</v>
      </c>
      <c r="C48" s="2">
        <v>0</v>
      </c>
      <c r="D48" s="2">
        <v>0</v>
      </c>
      <c r="E48" s="2">
        <v>0</v>
      </c>
      <c r="F48" s="2">
        <v>0</v>
      </c>
      <c r="G48" s="2">
        <v>12</v>
      </c>
      <c r="H48" s="2">
        <v>0</v>
      </c>
      <c r="I48" s="2">
        <v>2</v>
      </c>
      <c r="J48" s="2">
        <v>2</v>
      </c>
      <c r="K48" s="2">
        <v>0</v>
      </c>
      <c r="L48" s="2">
        <v>0</v>
      </c>
      <c r="M48" s="3">
        <v>0</v>
      </c>
      <c r="N48" s="3">
        <v>0</v>
      </c>
      <c r="O48" s="3">
        <v>0</v>
      </c>
      <c r="P48" s="3">
        <v>0</v>
      </c>
      <c r="Q48" s="3">
        <v>0</v>
      </c>
      <c r="R48" s="3">
        <v>0</v>
      </c>
      <c r="S48" s="49">
        <v>16</v>
      </c>
      <c r="V48" s="49">
        <v>32</v>
      </c>
      <c r="W48" s="3">
        <f>N37</f>
        <v>1</v>
      </c>
      <c r="X48" s="3">
        <f>N38</f>
        <v>0</v>
      </c>
      <c r="Y48" s="3">
        <f>N39</f>
        <v>2</v>
      </c>
      <c r="Z48" s="3">
        <f>N40</f>
        <v>2</v>
      </c>
      <c r="AA48" s="3">
        <f>N41</f>
        <v>3</v>
      </c>
      <c r="AB48" s="3">
        <f>N42</f>
        <v>0</v>
      </c>
      <c r="AC48" s="3">
        <f>N43</f>
        <v>2</v>
      </c>
      <c r="AD48" s="49">
        <f>N44</f>
        <v>0</v>
      </c>
      <c r="AE48" s="3">
        <f>N45</f>
        <v>0</v>
      </c>
      <c r="AF48" s="3">
        <f>N46</f>
        <v>0</v>
      </c>
      <c r="AG48" s="3">
        <f>N47</f>
        <v>0</v>
      </c>
      <c r="AH48" s="3">
        <f>N48</f>
        <v>0</v>
      </c>
      <c r="AI48" s="3">
        <f>N49</f>
        <v>0</v>
      </c>
      <c r="AJ48" s="3">
        <f>N50</f>
        <v>0</v>
      </c>
      <c r="AK48" s="2">
        <f>N51</f>
        <v>2</v>
      </c>
      <c r="AL48" s="3">
        <f>N52</f>
        <v>3</v>
      </c>
      <c r="AM48" s="3">
        <f>N53</f>
        <v>0</v>
      </c>
      <c r="AN48" s="3">
        <f>N54</f>
        <v>0</v>
      </c>
      <c r="AO48" s="3">
        <f>N55</f>
        <v>0</v>
      </c>
      <c r="AP48" s="49">
        <f>N56</f>
        <v>0</v>
      </c>
      <c r="AQ48" s="53">
        <f>N57</f>
        <v>0</v>
      </c>
      <c r="AT48" s="49">
        <v>32</v>
      </c>
      <c r="AU48" s="33">
        <f t="shared" ref="AU48" si="1219">PRODUCT(W48*100*1/W53)</f>
        <v>6.25</v>
      </c>
      <c r="AV48" s="33">
        <f t="shared" ref="AV48" si="1220">PRODUCT(X48*100*1/X53)</f>
        <v>0</v>
      </c>
      <c r="AW48" s="33">
        <f t="shared" ref="AW48" si="1221">PRODUCT(Y48*100*1/Y53)</f>
        <v>12.5</v>
      </c>
      <c r="AX48" s="33">
        <f t="shared" ref="AX48" si="1222">PRODUCT(Z48*100*1/Z53)</f>
        <v>12.5</v>
      </c>
      <c r="AY48" s="33">
        <f t="shared" ref="AY48" si="1223">PRODUCT(AA48*100*1/AA53)</f>
        <v>18.75</v>
      </c>
      <c r="AZ48" s="33">
        <f t="shared" ref="AZ48" si="1224">PRODUCT(AB48*100*1/AB53)</f>
        <v>0</v>
      </c>
      <c r="BA48" s="33">
        <f t="shared" ref="BA48" si="1225">PRODUCT(AC48*100*1/AC53)</f>
        <v>12.5</v>
      </c>
      <c r="BB48" s="54">
        <f t="shared" ref="BB48" si="1226">PRODUCT(AD48*100*1/AD53)</f>
        <v>0</v>
      </c>
      <c r="BC48" s="33">
        <f t="shared" ref="BC48" si="1227">PRODUCT(AE48*100*1/AE53)</f>
        <v>0</v>
      </c>
      <c r="BD48" s="33">
        <f t="shared" ref="BD48" si="1228">PRODUCT(AF48*100*1/AF53)</f>
        <v>0</v>
      </c>
      <c r="BE48" s="33">
        <f t="shared" ref="BE48" si="1229">PRODUCT(AG48*100*1/AG53)</f>
        <v>0</v>
      </c>
      <c r="BF48" s="33">
        <f t="shared" ref="BF48" si="1230">PRODUCT(AH48*100*1/AH53)</f>
        <v>0</v>
      </c>
      <c r="BG48" s="33">
        <f t="shared" ref="BG48" si="1231">PRODUCT(AI48*100*1/AI53)</f>
        <v>0</v>
      </c>
      <c r="BH48" s="33">
        <f t="shared" ref="BH48" si="1232">PRODUCT(AJ48*100*1/AJ53)</f>
        <v>0</v>
      </c>
      <c r="BI48" s="31">
        <f t="shared" ref="BI48" si="1233">PRODUCT(AK48*100*1/AK53)</f>
        <v>12.5</v>
      </c>
      <c r="BJ48" s="33">
        <f t="shared" ref="BJ48" si="1234">PRODUCT(AL48*100*1/AL53)</f>
        <v>18.75</v>
      </c>
      <c r="BK48" s="33">
        <f t="shared" ref="BK48" si="1235">PRODUCT(AM48*100*1/AM53)</f>
        <v>0</v>
      </c>
      <c r="BL48" s="33">
        <f t="shared" ref="BL48" si="1236">PRODUCT(AN48*100*1/AN53)</f>
        <v>0</v>
      </c>
      <c r="BM48" s="33">
        <f t="shared" ref="BM48" si="1237">PRODUCT(AO48*100*1/AO53)</f>
        <v>0</v>
      </c>
      <c r="BN48" s="30">
        <f t="shared" ref="BN48" si="1238">PRODUCT(AP48*100*1/AP53)</f>
        <v>0</v>
      </c>
      <c r="BO48" s="54">
        <f t="shared" ref="BO48" si="1239">PRODUCT(AQ48*100*1/AQ53)</f>
        <v>0</v>
      </c>
      <c r="BR48" s="49">
        <v>32</v>
      </c>
      <c r="BS48" s="33">
        <f t="shared" ref="BS48" si="1240">AU37+AU38+AU39+AU40+AU41+AU42+AU43+AU44+AU45+AU46+AU47+AU48</f>
        <v>25</v>
      </c>
      <c r="BT48" s="33">
        <f t="shared" ref="BT48" si="1241">AV37+AV38+AV39+AV40+AV41+AV42+AV43+AV44+AV45+AV46+AV47+AV48</f>
        <v>43.75</v>
      </c>
      <c r="BU48" s="33">
        <f t="shared" ref="BU48" si="1242">AW37+AW38+AW39+AW40+AW41+AW42+AW43+AW44+AW45+AW46+AW47+AW48</f>
        <v>75</v>
      </c>
      <c r="BV48" s="33">
        <f t="shared" ref="BV48" si="1243">AX37+AX38+AX39+AX40+AX41+AX42+AX43+AX44+AX45+AX46+AX47+AX48</f>
        <v>93.75</v>
      </c>
      <c r="BW48" s="33">
        <f t="shared" ref="BW48" si="1244">AY37+AY38+AY39+AY40+AY41+AY42+AY43+AY44+AY45+AY46+AY47+AY48</f>
        <v>100</v>
      </c>
      <c r="BX48" s="33">
        <f t="shared" ref="BX48" si="1245">AZ37+AZ38+AZ39+AZ40+AZ41+AZ42+AZ43+AZ44+AZ45+AZ46+AZ47+AZ48</f>
        <v>100</v>
      </c>
      <c r="BY48" s="33">
        <f t="shared" ref="BY48" si="1246">BA37+BA38+BA39+BA40+BA41+BA42+BA43+BA44+BA45+BA46+BA47+BA48</f>
        <v>87.5</v>
      </c>
      <c r="BZ48" s="54">
        <f t="shared" ref="BZ48" si="1247">BB37+BB38+BB39+BB40+BB41+BB42+BB43+BB44+BB45+BB46+BB47+BB48</f>
        <v>62.5</v>
      </c>
      <c r="CA48" s="33">
        <f t="shared" ref="CA48" si="1248">BC37+BC38+BC39+BC40+BC41+BC42+BC43+BC44+BC45+BC46+BC47+BC48</f>
        <v>100</v>
      </c>
      <c r="CB48" s="33">
        <f t="shared" ref="CB48" si="1249">BD37+BD38+BD39+BD40+BD41+BD42+BD43+BD44+BD45+BD46+BD47+BD48</f>
        <v>100</v>
      </c>
      <c r="CC48" s="33">
        <f t="shared" ref="CC48" si="1250">BE37+BE38+BE39+BE40+BE41+BE42+BE43+BE44+BE45+BE46+BE47+BE48</f>
        <v>100</v>
      </c>
      <c r="CD48" s="33">
        <f t="shared" ref="CD48" si="1251">BF37+BF38+BF39+BF40+BF41+BF42+BF43+BF44+BF45+BF46+BF47+BF48</f>
        <v>100</v>
      </c>
      <c r="CE48" s="33">
        <f t="shared" ref="CE48" si="1252">BG37+BG38+BG39+BG40+BG41+BG42+BG43+BG44+BG45+BG46+BG47+BG48</f>
        <v>100</v>
      </c>
      <c r="CF48" s="33">
        <f t="shared" ref="CF48" si="1253">BH37+BH38+BH39+BH40+BH41+BH42+BH43+BH44+BH45+BH46+BH47+BH48</f>
        <v>100</v>
      </c>
      <c r="CG48" s="31">
        <f t="shared" ref="CG48" si="1254">BI37+BI38+BI39+BI40+BI41+BI42+BI43+BI44+BI45+BI46+BI47+BI48</f>
        <v>81.25</v>
      </c>
      <c r="CH48" s="33">
        <f t="shared" ref="CH48" si="1255">BJ37+BJ38+BJ39+BJ40+BJ41+BJ42+BJ43+BJ44+BJ45+BJ46+BJ47+BJ48</f>
        <v>100</v>
      </c>
      <c r="CI48" s="33">
        <f t="shared" ref="CI48" si="1256">BK37+BK38+BK39+BK40+BK41+BK42+BK43+BK44+BK45+BK46+BK47+BK48</f>
        <v>100</v>
      </c>
      <c r="CJ48" s="33">
        <f t="shared" ref="CJ48" si="1257">BL37+BL38+BL39+BL40+BL41+BL42+BL43+BL44+BL45+BL46+BL47+BL48</f>
        <v>100</v>
      </c>
      <c r="CK48" s="33">
        <f t="shared" ref="CK48" si="1258">BM37+BM38+BM39+BM40+BM41+BM42+BM43+BM44+BM45+BM46+BM47+BM48</f>
        <v>100</v>
      </c>
      <c r="CL48" s="30">
        <f t="shared" ref="CL48" si="1259">BN37+BN38+BN39+BN40+BN41+BN42+BN43+BN44+BN45+BN46+BN47+BN48</f>
        <v>100</v>
      </c>
      <c r="CM48" s="54">
        <f t="shared" ref="CM48" si="1260">BO37+BO38+BO39+BO40+BO41+BO42+BO43+BO44+BO45+BO46+BO47+BO48</f>
        <v>100</v>
      </c>
      <c r="CN48" s="7"/>
      <c r="CQ48" s="10"/>
      <c r="CR48" s="10"/>
      <c r="CS48" s="10"/>
      <c r="CT48" s="10"/>
      <c r="CU48" s="10"/>
      <c r="CV48" s="10"/>
      <c r="CW48" s="10"/>
      <c r="CX48" s="10"/>
      <c r="CY48" s="10"/>
      <c r="CZ48" s="10"/>
      <c r="DA48" s="10"/>
      <c r="DB48" s="10"/>
      <c r="DC48" s="10"/>
      <c r="DD48" s="10"/>
      <c r="DE48" s="10"/>
      <c r="DF48" s="10"/>
      <c r="DG48" s="10"/>
      <c r="DH48" s="10"/>
      <c r="DI48" s="10"/>
      <c r="DJ48" s="10"/>
      <c r="DK48" s="10"/>
      <c r="DL48" s="10"/>
      <c r="DM48" s="10"/>
      <c r="DN48" s="10"/>
    </row>
    <row r="49" spans="2:118" x14ac:dyDescent="0.25">
      <c r="B49" s="49" t="s">
        <v>14</v>
      </c>
      <c r="C49" s="2">
        <v>0</v>
      </c>
      <c r="D49" s="2">
        <v>0</v>
      </c>
      <c r="E49" s="2">
        <v>4</v>
      </c>
      <c r="F49" s="2">
        <v>0</v>
      </c>
      <c r="G49" s="2">
        <v>8</v>
      </c>
      <c r="H49" s="2">
        <v>3</v>
      </c>
      <c r="I49" s="2">
        <v>0</v>
      </c>
      <c r="J49" s="2">
        <v>0</v>
      </c>
      <c r="K49" s="3">
        <v>0</v>
      </c>
      <c r="L49" s="3">
        <v>0</v>
      </c>
      <c r="M49" s="3">
        <v>1</v>
      </c>
      <c r="N49" s="3">
        <v>0</v>
      </c>
      <c r="O49" s="3">
        <v>0</v>
      </c>
      <c r="P49" s="3">
        <v>0</v>
      </c>
      <c r="Q49" s="3">
        <v>0</v>
      </c>
      <c r="R49" s="3">
        <v>0</v>
      </c>
      <c r="S49" s="49">
        <v>16</v>
      </c>
      <c r="V49" s="49">
        <v>64</v>
      </c>
      <c r="W49" s="3">
        <f>O37</f>
        <v>12</v>
      </c>
      <c r="X49" s="3">
        <f>O38</f>
        <v>9</v>
      </c>
      <c r="Y49" s="3">
        <f>O39</f>
        <v>2</v>
      </c>
      <c r="Z49" s="3">
        <f>O40</f>
        <v>1</v>
      </c>
      <c r="AA49" s="3">
        <f>O41</f>
        <v>0</v>
      </c>
      <c r="AB49" s="3">
        <f>O42</f>
        <v>0</v>
      </c>
      <c r="AC49" s="3">
        <f>O43</f>
        <v>2</v>
      </c>
      <c r="AD49" s="49">
        <f>O44</f>
        <v>6</v>
      </c>
      <c r="AE49" s="3">
        <f>O45</f>
        <v>0</v>
      </c>
      <c r="AF49" s="3">
        <f>O46</f>
        <v>0</v>
      </c>
      <c r="AG49" s="3">
        <f>O47</f>
        <v>0</v>
      </c>
      <c r="AH49" s="3">
        <f>O48</f>
        <v>0</v>
      </c>
      <c r="AI49" s="3">
        <f>O49</f>
        <v>0</v>
      </c>
      <c r="AJ49" s="3">
        <f>O50</f>
        <v>0</v>
      </c>
      <c r="AK49" s="3">
        <f>O51</f>
        <v>1</v>
      </c>
      <c r="AL49" s="3">
        <f>O52</f>
        <v>0</v>
      </c>
      <c r="AM49" s="3">
        <f>O53</f>
        <v>0</v>
      </c>
      <c r="AN49" s="3">
        <f>O54</f>
        <v>0</v>
      </c>
      <c r="AO49" s="3">
        <f>O55</f>
        <v>0</v>
      </c>
      <c r="AP49" s="49">
        <f>O56</f>
        <v>0</v>
      </c>
      <c r="AQ49" s="53">
        <f>O57</f>
        <v>0</v>
      </c>
      <c r="AT49" s="49">
        <v>64</v>
      </c>
      <c r="AU49" s="33">
        <f t="shared" ref="AU49" si="1261">PRODUCT(W49*100*1/W53)</f>
        <v>75</v>
      </c>
      <c r="AV49" s="33">
        <f t="shared" ref="AV49" si="1262">PRODUCT(X49*100*1/X53)</f>
        <v>56.25</v>
      </c>
      <c r="AW49" s="33">
        <f t="shared" ref="AW49" si="1263">PRODUCT(Y49*100*1/Y53)</f>
        <v>12.5</v>
      </c>
      <c r="AX49" s="33">
        <f t="shared" ref="AX49" si="1264">PRODUCT(Z49*100*1/Z53)</f>
        <v>6.25</v>
      </c>
      <c r="AY49" s="33">
        <f t="shared" ref="AY49" si="1265">PRODUCT(AA49*100*1/AA53)</f>
        <v>0</v>
      </c>
      <c r="AZ49" s="33">
        <f t="shared" ref="AZ49" si="1266">PRODUCT(AB49*100*1/AB53)</f>
        <v>0</v>
      </c>
      <c r="BA49" s="33">
        <f t="shared" ref="BA49" si="1267">PRODUCT(AC49*100*1/AC53)</f>
        <v>12.5</v>
      </c>
      <c r="BB49" s="54">
        <f t="shared" ref="BB49" si="1268">PRODUCT(AD49*100*1/AD53)</f>
        <v>37.5</v>
      </c>
      <c r="BC49" s="33">
        <f t="shared" ref="BC49" si="1269">PRODUCT(AE49*100*1/AE53)</f>
        <v>0</v>
      </c>
      <c r="BD49" s="33">
        <f t="shared" ref="BD49" si="1270">PRODUCT(AF49*100*1/AF53)</f>
        <v>0</v>
      </c>
      <c r="BE49" s="33">
        <f t="shared" ref="BE49" si="1271">PRODUCT(AG49*100*1/AG53)</f>
        <v>0</v>
      </c>
      <c r="BF49" s="33">
        <f t="shared" ref="BF49" si="1272">PRODUCT(AH49*100*1/AH53)</f>
        <v>0</v>
      </c>
      <c r="BG49" s="33">
        <f t="shared" ref="BG49" si="1273">PRODUCT(AI49*100*1/AI53)</f>
        <v>0</v>
      </c>
      <c r="BH49" s="33">
        <f t="shared" ref="BH49" si="1274">PRODUCT(AJ49*100*1/AJ53)</f>
        <v>0</v>
      </c>
      <c r="BI49" s="33">
        <f t="shared" ref="BI49" si="1275">PRODUCT(AK49*100*1/AK53)</f>
        <v>6.25</v>
      </c>
      <c r="BJ49" s="33">
        <f t="shared" ref="BJ49" si="1276">PRODUCT(AL49*100*1/AL53)</f>
        <v>0</v>
      </c>
      <c r="BK49" s="33">
        <f t="shared" ref="BK49" si="1277">PRODUCT(AM49*100*1/AM53)</f>
        <v>0</v>
      </c>
      <c r="BL49" s="33">
        <f t="shared" ref="BL49" si="1278">PRODUCT(AN49*100*1/AN53)</f>
        <v>0</v>
      </c>
      <c r="BM49" s="33">
        <f t="shared" ref="BM49" si="1279">PRODUCT(AO49*100*1/AO53)</f>
        <v>0</v>
      </c>
      <c r="BN49" s="30">
        <f t="shared" ref="BN49" si="1280">PRODUCT(AP49*100*1/AP53)</f>
        <v>0</v>
      </c>
      <c r="BO49" s="54">
        <f t="shared" ref="BO49" si="1281">PRODUCT(AQ49*100*1/AQ53)</f>
        <v>0</v>
      </c>
      <c r="BR49" s="49">
        <v>64</v>
      </c>
      <c r="BS49" s="33">
        <f t="shared" ref="BS49" si="1282">AU37+AU38+AU39+AU40+AU41+AU42+AU43+AU44+AU45+AU46+AU47+AU48+AU49</f>
        <v>100</v>
      </c>
      <c r="BT49" s="33">
        <f t="shared" ref="BT49" si="1283">AV37+AV38+AV39+AV40+AV41+AV42+AV43+AV44+AV45+AV46+AV47+AV48+AV49</f>
        <v>100</v>
      </c>
      <c r="BU49" s="33">
        <f t="shared" ref="BU49" si="1284">AW37+AW38+AW39+AW40+AW41+AW42+AW43+AW44+AW45+AW46+AW47+AW48+AW49</f>
        <v>87.5</v>
      </c>
      <c r="BV49" s="33">
        <f t="shared" ref="BV49" si="1285">AX37+AX38+AX39+AX40+AX41+AX42+AX43+AX44+AX45+AX46+AX47+AX48+AX49</f>
        <v>100</v>
      </c>
      <c r="BW49" s="33">
        <f t="shared" ref="BW49" si="1286">AY37+AY38+AY39+AY40+AY41+AY42+AY43+AY44+AY45+AY46+AY47+AY48+AY49</f>
        <v>100</v>
      </c>
      <c r="BX49" s="33">
        <f t="shared" ref="BX49" si="1287">AZ37+AZ38+AZ39+AZ40+AZ41+AZ42+AZ43+AZ44+AZ45+AZ46+AZ47+AZ48+AZ49</f>
        <v>100</v>
      </c>
      <c r="BY49" s="33">
        <f t="shared" ref="BY49" si="1288">BA37+BA38+BA39+BA40+BA41+BA42+BA43+BA44+BA45+BA46+BA47+BA48+BA49</f>
        <v>100</v>
      </c>
      <c r="BZ49" s="54">
        <f t="shared" ref="BZ49" si="1289">BB37+BB38+BB39+BB40+BB41+BB42+BB43+BB44+BB45+BB46+BB47+BB48+BB49</f>
        <v>100</v>
      </c>
      <c r="CA49" s="33">
        <f t="shared" ref="CA49" si="1290">BC37+BC38+BC39+BC40+BC41+BC42+BC43+BC44+BC45+BC46+BC47+BC48+BC49</f>
        <v>100</v>
      </c>
      <c r="CB49" s="33">
        <f t="shared" ref="CB49" si="1291">BD37+BD38+BD39+BD40+BD41+BD42+BD43+BD44+BD45+BD46+BD47+BD48+BD49</f>
        <v>100</v>
      </c>
      <c r="CC49" s="33">
        <f t="shared" ref="CC49" si="1292">BE37+BE38+BE39+BE40+BE41+BE42+BE43+BE44+BE45+BE46+BE47+BE48+BE49</f>
        <v>100</v>
      </c>
      <c r="CD49" s="33">
        <f t="shared" ref="CD49" si="1293">BF37+BF38+BF39+BF40+BF41+BF42+BF43+BF44+BF45+BF46+BF47+BF48+BF49</f>
        <v>100</v>
      </c>
      <c r="CE49" s="33">
        <f t="shared" ref="CE49" si="1294">BG37+BG38+BG39+BG40+BG41+BG42+BG43+BG44+BG45+BG46+BG47+BG48+BG49</f>
        <v>100</v>
      </c>
      <c r="CF49" s="33">
        <f t="shared" ref="CF49" si="1295">BH37+BH38+BH39+BH40+BH41+BH42+BH43+BH44+BH45+BH46+BH47+BH48+BH49</f>
        <v>100</v>
      </c>
      <c r="CG49" s="33">
        <f t="shared" ref="CG49" si="1296">BI37+BI38+BI39+BI40+BI41+BI42+BI43+BI44+BI45+BI46+BI47+BI48+BI49</f>
        <v>87.5</v>
      </c>
      <c r="CH49" s="33">
        <f t="shared" ref="CH49" si="1297">BJ37+BJ38+BJ39+BJ40+BJ41+BJ42+BJ43+BJ44+BJ45+BJ46+BJ47+BJ48+BJ49</f>
        <v>100</v>
      </c>
      <c r="CI49" s="33">
        <f t="shared" ref="CI49" si="1298">BK37+BK38+BK39+BK40+BK41+BK42+BK43+BK44+BK45+BK46+BK47+BK48+BK49</f>
        <v>100</v>
      </c>
      <c r="CJ49" s="33">
        <f t="shared" ref="CJ49" si="1299">BL37+BL38+BL39+BL40+BL41+BL42+BL43+BL44+BL45+BL46+BL47+BL48+BL49</f>
        <v>100</v>
      </c>
      <c r="CK49" s="33">
        <f t="shared" ref="CK49" si="1300">BM37+BM38+BM39+BM40+BM41+BM42+BM43+BM44+BM45+BM46+BM47+BM48+BM49</f>
        <v>100</v>
      </c>
      <c r="CL49" s="30">
        <f t="shared" ref="CL49" si="1301">BN37+BN38+BN39+BN40+BN41+BN42+BN43+BN44+BN45+BN46+BN47+BN48+BN49</f>
        <v>100</v>
      </c>
      <c r="CM49" s="54">
        <f t="shared" ref="CM49" si="1302">BO37+BO38+BO39+BO40+BO41+BO42+BO43+BO44+BO45+BO46+BO47+BO48+BO49</f>
        <v>100</v>
      </c>
      <c r="CN49" s="7"/>
      <c r="CQ49" s="10"/>
      <c r="CR49" s="10"/>
      <c r="CS49" s="10"/>
      <c r="CT49" s="10"/>
      <c r="CU49" s="10"/>
      <c r="CV49" s="10"/>
      <c r="CW49" s="10"/>
      <c r="CX49" s="10"/>
      <c r="CY49" s="10"/>
      <c r="CZ49" s="10"/>
      <c r="DA49" s="10"/>
      <c r="DB49" s="10"/>
      <c r="DC49" s="10"/>
      <c r="DD49" s="10"/>
      <c r="DE49" s="10"/>
      <c r="DF49" s="10"/>
      <c r="DG49" s="10"/>
      <c r="DH49" s="10"/>
      <c r="DI49" s="10"/>
      <c r="DJ49" s="10"/>
      <c r="DK49" s="10"/>
      <c r="DL49" s="10"/>
      <c r="DM49" s="10"/>
      <c r="DN49" s="10"/>
    </row>
    <row r="50" spans="2:118" x14ac:dyDescent="0.25">
      <c r="B50" s="49" t="s">
        <v>15</v>
      </c>
      <c r="C50" s="2">
        <v>0</v>
      </c>
      <c r="D50" s="2">
        <v>0</v>
      </c>
      <c r="E50" s="2">
        <v>5</v>
      </c>
      <c r="F50" s="2">
        <v>0</v>
      </c>
      <c r="G50" s="2">
        <v>1</v>
      </c>
      <c r="H50" s="2">
        <v>0</v>
      </c>
      <c r="I50" s="2">
        <v>1</v>
      </c>
      <c r="J50" s="2">
        <v>0</v>
      </c>
      <c r="K50" s="3">
        <v>1</v>
      </c>
      <c r="L50" s="3">
        <v>0</v>
      </c>
      <c r="M50" s="3">
        <v>0</v>
      </c>
      <c r="N50" s="3">
        <v>0</v>
      </c>
      <c r="O50" s="3">
        <v>0</v>
      </c>
      <c r="P50" s="3">
        <v>0</v>
      </c>
      <c r="Q50" s="3">
        <v>0</v>
      </c>
      <c r="R50" s="3">
        <v>0</v>
      </c>
      <c r="S50" s="49">
        <v>8</v>
      </c>
      <c r="V50" s="49">
        <v>128</v>
      </c>
      <c r="W50" s="3">
        <f>P37</f>
        <v>0</v>
      </c>
      <c r="X50" s="3">
        <f>P38</f>
        <v>0</v>
      </c>
      <c r="Y50" s="3">
        <f>P39</f>
        <v>2</v>
      </c>
      <c r="Z50" s="3">
        <f>P40</f>
        <v>0</v>
      </c>
      <c r="AA50" s="3">
        <f>P41</f>
        <v>0</v>
      </c>
      <c r="AB50" s="3">
        <f>P42</f>
        <v>0</v>
      </c>
      <c r="AC50" s="3">
        <f>P43</f>
        <v>0</v>
      </c>
      <c r="AD50" s="49">
        <f>P44</f>
        <v>0</v>
      </c>
      <c r="AE50" s="3">
        <f>P45</f>
        <v>0</v>
      </c>
      <c r="AF50" s="3">
        <f>P46</f>
        <v>0</v>
      </c>
      <c r="AG50" s="3">
        <f>P47</f>
        <v>0</v>
      </c>
      <c r="AH50" s="3">
        <f>P48</f>
        <v>0</v>
      </c>
      <c r="AI50" s="3">
        <f>P49</f>
        <v>0</v>
      </c>
      <c r="AJ50" s="3">
        <f>P50</f>
        <v>0</v>
      </c>
      <c r="AK50" s="3">
        <f>P51</f>
        <v>2</v>
      </c>
      <c r="AL50" s="3">
        <f>P52</f>
        <v>0</v>
      </c>
      <c r="AM50" s="3">
        <f>P53</f>
        <v>0</v>
      </c>
      <c r="AN50" s="3">
        <f>P54</f>
        <v>0</v>
      </c>
      <c r="AO50" s="3">
        <f>P55</f>
        <v>0</v>
      </c>
      <c r="AP50" s="49">
        <f>P56</f>
        <v>0</v>
      </c>
      <c r="AQ50" s="53">
        <f>P57</f>
        <v>0</v>
      </c>
      <c r="AT50" s="49">
        <v>128</v>
      </c>
      <c r="AU50" s="33">
        <f t="shared" ref="AU50" si="1303">PRODUCT(W50*100*1/W53)</f>
        <v>0</v>
      </c>
      <c r="AV50" s="33">
        <f t="shared" ref="AV50" si="1304">PRODUCT(X50*100*1/X53)</f>
        <v>0</v>
      </c>
      <c r="AW50" s="33">
        <f t="shared" ref="AW50" si="1305">PRODUCT(Y50*100*1/Y53)</f>
        <v>12.5</v>
      </c>
      <c r="AX50" s="33">
        <f t="shared" ref="AX50" si="1306">PRODUCT(Z50*100*1/Z53)</f>
        <v>0</v>
      </c>
      <c r="AY50" s="33">
        <f t="shared" ref="AY50" si="1307">PRODUCT(AA50*100*1/AA53)</f>
        <v>0</v>
      </c>
      <c r="AZ50" s="33">
        <f t="shared" ref="AZ50" si="1308">PRODUCT(AB50*100*1/AB53)</f>
        <v>0</v>
      </c>
      <c r="BA50" s="33">
        <f t="shared" ref="BA50" si="1309">PRODUCT(AC50*100*1/AC53)</f>
        <v>0</v>
      </c>
      <c r="BB50" s="54">
        <f t="shared" ref="BB50" si="1310">PRODUCT(AD50*100*1/AD53)</f>
        <v>0</v>
      </c>
      <c r="BC50" s="33">
        <f t="shared" ref="BC50" si="1311">PRODUCT(AE50*100*1/AE53)</f>
        <v>0</v>
      </c>
      <c r="BD50" s="33">
        <f t="shared" ref="BD50" si="1312">PRODUCT(AF50*100*1/AF53)</f>
        <v>0</v>
      </c>
      <c r="BE50" s="33">
        <f t="shared" ref="BE50" si="1313">PRODUCT(AG50*100*1/AG53)</f>
        <v>0</v>
      </c>
      <c r="BF50" s="33">
        <f t="shared" ref="BF50" si="1314">PRODUCT(AH50*100*1/AH53)</f>
        <v>0</v>
      </c>
      <c r="BG50" s="33">
        <f t="shared" ref="BG50" si="1315">PRODUCT(AI50*100*1/AI53)</f>
        <v>0</v>
      </c>
      <c r="BH50" s="33">
        <f t="shared" ref="BH50" si="1316">PRODUCT(AJ50*100*1/AJ53)</f>
        <v>0</v>
      </c>
      <c r="BI50" s="33">
        <f t="shared" ref="BI50" si="1317">PRODUCT(AK50*100*1/AK53)</f>
        <v>12.5</v>
      </c>
      <c r="BJ50" s="33">
        <f t="shared" ref="BJ50" si="1318">PRODUCT(AL50*100*1/AL53)</f>
        <v>0</v>
      </c>
      <c r="BK50" s="33">
        <f t="shared" ref="BK50" si="1319">PRODUCT(AM50*100*1/AM53)</f>
        <v>0</v>
      </c>
      <c r="BL50" s="33">
        <f t="shared" ref="BL50" si="1320">PRODUCT(AN50*100*1/AN53)</f>
        <v>0</v>
      </c>
      <c r="BM50" s="33">
        <f t="shared" ref="BM50" si="1321">PRODUCT(AO50*100*1/AO53)</f>
        <v>0</v>
      </c>
      <c r="BN50" s="30">
        <f t="shared" ref="BN50" si="1322">PRODUCT(AP50*100*1/AP53)</f>
        <v>0</v>
      </c>
      <c r="BO50" s="54">
        <f t="shared" ref="BO50" si="1323">PRODUCT(AQ50*100*1/AQ53)</f>
        <v>0</v>
      </c>
      <c r="BR50" s="49">
        <v>128</v>
      </c>
      <c r="BS50" s="33">
        <f t="shared" ref="BS50" si="1324">AU37+AU38+AU39+AU40+AU41+AU42+AU43+AU44+AU45+AU46+AU47+AU48+AU49+AU50</f>
        <v>100</v>
      </c>
      <c r="BT50" s="33">
        <f t="shared" ref="BT50" si="1325">AV37+AV38+AV39+AV40+AV41+AV42+AV43+AV44+AV45+AV46+AV47+AV48+AV49+AV50</f>
        <v>100</v>
      </c>
      <c r="BU50" s="33">
        <f t="shared" ref="BU50" si="1326">AW37+AW38+AW39+AW40+AW41+AW42+AW43+AW44+AW45+AW46+AW47+AW48+AW49+AW50</f>
        <v>100</v>
      </c>
      <c r="BV50" s="33">
        <f t="shared" ref="BV50" si="1327">AX37+AX38+AX39+AX40+AX41+AX42+AX43+AX44+AX45+AX46+AX47+AX48+AX49+AX50</f>
        <v>100</v>
      </c>
      <c r="BW50" s="33">
        <f t="shared" ref="BW50" si="1328">AY37+AY38+AY39+AY40+AY41+AY42+AY43+AY44+AY45+AY46+AY47+AY48+AY49+AY50</f>
        <v>100</v>
      </c>
      <c r="BX50" s="33">
        <f t="shared" ref="BX50" si="1329">AZ37+AZ38+AZ39+AZ40+AZ41+AZ42+AZ43+AZ44+AZ45+AZ46+AZ47+AZ48+AZ49+AZ50</f>
        <v>100</v>
      </c>
      <c r="BY50" s="33">
        <f t="shared" ref="BY50" si="1330">BA37+BA38+BA39+BA40+BA41+BA42+BA43+BA44+BA45+BA46+BA47+BA48+BA49+BA50</f>
        <v>100</v>
      </c>
      <c r="BZ50" s="54">
        <f t="shared" ref="BZ50" si="1331">BB37+BB38+BB39+BB40+BB41+BB42+BB43+BB44+BB45+BB46+BB47+BB48+BB49+BB50</f>
        <v>100</v>
      </c>
      <c r="CA50" s="33">
        <f t="shared" ref="CA50" si="1332">BC37+BC38+BC39+BC40+BC41+BC42+BC43+BC44+BC45+BC46+BC47+BC48+BC49+BC50</f>
        <v>100</v>
      </c>
      <c r="CB50" s="33">
        <f t="shared" ref="CB50" si="1333">BD37+BD38+BD39+BD40+BD41+BD42+BD43+BD44+BD45+BD46+BD47+BD48+BD49+BD50</f>
        <v>100</v>
      </c>
      <c r="CC50" s="33">
        <f t="shared" ref="CC50" si="1334">BE37+BE38+BE39+BE40+BE41+BE42+BE43+BE44+BE45+BE46+BE47+BE48+BE49+BE50</f>
        <v>100</v>
      </c>
      <c r="CD50" s="33">
        <f t="shared" ref="CD50" si="1335">BF37+BF38+BF39+BF40+BF41+BF42+BF43+BF44+BF45+BF46+BF47+BF48+BF49+BF50</f>
        <v>100</v>
      </c>
      <c r="CE50" s="33">
        <f t="shared" ref="CE50" si="1336">BG37+BG38+BG39+BG40+BG41+BG42+BG43+BG44+BG45+BG46+BG47+BG48+BG49+BG50</f>
        <v>100</v>
      </c>
      <c r="CF50" s="33">
        <f t="shared" ref="CF50" si="1337">BH37+BH38+BH39+BH40+BH41+BH42+BH43+BH44+BH45+BH46+BH47+BH48+BH49+BH50</f>
        <v>100</v>
      </c>
      <c r="CG50" s="33">
        <f t="shared" ref="CG50" si="1338">BI37+BI38+BI39+BI40+BI41+BI42+BI43+BI44+BI45+BI46+BI47+BI48+BI49+BI50</f>
        <v>100</v>
      </c>
      <c r="CH50" s="33">
        <f t="shared" ref="CH50" si="1339">BJ37+BJ38+BJ39+BJ40+BJ41+BJ42+BJ43+BJ44+BJ45+BJ46+BJ47+BJ48+BJ49+BJ50</f>
        <v>100</v>
      </c>
      <c r="CI50" s="33">
        <f t="shared" ref="CI50" si="1340">BK37+BK38+BK39+BK40+BK41+BK42+BK43+BK44+BK45+BK46+BK47+BK48+BK49+BK50</f>
        <v>100</v>
      </c>
      <c r="CJ50" s="33">
        <f t="shared" ref="CJ50" si="1341">BL37+BL38+BL39+BL40+BL41+BL42+BL43+BL44+BL45+BL46+BL47+BL48+BL49+BL50</f>
        <v>100</v>
      </c>
      <c r="CK50" s="33">
        <f t="shared" ref="CK50" si="1342">BM37+BM38+BM39+BM40+BM41+BM42+BM43+BM44+BM45+BM46+BM47+BM48+BM49+BM50</f>
        <v>100</v>
      </c>
      <c r="CL50" s="30">
        <f t="shared" ref="CL50" si="1343">BN37+BN38+BN39+BN40+BN41+BN42+BN43+BN44+BN45+BN46+BN47+BN48+BN49+BN50</f>
        <v>100</v>
      </c>
      <c r="CM50" s="54">
        <f t="shared" ref="CM50" si="1344">BO37+BO38+BO39+BO40+BO41+BO42+BO43+BO44+BO45+BO46+BO47+BO48+BO49+BO50</f>
        <v>100</v>
      </c>
      <c r="CN50" s="7"/>
      <c r="CQ50" s="10"/>
      <c r="CR50" s="10"/>
      <c r="CS50" s="10"/>
      <c r="CT50" s="10"/>
      <c r="CU50" s="10"/>
      <c r="CV50" s="10"/>
      <c r="CW50" s="10"/>
      <c r="CX50" s="10"/>
      <c r="CY50" s="10"/>
      <c r="CZ50" s="10"/>
      <c r="DA50" s="10"/>
      <c r="DB50" s="10"/>
      <c r="DC50" s="10"/>
      <c r="DD50" s="10"/>
      <c r="DE50" s="10"/>
      <c r="DF50" s="10"/>
      <c r="DG50" s="10"/>
      <c r="DH50" s="10"/>
      <c r="DI50" s="10"/>
      <c r="DJ50" s="10"/>
      <c r="DK50" s="10"/>
      <c r="DL50" s="10"/>
      <c r="DM50" s="10"/>
      <c r="DN50" s="10"/>
    </row>
    <row r="51" spans="2:118" x14ac:dyDescent="0.25">
      <c r="B51" s="49" t="s">
        <v>16</v>
      </c>
      <c r="C51" s="2">
        <v>0</v>
      </c>
      <c r="D51" s="2">
        <v>0</v>
      </c>
      <c r="E51" s="2">
        <v>0</v>
      </c>
      <c r="F51" s="2">
        <v>0</v>
      </c>
      <c r="G51" s="2">
        <v>0</v>
      </c>
      <c r="H51" s="2">
        <v>1</v>
      </c>
      <c r="I51" s="2">
        <v>0</v>
      </c>
      <c r="J51" s="2">
        <v>1</v>
      </c>
      <c r="K51" s="2">
        <v>1</v>
      </c>
      <c r="L51" s="2">
        <v>3</v>
      </c>
      <c r="M51" s="2">
        <v>5</v>
      </c>
      <c r="N51" s="2">
        <v>2</v>
      </c>
      <c r="O51" s="3">
        <v>1</v>
      </c>
      <c r="P51" s="3">
        <v>2</v>
      </c>
      <c r="Q51" s="3">
        <v>0</v>
      </c>
      <c r="R51" s="3">
        <v>0</v>
      </c>
      <c r="S51" s="49">
        <v>16</v>
      </c>
      <c r="V51" s="49">
        <v>256</v>
      </c>
      <c r="W51" s="3">
        <f>Q37</f>
        <v>0</v>
      </c>
      <c r="X51" s="3">
        <f>Q38</f>
        <v>0</v>
      </c>
      <c r="Y51" s="3">
        <f>Q39</f>
        <v>0</v>
      </c>
      <c r="Z51" s="3">
        <f>Q40</f>
        <v>0</v>
      </c>
      <c r="AA51" s="3">
        <f>Q41</f>
        <v>0</v>
      </c>
      <c r="AB51" s="3">
        <f>Q42</f>
        <v>0</v>
      </c>
      <c r="AC51" s="3">
        <f>Q43</f>
        <v>0</v>
      </c>
      <c r="AD51" s="49">
        <f>Q44</f>
        <v>0</v>
      </c>
      <c r="AE51" s="3">
        <f>Q45</f>
        <v>0</v>
      </c>
      <c r="AF51" s="3">
        <f>Q46</f>
        <v>0</v>
      </c>
      <c r="AG51" s="3">
        <f>Q47</f>
        <v>0</v>
      </c>
      <c r="AH51" s="3">
        <f>Q48</f>
        <v>0</v>
      </c>
      <c r="AI51" s="3">
        <f>Q49</f>
        <v>0</v>
      </c>
      <c r="AJ51" s="3">
        <f>Q50</f>
        <v>0</v>
      </c>
      <c r="AK51" s="3">
        <f>Q51</f>
        <v>0</v>
      </c>
      <c r="AL51" s="3">
        <f>Q52</f>
        <v>0</v>
      </c>
      <c r="AM51" s="3">
        <f>Q53</f>
        <v>0</v>
      </c>
      <c r="AN51" s="3">
        <f>Q54</f>
        <v>0</v>
      </c>
      <c r="AO51" s="3">
        <f>Q55</f>
        <v>0</v>
      </c>
      <c r="AP51" s="49">
        <f>Q56</f>
        <v>0</v>
      </c>
      <c r="AQ51" s="53">
        <f>Q57</f>
        <v>0</v>
      </c>
      <c r="AT51" s="49">
        <v>256</v>
      </c>
      <c r="AU51" s="33">
        <f t="shared" ref="AU51" si="1345">PRODUCT(W51*100*1/W53)</f>
        <v>0</v>
      </c>
      <c r="AV51" s="33">
        <f t="shared" ref="AV51" si="1346">PRODUCT(X51*100*1/X53)</f>
        <v>0</v>
      </c>
      <c r="AW51" s="33">
        <f t="shared" ref="AW51" si="1347">PRODUCT(Y51*100*1/Y53)</f>
        <v>0</v>
      </c>
      <c r="AX51" s="33">
        <f t="shared" ref="AX51" si="1348">PRODUCT(Z51*100*1/Z53)</f>
        <v>0</v>
      </c>
      <c r="AY51" s="33">
        <f t="shared" ref="AY51" si="1349">PRODUCT(AA51*100*1/AA53)</f>
        <v>0</v>
      </c>
      <c r="AZ51" s="33">
        <f t="shared" ref="AZ51" si="1350">PRODUCT(AB51*100*1/AB53)</f>
        <v>0</v>
      </c>
      <c r="BA51" s="33">
        <f t="shared" ref="BA51" si="1351">PRODUCT(AC51*100*1/AC53)</f>
        <v>0</v>
      </c>
      <c r="BB51" s="54">
        <f t="shared" ref="BB51" si="1352">PRODUCT(AD51*100*1/AD53)</f>
        <v>0</v>
      </c>
      <c r="BC51" s="33">
        <f t="shared" ref="BC51" si="1353">PRODUCT(AE51*100*1/AE53)</f>
        <v>0</v>
      </c>
      <c r="BD51" s="33">
        <f t="shared" ref="BD51" si="1354">PRODUCT(AF51*100*1/AF53)</f>
        <v>0</v>
      </c>
      <c r="BE51" s="33">
        <f t="shared" ref="BE51" si="1355">PRODUCT(AG51*100*1/AG53)</f>
        <v>0</v>
      </c>
      <c r="BF51" s="33">
        <f t="shared" ref="BF51" si="1356">PRODUCT(AH51*100*1/AH53)</f>
        <v>0</v>
      </c>
      <c r="BG51" s="33">
        <f t="shared" ref="BG51" si="1357">PRODUCT(AI51*100*1/AI53)</f>
        <v>0</v>
      </c>
      <c r="BH51" s="33">
        <f t="shared" ref="BH51" si="1358">PRODUCT(AJ51*100*1/AJ53)</f>
        <v>0</v>
      </c>
      <c r="BI51" s="33">
        <f t="shared" ref="BI51" si="1359">PRODUCT(AK51*100*1/AK53)</f>
        <v>0</v>
      </c>
      <c r="BJ51" s="33">
        <f t="shared" ref="BJ51" si="1360">PRODUCT(AL51*100*1/AL53)</f>
        <v>0</v>
      </c>
      <c r="BK51" s="33">
        <f t="shared" ref="BK51" si="1361">PRODUCT(AM51*100*1/AM53)</f>
        <v>0</v>
      </c>
      <c r="BL51" s="33">
        <f t="shared" ref="BL51" si="1362">PRODUCT(AN51*100*1/AN53)</f>
        <v>0</v>
      </c>
      <c r="BM51" s="33">
        <f t="shared" ref="BM51" si="1363">PRODUCT(AO51*100*1/AO53)</f>
        <v>0</v>
      </c>
      <c r="BN51" s="30">
        <f t="shared" ref="BN51" si="1364">PRODUCT(AP51*100*1/AP53)</f>
        <v>0</v>
      </c>
      <c r="BO51" s="54">
        <f t="shared" ref="BO51" si="1365">PRODUCT(AQ51*100*1/AQ53)</f>
        <v>0</v>
      </c>
      <c r="BR51" s="49">
        <v>256</v>
      </c>
      <c r="BS51" s="33">
        <f t="shared" ref="BS51" si="1366">AU37+AU38+AU39+AU40+AU41+AU42+AU43+AU44+AU45+AU46+AU47+AU48+AU49+AU50+AU51</f>
        <v>100</v>
      </c>
      <c r="BT51" s="33">
        <f t="shared" ref="BT51" si="1367">AV37+AV38+AV39+AV40+AV41+AV42+AV43+AV44+AV45+AV46+AV47+AV48+AV49+AV50+AV51</f>
        <v>100</v>
      </c>
      <c r="BU51" s="33">
        <f t="shared" ref="BU51" si="1368">AW37+AW38+AW39+AW40+AW41+AW42+AW43+AW44+AW45+AW46+AW47+AW48+AW49+AW50+AW51</f>
        <v>100</v>
      </c>
      <c r="BV51" s="33">
        <f t="shared" ref="BV51" si="1369">AX37+AX38+AX39+AX40+AX41+AX42+AX43+AX44+AX45+AX46+AX47+AX48+AX49+AX50+AX51</f>
        <v>100</v>
      </c>
      <c r="BW51" s="33">
        <f t="shared" ref="BW51" si="1370">AY37+AY38+AY39+AY40+AY41+AY42+AY43+AY44+AY45+AY46+AY47+AY48+AY49+AY50+AY51</f>
        <v>100</v>
      </c>
      <c r="BX51" s="33">
        <f t="shared" ref="BX51" si="1371">AZ37+AZ38+AZ39+AZ40+AZ41+AZ42+AZ43+AZ44+AZ45+AZ46+AZ47+AZ48+AZ49+AZ50+AZ51</f>
        <v>100</v>
      </c>
      <c r="BY51" s="33">
        <f t="shared" ref="BY51" si="1372">BA37+BA38+BA39+BA40+BA41+BA42+BA43+BA44+BA45+BA46+BA47+BA48+BA49+BA50+BA51</f>
        <v>100</v>
      </c>
      <c r="BZ51" s="54">
        <f t="shared" ref="BZ51" si="1373">BB37+BB38+BB39+BB40+BB41+BB42+BB43+BB44+BB45+BB46+BB47+BB48+BB49+BB50+BB51</f>
        <v>100</v>
      </c>
      <c r="CA51" s="33">
        <f t="shared" ref="CA51" si="1374">BC37+BC38+BC39+BC40+BC41+BC42+BC43+BC44+BC45+BC46+BC47+BC48+BC49+BC50+BC51</f>
        <v>100</v>
      </c>
      <c r="CB51" s="33">
        <f t="shared" ref="CB51" si="1375">BD37+BD38+BD39+BD40+BD41+BD42+BD43+BD44+BD45+BD46+BD47+BD48+BD49+BD50+BD51</f>
        <v>100</v>
      </c>
      <c r="CC51" s="33">
        <f t="shared" ref="CC51" si="1376">BE37+BE38+BE39+BE40+BE41+BE42+BE43+BE44+BE45+BE46+BE47+BE48+BE49+BE50+BE51</f>
        <v>100</v>
      </c>
      <c r="CD51" s="33">
        <f t="shared" ref="CD51" si="1377">BF37+BF38+BF39+BF40+BF41+BF42+BF43+BF44+BF45+BF46+BF47+BF48+BF49+BF50+BF51</f>
        <v>100</v>
      </c>
      <c r="CE51" s="33">
        <f t="shared" ref="CE51" si="1378">BG37+BG38+BG39+BG40+BG41+BG42+BG43+BG44+BG45+BG46+BG47+BG48+BG49+BG50+BG51</f>
        <v>100</v>
      </c>
      <c r="CF51" s="33">
        <f t="shared" ref="CF51" si="1379">BH37+BH38+BH39+BH40+BH41+BH42+BH43+BH44+BH45+BH46+BH47+BH48+BH49+BH50+BH51</f>
        <v>100</v>
      </c>
      <c r="CG51" s="33">
        <f t="shared" ref="CG51" si="1380">BI37+BI38+BI39+BI40+BI41+BI42+BI43+BI44+BI45+BI46+BI47+BI48+BI49+BI50+BI51</f>
        <v>100</v>
      </c>
      <c r="CH51" s="33">
        <f t="shared" ref="CH51" si="1381">BJ37+BJ38+BJ39+BJ40+BJ41+BJ42+BJ43+BJ44+BJ45+BJ46+BJ47+BJ48+BJ49+BJ50+BJ51</f>
        <v>100</v>
      </c>
      <c r="CI51" s="33">
        <f t="shared" ref="CI51" si="1382">BK37+BK38+BK39+BK40+BK41+BK42+BK43+BK44+BK45+BK46+BK47+BK48+BK49+BK50+BK51</f>
        <v>100</v>
      </c>
      <c r="CJ51" s="33">
        <f t="shared" ref="CJ51" si="1383">BL37+BL38+BL39+BL40+BL41+BL42+BL43+BL44+BL45+BL46+BL47+BL48+BL49+BL50+BL51</f>
        <v>100</v>
      </c>
      <c r="CK51" s="33">
        <f t="shared" ref="CK51" si="1384">BM37+BM38+BM39+BM40+BM41+BM42+BM43+BM44+BM45+BM46+BM47+BM48+BM49+BM50+BM51</f>
        <v>100</v>
      </c>
      <c r="CL51" s="30">
        <f t="shared" ref="CL51" si="1385">BN37+BN38+BN39+BN40+BN41+BN42+BN43+BN44+BN45+BN46+BN47+BN48+BN49+BN50+BN51</f>
        <v>100</v>
      </c>
      <c r="CM51" s="54">
        <f t="shared" ref="CM51" si="1386">BO37+BO38+BO39+BO40+BO41+BO42+BO43+BO44+BO45+BO46+BO47+BO48+BO49+BO50+BO51</f>
        <v>100</v>
      </c>
      <c r="CN51" s="7"/>
      <c r="CQ51" s="10"/>
      <c r="CR51" s="10"/>
      <c r="CS51" s="10"/>
      <c r="CT51" s="10"/>
      <c r="CU51" s="10"/>
      <c r="CV51" s="10"/>
      <c r="CW51" s="10"/>
      <c r="CX51" s="10"/>
      <c r="CY51" s="10"/>
      <c r="CZ51" s="10"/>
      <c r="DA51" s="10"/>
      <c r="DB51" s="10"/>
      <c r="DC51" s="10"/>
      <c r="DD51" s="10"/>
      <c r="DE51" s="10"/>
      <c r="DF51" s="10"/>
      <c r="DG51" s="10"/>
      <c r="DH51" s="10"/>
      <c r="DI51" s="10"/>
      <c r="DJ51" s="10"/>
      <c r="DK51" s="10"/>
      <c r="DL51" s="10"/>
      <c r="DM51" s="10"/>
      <c r="DN51" s="10"/>
    </row>
    <row r="52" spans="2:118" x14ac:dyDescent="0.25">
      <c r="B52" s="49" t="s">
        <v>17</v>
      </c>
      <c r="C52" s="2">
        <v>0</v>
      </c>
      <c r="D52" s="2">
        <v>0</v>
      </c>
      <c r="E52" s="2">
        <v>7</v>
      </c>
      <c r="F52" s="2">
        <v>0</v>
      </c>
      <c r="G52" s="2">
        <v>1</v>
      </c>
      <c r="H52" s="2">
        <v>0</v>
      </c>
      <c r="I52" s="2">
        <v>2</v>
      </c>
      <c r="J52" s="2">
        <v>0</v>
      </c>
      <c r="K52" s="4">
        <v>2</v>
      </c>
      <c r="L52" s="3">
        <v>0</v>
      </c>
      <c r="M52" s="3">
        <v>1</v>
      </c>
      <c r="N52" s="3">
        <v>3</v>
      </c>
      <c r="O52" s="3">
        <v>0</v>
      </c>
      <c r="P52" s="3">
        <v>0</v>
      </c>
      <c r="Q52" s="3">
        <v>0</v>
      </c>
      <c r="R52" s="3">
        <v>0</v>
      </c>
      <c r="S52" s="49">
        <v>16</v>
      </c>
      <c r="V52" s="49">
        <v>512</v>
      </c>
      <c r="W52" s="3">
        <f>R37</f>
        <v>0</v>
      </c>
      <c r="X52" s="3">
        <f>R38</f>
        <v>0</v>
      </c>
      <c r="Y52" s="3">
        <f>R39</f>
        <v>0</v>
      </c>
      <c r="Z52" s="3">
        <f>R40</f>
        <v>0</v>
      </c>
      <c r="AA52" s="3">
        <f>R41</f>
        <v>0</v>
      </c>
      <c r="AB52" s="3">
        <f>R42</f>
        <v>0</v>
      </c>
      <c r="AC52" s="3">
        <f>R43</f>
        <v>0</v>
      </c>
      <c r="AD52" s="49">
        <f>R44</f>
        <v>0</v>
      </c>
      <c r="AE52" s="3">
        <f>R45</f>
        <v>0</v>
      </c>
      <c r="AF52" s="3">
        <f>R46</f>
        <v>0</v>
      </c>
      <c r="AG52" s="3">
        <f>R47</f>
        <v>0</v>
      </c>
      <c r="AH52" s="3">
        <f>R48</f>
        <v>0</v>
      </c>
      <c r="AI52" s="3">
        <f>R49</f>
        <v>0</v>
      </c>
      <c r="AJ52" s="3">
        <f>R50</f>
        <v>0</v>
      </c>
      <c r="AK52" s="3">
        <f>R51</f>
        <v>0</v>
      </c>
      <c r="AL52" s="3">
        <f>R52</f>
        <v>0</v>
      </c>
      <c r="AM52" s="3">
        <f>R53</f>
        <v>0</v>
      </c>
      <c r="AN52" s="3">
        <f>R54</f>
        <v>0</v>
      </c>
      <c r="AO52" s="3">
        <f>R55</f>
        <v>0</v>
      </c>
      <c r="AP52" s="49">
        <f>R56</f>
        <v>0</v>
      </c>
      <c r="AQ52" s="53">
        <f>R57</f>
        <v>0</v>
      </c>
      <c r="AT52" s="49">
        <v>512</v>
      </c>
      <c r="AU52" s="33">
        <f t="shared" ref="AU52" si="1387">PRODUCT(W52*100*1/W53)</f>
        <v>0</v>
      </c>
      <c r="AV52" s="33">
        <f t="shared" ref="AV52" si="1388">PRODUCT(X52*100*1/X53)</f>
        <v>0</v>
      </c>
      <c r="AW52" s="33">
        <f t="shared" ref="AW52" si="1389">PRODUCT(Y52*100*1/Y53)</f>
        <v>0</v>
      </c>
      <c r="AX52" s="33">
        <f t="shared" ref="AX52" si="1390">PRODUCT(Z52*100*1/Z53)</f>
        <v>0</v>
      </c>
      <c r="AY52" s="33">
        <f t="shared" ref="AY52" si="1391">PRODUCT(AA52*100*1/AA53)</f>
        <v>0</v>
      </c>
      <c r="AZ52" s="33">
        <f t="shared" ref="AZ52" si="1392">PRODUCT(AB52*100*1/AB53)</f>
        <v>0</v>
      </c>
      <c r="BA52" s="33">
        <f t="shared" ref="BA52" si="1393">PRODUCT(AC52*100*1/AC53)</f>
        <v>0</v>
      </c>
      <c r="BB52" s="54">
        <f t="shared" ref="BB52" si="1394">PRODUCT(AD52*100*1/AD53)</f>
        <v>0</v>
      </c>
      <c r="BC52" s="33">
        <f t="shared" ref="BC52" si="1395">PRODUCT(AE52*100*1/AE53)</f>
        <v>0</v>
      </c>
      <c r="BD52" s="33">
        <f t="shared" ref="BD52" si="1396">PRODUCT(AF52*100*1/AF53)</f>
        <v>0</v>
      </c>
      <c r="BE52" s="33">
        <f t="shared" ref="BE52" si="1397">PRODUCT(AG52*100*1/AG53)</f>
        <v>0</v>
      </c>
      <c r="BF52" s="33">
        <f t="shared" ref="BF52" si="1398">PRODUCT(AH52*100*1/AH53)</f>
        <v>0</v>
      </c>
      <c r="BG52" s="33">
        <f t="shared" ref="BG52" si="1399">PRODUCT(AI52*100*1/AI53)</f>
        <v>0</v>
      </c>
      <c r="BH52" s="33">
        <f t="shared" ref="BH52" si="1400">PRODUCT(AJ52*100*1/AJ53)</f>
        <v>0</v>
      </c>
      <c r="BI52" s="33">
        <f t="shared" ref="BI52" si="1401">PRODUCT(AK52*100*1/AK53)</f>
        <v>0</v>
      </c>
      <c r="BJ52" s="33">
        <f t="shared" ref="BJ52" si="1402">PRODUCT(AL52*100*1/AL53)</f>
        <v>0</v>
      </c>
      <c r="BK52" s="33">
        <f t="shared" ref="BK52" si="1403">PRODUCT(AM52*100*1/AM53)</f>
        <v>0</v>
      </c>
      <c r="BL52" s="33">
        <f t="shared" ref="BL52" si="1404">PRODUCT(AN52*100*1/AN53)</f>
        <v>0</v>
      </c>
      <c r="BM52" s="33">
        <f t="shared" ref="BM52" si="1405">PRODUCT(AO52*100*1/AO53)</f>
        <v>0</v>
      </c>
      <c r="BN52" s="30">
        <f t="shared" ref="BN52" si="1406">PRODUCT(AP52*100*1/AP53)</f>
        <v>0</v>
      </c>
      <c r="BO52" s="54">
        <f t="shared" ref="BO52" si="1407">PRODUCT(AQ52*100*1/AQ53)</f>
        <v>0</v>
      </c>
      <c r="BR52" s="49">
        <v>512</v>
      </c>
      <c r="BS52" s="33">
        <f t="shared" ref="BS52" si="1408">AU37+AU38+AU39+AU40+AU41+AU42+AU43+AU44+AU45+AU46+AU47+AU48+AU49+AU50+AU51+AU52</f>
        <v>100</v>
      </c>
      <c r="BT52" s="33">
        <f t="shared" ref="BT52" si="1409">AV37+AV38+AV39+AV40+AV41+AV42+AV43+AV44+AV45+AV46+AV47+AV48+AV49+AV50+AV51+AV52</f>
        <v>100</v>
      </c>
      <c r="BU52" s="33">
        <f t="shared" ref="BU52" si="1410">AW37+AW38+AW39+AW40+AW41+AW42+AW43+AW44+AW45+AW46+AW47+AW48+AW49+AW50+AW51+AW52</f>
        <v>100</v>
      </c>
      <c r="BV52" s="33">
        <f t="shared" ref="BV52" si="1411">AX37+AX38+AX39+AX40+AX41+AX42+AX43+AX44+AX45+AX46+AX47+AX48+AX49+AX50+AX51+AX52</f>
        <v>100</v>
      </c>
      <c r="BW52" s="33">
        <f t="shared" ref="BW52" si="1412">AY37+AY38+AY39+AY40+AY41+AY42+AY43+AY44+AY45+AY46+AY47+AY48+AY49+AY50+AY51+AY52</f>
        <v>100</v>
      </c>
      <c r="BX52" s="33">
        <f t="shared" ref="BX52" si="1413">AZ37+AZ38+AZ39+AZ40+AZ41+AZ42+AZ43+AZ44+AZ45+AZ46+AZ47+AZ48+AZ49+AZ50+AZ51+AZ52</f>
        <v>100</v>
      </c>
      <c r="BY52" s="33">
        <f t="shared" ref="BY52" si="1414">BA37+BA38+BA39+BA40+BA41+BA42+BA43+BA44+BA45+BA46+BA47+BA48+BA49+BA50+BA51+BA52</f>
        <v>100</v>
      </c>
      <c r="BZ52" s="54">
        <f t="shared" ref="BZ52" si="1415">BB37+BB38+BB39+BB40+BB41+BB42+BB43+BB44+BB45+BB46+BB47+BB48+BB49+BB50+BB51+BB52</f>
        <v>100</v>
      </c>
      <c r="CA52" s="33">
        <f t="shared" ref="CA52" si="1416">BC37+BC38+BC39+BC40+BC41+BC42+BC43+BC44+BC45+BC46+BC47+BC48+BC49+BC50+BC51+BC52</f>
        <v>100</v>
      </c>
      <c r="CB52" s="33">
        <f t="shared" ref="CB52" si="1417">BD37+BD38+BD39+BD40+BD41+BD42+BD43+BD44+BD45+BD46+BD47+BD48+BD49+BD50+BD51+BD52</f>
        <v>100</v>
      </c>
      <c r="CC52" s="33">
        <f t="shared" ref="CC52" si="1418">BE37+BE38+BE39+BE40+BE41+BE42+BE43+BE44+BE45+BE46+BE47+BE48+BE49+BE50+BE51+BE52</f>
        <v>100</v>
      </c>
      <c r="CD52" s="33">
        <f t="shared" ref="CD52" si="1419">BF37+BF38+BF39+BF40+BF41+BF42+BF43+BF44+BF45+BF46+BF47+BF48+BF49+BF50+BF51+BF52</f>
        <v>100</v>
      </c>
      <c r="CE52" s="33">
        <f t="shared" ref="CE52" si="1420">BG37+BG38+BG39+BG40+BG41+BG42+BG43+BG44+BG45+BG46+BG47+BG48+BG49+BG50+BG51+BG52</f>
        <v>100</v>
      </c>
      <c r="CF52" s="33">
        <f t="shared" ref="CF52" si="1421">BH37+BH38+BH39+BH40+BH41+BH42+BH43+BH44+BH45+BH46+BH47+BH48+BH49+BH50+BH51+BH52</f>
        <v>100</v>
      </c>
      <c r="CG52" s="33">
        <f t="shared" ref="CG52" si="1422">BI37+BI38+BI39+BI40+BI41+BI42+BI43+BI44+BI45+BI46+BI47+BI48+BI49+BI50+BI51+BI52</f>
        <v>100</v>
      </c>
      <c r="CH52" s="33">
        <f t="shared" ref="CH52" si="1423">BJ37+BJ38+BJ39+BJ40+BJ41+BJ42+BJ43+BJ44+BJ45+BJ46+BJ47+BJ48+BJ49+BJ50+BJ51+BJ52</f>
        <v>100</v>
      </c>
      <c r="CI52" s="33">
        <f t="shared" ref="CI52" si="1424">BK37+BK38+BK39+BK40+BK41+BK42+BK43+BK44+BK45+BK46+BK47+BK48+BK49+BK50+BK51+BK52</f>
        <v>100</v>
      </c>
      <c r="CJ52" s="33">
        <f t="shared" ref="CJ52" si="1425">BL37+BL38+BL39+BL40+BL41+BL42+BL43+BL44+BL45+BL46+BL47+BL48+BL49+BL50+BL51+BL52</f>
        <v>100</v>
      </c>
      <c r="CK52" s="33">
        <f t="shared" ref="CK52" si="1426">BM37+BM38+BM39+BM40+BM41+BM42+BM43+BM44+BM45+BM46+BM47+BM48+BM49+BM50+BM51+BM52</f>
        <v>100</v>
      </c>
      <c r="CL52" s="30">
        <f t="shared" ref="CL52" si="1427">BN37+BN38+BN39+BN40+BN41+BN42+BN43+BN44+BN45+BN46+BN47+BN48+BN49+BN50+BN51+BN52</f>
        <v>100</v>
      </c>
      <c r="CM52" s="54">
        <f t="shared" ref="CM52" si="1428">BO37+BO38+BO39+BO40+BO41+BO42+BO43+BO44+BO45+BO46+BO47+BO48+BO49+BO50+BO51+BO52</f>
        <v>100</v>
      </c>
      <c r="CN52" s="7"/>
      <c r="CQ52" s="10"/>
      <c r="CR52" s="10"/>
      <c r="CS52" s="10"/>
      <c r="CT52" s="10"/>
      <c r="CU52" s="10"/>
      <c r="CV52" s="10"/>
      <c r="CW52" s="10"/>
      <c r="CX52" s="10"/>
      <c r="CY52" s="10"/>
      <c r="CZ52" s="10"/>
      <c r="DA52" s="10"/>
      <c r="DB52" s="10"/>
      <c r="DC52" s="10"/>
      <c r="DD52" s="10"/>
      <c r="DE52" s="10"/>
      <c r="DF52" s="10"/>
      <c r="DG52" s="10"/>
      <c r="DH52" s="10"/>
      <c r="DI52" s="10"/>
      <c r="DJ52" s="10"/>
      <c r="DK52" s="10"/>
      <c r="DL52" s="10"/>
      <c r="DM52" s="10"/>
      <c r="DN52" s="10"/>
    </row>
    <row r="53" spans="2:118" x14ac:dyDescent="0.25">
      <c r="B53" s="49" t="s">
        <v>18</v>
      </c>
      <c r="C53" s="2">
        <v>0</v>
      </c>
      <c r="D53" s="2">
        <v>10</v>
      </c>
      <c r="E53" s="2">
        <v>2</v>
      </c>
      <c r="F53" s="2">
        <v>1</v>
      </c>
      <c r="G53" s="2">
        <v>1</v>
      </c>
      <c r="H53" s="4">
        <v>0</v>
      </c>
      <c r="I53" s="3">
        <v>0</v>
      </c>
      <c r="J53" s="3">
        <v>0</v>
      </c>
      <c r="K53" s="3">
        <v>0</v>
      </c>
      <c r="L53" s="3">
        <v>2</v>
      </c>
      <c r="M53" s="3">
        <v>0</v>
      </c>
      <c r="N53" s="3">
        <v>0</v>
      </c>
      <c r="O53" s="3">
        <v>0</v>
      </c>
      <c r="P53" s="3">
        <v>0</v>
      </c>
      <c r="Q53" s="3">
        <v>0</v>
      </c>
      <c r="R53" s="3">
        <v>0</v>
      </c>
      <c r="S53" s="49">
        <v>16</v>
      </c>
      <c r="V53" s="49" t="s">
        <v>1</v>
      </c>
      <c r="W53" s="49">
        <f>S37</f>
        <v>16</v>
      </c>
      <c r="X53" s="49">
        <f>S38</f>
        <v>16</v>
      </c>
      <c r="Y53" s="49">
        <f>S39</f>
        <v>16</v>
      </c>
      <c r="Z53" s="49">
        <f>S40</f>
        <v>16</v>
      </c>
      <c r="AA53" s="49">
        <f>S41</f>
        <v>16</v>
      </c>
      <c r="AB53" s="49">
        <f>S42</f>
        <v>16</v>
      </c>
      <c r="AC53" s="49">
        <f>S43</f>
        <v>16</v>
      </c>
      <c r="AD53" s="49">
        <f>S44</f>
        <v>16</v>
      </c>
      <c r="AE53" s="49">
        <f>S45</f>
        <v>16</v>
      </c>
      <c r="AF53" s="49">
        <f>S46</f>
        <v>16</v>
      </c>
      <c r="AG53" s="49">
        <f>S47</f>
        <v>16</v>
      </c>
      <c r="AH53" s="49">
        <f>S48</f>
        <v>16</v>
      </c>
      <c r="AI53" s="49">
        <f>S49</f>
        <v>16</v>
      </c>
      <c r="AJ53" s="49">
        <f>S50</f>
        <v>8</v>
      </c>
      <c r="AK53" s="49">
        <f>S51</f>
        <v>16</v>
      </c>
      <c r="AL53" s="49">
        <f>S52</f>
        <v>16</v>
      </c>
      <c r="AM53" s="49">
        <f>S53</f>
        <v>16</v>
      </c>
      <c r="AN53" s="49">
        <f>S54</f>
        <v>16</v>
      </c>
      <c r="AO53" s="49">
        <f>S55</f>
        <v>16</v>
      </c>
      <c r="AP53" s="49">
        <f>S56</f>
        <v>16</v>
      </c>
      <c r="AQ53" s="49">
        <f>S57</f>
        <v>16</v>
      </c>
      <c r="AT53" s="49" t="s">
        <v>47</v>
      </c>
      <c r="AU53" s="30">
        <f t="shared" ref="AU53:BO53" si="1429">SUM(AU37:AU52)</f>
        <v>100</v>
      </c>
      <c r="AV53" s="30">
        <f t="shared" si="1429"/>
        <v>100</v>
      </c>
      <c r="AW53" s="30">
        <f t="shared" si="1429"/>
        <v>100</v>
      </c>
      <c r="AX53" s="30">
        <f t="shared" si="1429"/>
        <v>100</v>
      </c>
      <c r="AY53" s="30">
        <f t="shared" si="1429"/>
        <v>100</v>
      </c>
      <c r="AZ53" s="30">
        <f t="shared" si="1429"/>
        <v>100</v>
      </c>
      <c r="BA53" s="30">
        <f t="shared" si="1429"/>
        <v>100</v>
      </c>
      <c r="BB53" s="30">
        <f t="shared" si="1429"/>
        <v>100</v>
      </c>
      <c r="BC53" s="30">
        <f t="shared" si="1429"/>
        <v>100</v>
      </c>
      <c r="BD53" s="30">
        <f t="shared" si="1429"/>
        <v>100</v>
      </c>
      <c r="BE53" s="30">
        <f t="shared" si="1429"/>
        <v>100</v>
      </c>
      <c r="BF53" s="30">
        <f t="shared" si="1429"/>
        <v>100</v>
      </c>
      <c r="BG53" s="30">
        <f t="shared" si="1429"/>
        <v>100</v>
      </c>
      <c r="BH53" s="30">
        <f t="shared" si="1429"/>
        <v>100</v>
      </c>
      <c r="BI53" s="30">
        <f t="shared" si="1429"/>
        <v>100</v>
      </c>
      <c r="BJ53" s="30">
        <f t="shared" si="1429"/>
        <v>100</v>
      </c>
      <c r="BK53" s="30">
        <f t="shared" si="1429"/>
        <v>100</v>
      </c>
      <c r="BL53" s="30">
        <f t="shared" si="1429"/>
        <v>100</v>
      </c>
      <c r="BM53" s="30">
        <f t="shared" si="1429"/>
        <v>100</v>
      </c>
      <c r="BN53" s="30">
        <f t="shared" si="1429"/>
        <v>100</v>
      </c>
      <c r="BO53" s="30">
        <f t="shared" si="1429"/>
        <v>100</v>
      </c>
      <c r="BS53" s="30"/>
      <c r="BT53" s="30"/>
      <c r="BU53" s="30"/>
      <c r="BV53" s="30"/>
      <c r="BW53" s="30"/>
      <c r="BX53" s="30"/>
      <c r="BY53" s="30"/>
      <c r="BZ53" s="30"/>
      <c r="CA53" s="30"/>
      <c r="CB53" s="30"/>
      <c r="CC53" s="30"/>
      <c r="CD53" s="30"/>
      <c r="CE53" s="30"/>
      <c r="CF53" s="30"/>
      <c r="CG53" s="30"/>
      <c r="CH53" s="30"/>
      <c r="CI53" s="30"/>
      <c r="CJ53" s="30"/>
      <c r="CK53" s="30"/>
      <c r="CL53" s="30"/>
      <c r="CM53" s="30"/>
      <c r="CQ53" s="10"/>
      <c r="CR53" s="10"/>
      <c r="CS53" s="10"/>
      <c r="CT53" s="10"/>
      <c r="CU53" s="10"/>
      <c r="CV53" s="10"/>
      <c r="CW53" s="10"/>
      <c r="CX53" s="10"/>
      <c r="CY53" s="10"/>
      <c r="CZ53" s="10"/>
      <c r="DA53" s="10"/>
      <c r="DB53" s="10"/>
      <c r="DC53" s="10"/>
      <c r="DD53" s="10"/>
      <c r="DE53" s="10"/>
      <c r="DF53" s="10"/>
      <c r="DG53" s="10"/>
      <c r="DH53" s="10"/>
      <c r="DI53" s="10"/>
      <c r="DJ53" s="10"/>
      <c r="DK53" s="10"/>
      <c r="DL53" s="10"/>
      <c r="DM53" s="10"/>
      <c r="DN53" s="10"/>
    </row>
    <row r="54" spans="2:118" x14ac:dyDescent="0.25">
      <c r="B54" s="49" t="s">
        <v>19</v>
      </c>
      <c r="C54" s="2">
        <v>0</v>
      </c>
      <c r="D54" s="2">
        <v>10</v>
      </c>
      <c r="E54" s="2">
        <v>0</v>
      </c>
      <c r="F54" s="2">
        <v>1</v>
      </c>
      <c r="G54" s="2">
        <v>2</v>
      </c>
      <c r="H54" s="2">
        <v>1</v>
      </c>
      <c r="I54" s="4">
        <v>0</v>
      </c>
      <c r="J54" s="3">
        <v>1</v>
      </c>
      <c r="K54" s="3">
        <v>1</v>
      </c>
      <c r="L54" s="3">
        <v>0</v>
      </c>
      <c r="M54" s="3">
        <v>0</v>
      </c>
      <c r="N54" s="3">
        <v>0</v>
      </c>
      <c r="O54" s="3">
        <v>0</v>
      </c>
      <c r="P54" s="3">
        <v>0</v>
      </c>
      <c r="Q54" s="3">
        <v>0</v>
      </c>
      <c r="R54" s="3">
        <v>0</v>
      </c>
      <c r="S54" s="49">
        <v>16</v>
      </c>
      <c r="AU54" s="30"/>
      <c r="AV54" s="30"/>
      <c r="AW54" s="30"/>
      <c r="AX54" s="30"/>
      <c r="AY54" s="30"/>
      <c r="AZ54" s="30"/>
      <c r="BA54" s="30"/>
      <c r="BB54" s="30"/>
      <c r="BC54" s="30"/>
      <c r="BD54" s="30"/>
      <c r="BE54" s="30"/>
      <c r="BF54" s="30"/>
      <c r="BG54" s="30"/>
      <c r="BH54" s="30"/>
      <c r="BI54" s="30"/>
      <c r="BJ54" s="30"/>
      <c r="BK54" s="30"/>
      <c r="BL54" s="30"/>
      <c r="BM54" s="30"/>
      <c r="BN54" s="30"/>
      <c r="BO54" s="30"/>
      <c r="BS54" s="30"/>
      <c r="BT54" s="30"/>
      <c r="BU54" s="30"/>
      <c r="BV54" s="30"/>
      <c r="BW54" s="30"/>
      <c r="BX54" s="30"/>
      <c r="BY54" s="30"/>
      <c r="BZ54" s="30"/>
      <c r="CA54" s="30"/>
      <c r="CB54" s="30"/>
      <c r="CC54" s="30"/>
      <c r="CD54" s="30"/>
      <c r="CE54" s="30"/>
      <c r="CF54" s="30"/>
      <c r="CG54" s="30"/>
      <c r="CH54" s="30"/>
      <c r="CI54" s="30"/>
      <c r="CJ54" s="30"/>
      <c r="CK54" s="30"/>
      <c r="CL54" s="30"/>
      <c r="CM54" s="30"/>
      <c r="CQ54" s="10"/>
      <c r="CR54" s="10"/>
      <c r="CS54" s="10"/>
      <c r="CT54" s="10"/>
      <c r="CU54" s="10"/>
      <c r="CV54" s="10"/>
      <c r="CW54" s="10"/>
      <c r="CX54" s="10"/>
      <c r="CY54" s="10"/>
      <c r="CZ54" s="10"/>
      <c r="DA54" s="10"/>
      <c r="DB54" s="10"/>
      <c r="DC54" s="10"/>
      <c r="DD54" s="10"/>
      <c r="DE54" s="10"/>
      <c r="DF54" s="10"/>
      <c r="DG54" s="10"/>
      <c r="DH54" s="10"/>
      <c r="DI54" s="10"/>
      <c r="DJ54" s="10"/>
      <c r="DK54" s="10"/>
      <c r="DL54" s="10"/>
      <c r="DM54" s="10"/>
      <c r="DN54" s="10"/>
    </row>
    <row r="55" spans="2:118" x14ac:dyDescent="0.25">
      <c r="B55" s="49" t="s">
        <v>20</v>
      </c>
      <c r="C55" s="2">
        <v>0</v>
      </c>
      <c r="D55" s="2">
        <v>0</v>
      </c>
      <c r="E55" s="2">
        <v>1</v>
      </c>
      <c r="F55" s="2">
        <v>10</v>
      </c>
      <c r="G55" s="2">
        <v>0</v>
      </c>
      <c r="H55" s="3">
        <v>2</v>
      </c>
      <c r="I55" s="3">
        <v>0</v>
      </c>
      <c r="J55" s="3">
        <v>1</v>
      </c>
      <c r="K55" s="3">
        <v>1</v>
      </c>
      <c r="L55" s="3">
        <v>1</v>
      </c>
      <c r="M55" s="3">
        <v>0</v>
      </c>
      <c r="N55" s="3">
        <v>0</v>
      </c>
      <c r="O55" s="3">
        <v>0</v>
      </c>
      <c r="P55" s="3">
        <v>0</v>
      </c>
      <c r="Q55" s="3">
        <v>0</v>
      </c>
      <c r="R55" s="3">
        <v>0</v>
      </c>
      <c r="S55" s="49">
        <v>16</v>
      </c>
      <c r="AU55" s="30"/>
      <c r="AV55" s="30"/>
      <c r="AW55" s="30"/>
      <c r="AX55" s="30"/>
      <c r="AY55" s="30"/>
      <c r="AZ55" s="30"/>
      <c r="BA55" s="30"/>
      <c r="BB55" s="30"/>
      <c r="BC55" s="30"/>
      <c r="BD55" s="30"/>
      <c r="BE55" s="30"/>
      <c r="BF55" s="30"/>
      <c r="BG55" s="30"/>
      <c r="BH55" s="30"/>
      <c r="BI55" s="30"/>
      <c r="BJ55" s="30"/>
      <c r="BK55" s="30"/>
      <c r="BL55" s="30"/>
      <c r="BM55" s="30"/>
      <c r="BN55" s="30"/>
      <c r="BO55" s="30"/>
      <c r="BS55" s="30"/>
      <c r="BT55" s="30"/>
      <c r="BU55" s="30"/>
      <c r="BV55" s="30"/>
      <c r="BW55" s="30"/>
      <c r="BX55" s="30"/>
      <c r="BY55" s="30"/>
      <c r="BZ55" s="30"/>
      <c r="CA55" s="30"/>
      <c r="CB55" s="30"/>
      <c r="CC55" s="30"/>
      <c r="CD55" s="30"/>
      <c r="CE55" s="30"/>
      <c r="CF55" s="30"/>
      <c r="CG55" s="30"/>
      <c r="CH55" s="30"/>
      <c r="CI55" s="30"/>
      <c r="CJ55" s="30"/>
      <c r="CK55" s="30"/>
      <c r="CL55" s="30"/>
      <c r="CM55" s="30"/>
      <c r="CQ55" s="10"/>
      <c r="CR55" s="10"/>
      <c r="CS55" s="10"/>
      <c r="CT55" s="10"/>
      <c r="CU55" s="10"/>
      <c r="CV55" s="10"/>
      <c r="CW55" s="10"/>
      <c r="CX55" s="10"/>
      <c r="CY55" s="10"/>
      <c r="CZ55" s="10"/>
      <c r="DA55" s="10"/>
      <c r="DB55" s="10"/>
      <c r="DC55" s="10"/>
      <c r="DD55" s="10"/>
      <c r="DE55" s="10"/>
      <c r="DF55" s="10"/>
      <c r="DG55" s="10"/>
      <c r="DH55" s="10"/>
      <c r="DI55" s="10"/>
      <c r="DJ55" s="10"/>
      <c r="DK55" s="10"/>
      <c r="DL55" s="10"/>
      <c r="DM55" s="10"/>
      <c r="DN55" s="10"/>
    </row>
    <row r="56" spans="2:118" x14ac:dyDescent="0.25">
      <c r="B56" s="49" t="s">
        <v>21</v>
      </c>
      <c r="C56" s="49">
        <v>0</v>
      </c>
      <c r="D56" s="49">
        <v>0</v>
      </c>
      <c r="E56" s="49">
        <v>0</v>
      </c>
      <c r="F56" s="49">
        <v>0</v>
      </c>
      <c r="G56" s="49">
        <v>0</v>
      </c>
      <c r="H56" s="49">
        <v>0</v>
      </c>
      <c r="I56" s="49">
        <v>10</v>
      </c>
      <c r="J56" s="49">
        <v>2</v>
      </c>
      <c r="K56" s="49">
        <v>0</v>
      </c>
      <c r="L56" s="49">
        <v>2</v>
      </c>
      <c r="M56" s="49">
        <v>2</v>
      </c>
      <c r="N56" s="49">
        <v>0</v>
      </c>
      <c r="O56" s="49">
        <v>0</v>
      </c>
      <c r="P56" s="49">
        <v>0</v>
      </c>
      <c r="Q56" s="49">
        <v>0</v>
      </c>
      <c r="R56" s="49">
        <v>0</v>
      </c>
      <c r="S56" s="49">
        <v>16</v>
      </c>
      <c r="AU56" s="30"/>
      <c r="AV56" s="30"/>
      <c r="AW56" s="30"/>
      <c r="AX56" s="30"/>
      <c r="AY56" s="30"/>
      <c r="AZ56" s="30"/>
      <c r="BA56" s="30"/>
      <c r="BB56" s="30"/>
      <c r="BC56" s="30"/>
      <c r="BD56" s="30"/>
      <c r="BE56" s="30"/>
      <c r="BF56" s="30"/>
      <c r="BG56" s="30"/>
      <c r="BH56" s="30"/>
      <c r="BI56" s="30"/>
      <c r="BJ56" s="30"/>
      <c r="BK56" s="30"/>
      <c r="BL56" s="30"/>
      <c r="BM56" s="30"/>
      <c r="BN56" s="30"/>
      <c r="BO56" s="30"/>
      <c r="BS56" s="30"/>
      <c r="BT56" s="30"/>
      <c r="BU56" s="30"/>
      <c r="BV56" s="30"/>
      <c r="BW56" s="30"/>
      <c r="BX56" s="30"/>
      <c r="BY56" s="30"/>
      <c r="BZ56" s="30"/>
      <c r="CA56" s="30"/>
      <c r="CB56" s="30"/>
      <c r="CC56" s="30"/>
      <c r="CD56" s="30"/>
      <c r="CE56" s="30"/>
      <c r="CF56" s="30"/>
      <c r="CG56" s="30"/>
      <c r="CH56" s="30"/>
      <c r="CI56" s="30"/>
      <c r="CJ56" s="30"/>
      <c r="CK56" s="30"/>
      <c r="CL56" s="30"/>
      <c r="CM56" s="30"/>
      <c r="CQ56" s="10"/>
      <c r="CR56" s="10"/>
      <c r="CS56" s="10"/>
      <c r="CT56" s="10"/>
      <c r="CU56" s="10"/>
      <c r="CV56" s="10"/>
      <c r="CW56" s="10"/>
      <c r="CX56" s="10"/>
      <c r="CY56" s="10"/>
      <c r="CZ56" s="10"/>
      <c r="DA56" s="10"/>
      <c r="DB56" s="10"/>
      <c r="DC56" s="10"/>
      <c r="DD56" s="10"/>
      <c r="DE56" s="10"/>
      <c r="DF56" s="10"/>
      <c r="DG56" s="10"/>
      <c r="DH56" s="10"/>
      <c r="DI56" s="10"/>
      <c r="DJ56" s="10"/>
      <c r="DK56" s="10"/>
      <c r="DL56" s="10"/>
      <c r="DM56" s="10"/>
      <c r="DN56" s="10"/>
    </row>
    <row r="57" spans="2:118" x14ac:dyDescent="0.25">
      <c r="B57" s="49" t="s">
        <v>22</v>
      </c>
      <c r="C57" s="49">
        <v>0</v>
      </c>
      <c r="D57" s="49">
        <v>2</v>
      </c>
      <c r="E57" s="49">
        <v>0</v>
      </c>
      <c r="F57" s="49">
        <v>6</v>
      </c>
      <c r="G57" s="49">
        <v>4</v>
      </c>
      <c r="H57" s="49">
        <v>1</v>
      </c>
      <c r="I57" s="49">
        <v>2</v>
      </c>
      <c r="J57" s="49">
        <v>1</v>
      </c>
      <c r="K57" s="49">
        <v>0</v>
      </c>
      <c r="L57" s="49">
        <v>0</v>
      </c>
      <c r="M57" s="49">
        <v>0</v>
      </c>
      <c r="N57" s="49">
        <v>0</v>
      </c>
      <c r="O57" s="49">
        <v>0</v>
      </c>
      <c r="P57" s="49">
        <v>0</v>
      </c>
      <c r="Q57" s="49">
        <v>0</v>
      </c>
      <c r="R57" s="49">
        <v>0</v>
      </c>
      <c r="S57" s="49">
        <v>16</v>
      </c>
      <c r="AU57" s="30"/>
      <c r="AV57" s="30"/>
      <c r="AW57" s="30"/>
      <c r="AX57" s="30"/>
      <c r="AY57" s="30"/>
      <c r="AZ57" s="30"/>
      <c r="BA57" s="30"/>
      <c r="BB57" s="30"/>
      <c r="BC57" s="30"/>
      <c r="BD57" s="30"/>
      <c r="BE57" s="30"/>
      <c r="BF57" s="30"/>
      <c r="BG57" s="30"/>
      <c r="BH57" s="30"/>
      <c r="BI57" s="30"/>
      <c r="BJ57" s="30"/>
      <c r="BK57" s="30"/>
      <c r="BL57" s="30"/>
      <c r="BM57" s="30"/>
      <c r="BN57" s="30"/>
      <c r="BO57" s="30"/>
      <c r="BS57" s="30"/>
      <c r="BT57" s="30"/>
      <c r="BU57" s="30"/>
      <c r="BV57" s="30"/>
      <c r="BW57" s="30"/>
      <c r="BX57" s="30"/>
      <c r="BY57" s="30"/>
      <c r="BZ57" s="30"/>
      <c r="CA57" s="30"/>
      <c r="CB57" s="30"/>
      <c r="CC57" s="30"/>
      <c r="CD57" s="30"/>
      <c r="CE57" s="30"/>
      <c r="CF57" s="30"/>
      <c r="CG57" s="30"/>
      <c r="CH57" s="30"/>
      <c r="CI57" s="30"/>
      <c r="CJ57" s="30"/>
      <c r="CK57" s="30"/>
      <c r="CL57" s="30"/>
      <c r="CM57" s="30"/>
      <c r="CQ57" s="10"/>
      <c r="CR57" s="10"/>
      <c r="CS57" s="10"/>
      <c r="CT57" s="10"/>
      <c r="CU57" s="10"/>
      <c r="CV57" s="10"/>
      <c r="CW57" s="10"/>
      <c r="CX57" s="10"/>
      <c r="CY57" s="10"/>
      <c r="CZ57" s="10"/>
      <c r="DA57" s="10"/>
      <c r="DB57" s="10"/>
      <c r="DC57" s="10"/>
      <c r="DD57" s="10"/>
      <c r="DE57" s="10"/>
      <c r="DF57" s="10"/>
      <c r="DG57" s="10"/>
      <c r="DH57" s="10"/>
      <c r="DI57" s="10"/>
      <c r="DJ57" s="10"/>
      <c r="DK57" s="10"/>
      <c r="DL57" s="10"/>
      <c r="DM57" s="10"/>
      <c r="DN57" s="10"/>
    </row>
    <row r="58" spans="2:118" x14ac:dyDescent="0.25">
      <c r="B58" s="49" t="s">
        <v>90</v>
      </c>
      <c r="C58" s="49">
        <v>0</v>
      </c>
      <c r="D58" s="49">
        <v>0</v>
      </c>
      <c r="E58" s="49">
        <v>0</v>
      </c>
      <c r="F58" s="49">
        <v>0</v>
      </c>
      <c r="G58" s="49">
        <v>0</v>
      </c>
      <c r="H58" s="49">
        <v>0</v>
      </c>
      <c r="I58" s="49">
        <v>0</v>
      </c>
      <c r="J58" s="49">
        <v>1</v>
      </c>
      <c r="K58" s="49">
        <v>12</v>
      </c>
      <c r="L58" s="49">
        <v>2</v>
      </c>
      <c r="M58" s="49">
        <v>1</v>
      </c>
      <c r="N58" s="49">
        <v>0</v>
      </c>
      <c r="O58" s="49">
        <v>0</v>
      </c>
      <c r="P58" s="49">
        <v>0</v>
      </c>
      <c r="Q58" s="49">
        <v>0</v>
      </c>
      <c r="R58" s="49">
        <v>0</v>
      </c>
      <c r="S58" s="49">
        <v>16</v>
      </c>
      <c r="AU58" s="30"/>
      <c r="AV58" s="30"/>
      <c r="AW58" s="30"/>
      <c r="AX58" s="30"/>
      <c r="AY58" s="30"/>
      <c r="AZ58" s="30"/>
      <c r="BA58" s="30"/>
      <c r="BB58" s="30"/>
      <c r="BC58" s="30"/>
      <c r="BD58" s="30"/>
      <c r="BE58" s="30"/>
      <c r="BF58" s="30"/>
      <c r="BG58" s="30"/>
      <c r="BH58" s="30"/>
      <c r="BI58" s="30"/>
      <c r="BJ58" s="30"/>
      <c r="BK58" s="30"/>
      <c r="BL58" s="30"/>
      <c r="BM58" s="30"/>
      <c r="BN58" s="30"/>
      <c r="BO58" s="30"/>
      <c r="BS58" s="30"/>
      <c r="BT58" s="30"/>
      <c r="BU58" s="30"/>
      <c r="BV58" s="30"/>
      <c r="BW58" s="30"/>
      <c r="BX58" s="30"/>
      <c r="BY58" s="30"/>
      <c r="BZ58" s="30"/>
      <c r="CA58" s="30"/>
      <c r="CB58" s="30"/>
      <c r="CC58" s="30"/>
      <c r="CD58" s="30"/>
      <c r="CE58" s="30"/>
      <c r="CF58" s="30"/>
      <c r="CG58" s="30"/>
      <c r="CH58" s="30"/>
      <c r="CI58" s="30"/>
      <c r="CJ58" s="30"/>
      <c r="CK58" s="30"/>
      <c r="CL58" s="30"/>
      <c r="CM58" s="30"/>
      <c r="CQ58" s="10"/>
      <c r="CR58" s="10"/>
      <c r="CS58" s="10"/>
      <c r="CT58" s="10"/>
      <c r="CU58" s="10"/>
      <c r="CV58" s="10"/>
      <c r="CW58" s="10"/>
      <c r="CX58" s="10"/>
      <c r="CY58" s="10"/>
      <c r="CZ58" s="10"/>
      <c r="DA58" s="10"/>
      <c r="DB58" s="10"/>
      <c r="DC58" s="10"/>
      <c r="DD58" s="10"/>
      <c r="DE58" s="10"/>
      <c r="DF58" s="10"/>
      <c r="DG58" s="10"/>
      <c r="DH58" s="10"/>
      <c r="DI58" s="10"/>
      <c r="DJ58" s="10"/>
      <c r="DK58" s="10"/>
      <c r="DL58" s="10"/>
      <c r="DM58" s="10"/>
      <c r="DN58" s="10"/>
    </row>
    <row r="59" spans="2:118" x14ac:dyDescent="0.25">
      <c r="B59" s="49" t="s">
        <v>121</v>
      </c>
      <c r="C59" s="49">
        <v>0</v>
      </c>
      <c r="D59" s="49">
        <v>0</v>
      </c>
      <c r="E59" s="49">
        <v>0</v>
      </c>
      <c r="F59" s="49">
        <v>0</v>
      </c>
      <c r="G59" s="49">
        <v>1</v>
      </c>
      <c r="H59" s="49">
        <v>1</v>
      </c>
      <c r="I59" s="49">
        <v>3</v>
      </c>
      <c r="J59" s="49">
        <v>3</v>
      </c>
      <c r="K59" s="49">
        <v>0</v>
      </c>
      <c r="L59" s="49">
        <v>5</v>
      </c>
      <c r="M59" s="49">
        <v>3</v>
      </c>
      <c r="N59" s="49">
        <v>0</v>
      </c>
      <c r="O59" s="49">
        <v>0</v>
      </c>
      <c r="P59" s="49">
        <v>0</v>
      </c>
      <c r="Q59" s="49">
        <v>0</v>
      </c>
      <c r="R59" s="49">
        <v>0</v>
      </c>
      <c r="S59" s="49">
        <v>16</v>
      </c>
      <c r="AU59" s="30"/>
      <c r="AV59" s="30"/>
      <c r="AW59" s="30"/>
      <c r="AX59" s="30"/>
      <c r="AY59" s="30"/>
      <c r="AZ59" s="30"/>
      <c r="BA59" s="30"/>
      <c r="BB59" s="30"/>
      <c r="BC59" s="30"/>
      <c r="BD59" s="30"/>
      <c r="BE59" s="30"/>
      <c r="BF59" s="30"/>
      <c r="BG59" s="30"/>
      <c r="BH59" s="30"/>
      <c r="BI59" s="30"/>
      <c r="BJ59" s="30"/>
      <c r="BK59" s="30"/>
      <c r="BL59" s="30"/>
      <c r="BM59" s="30"/>
      <c r="BN59" s="30"/>
      <c r="BO59" s="30"/>
      <c r="BS59" s="30"/>
      <c r="BT59" s="30"/>
      <c r="BU59" s="30"/>
      <c r="BV59" s="30"/>
      <c r="BW59" s="30"/>
      <c r="BX59" s="30"/>
      <c r="BY59" s="30"/>
      <c r="BZ59" s="30"/>
      <c r="CA59" s="30"/>
      <c r="CB59" s="30"/>
      <c r="CC59" s="30"/>
      <c r="CD59" s="30"/>
      <c r="CE59" s="30"/>
      <c r="CF59" s="30"/>
      <c r="CG59" s="30"/>
      <c r="CH59" s="30"/>
      <c r="CI59" s="30"/>
      <c r="CJ59" s="30"/>
      <c r="CK59" s="30"/>
      <c r="CL59" s="30"/>
      <c r="CM59" s="30"/>
      <c r="CQ59" s="10"/>
      <c r="CR59" s="10"/>
      <c r="CS59" s="10"/>
      <c r="CT59" s="10"/>
      <c r="CU59" s="10"/>
      <c r="CV59" s="10"/>
      <c r="CW59" s="10"/>
      <c r="CX59" s="10"/>
      <c r="CY59" s="10"/>
      <c r="CZ59" s="10"/>
      <c r="DA59" s="10"/>
      <c r="DB59" s="10"/>
      <c r="DC59" s="10"/>
      <c r="DD59" s="10"/>
      <c r="DE59" s="10"/>
      <c r="DF59" s="10"/>
      <c r="DG59" s="10"/>
      <c r="DH59" s="10"/>
      <c r="DI59" s="10"/>
      <c r="DJ59" s="10"/>
      <c r="DK59" s="10"/>
      <c r="DL59" s="10"/>
      <c r="DM59" s="10"/>
      <c r="DN59" s="10"/>
    </row>
    <row r="60" spans="2:118" x14ac:dyDescent="0.25">
      <c r="B60" s="49" t="s">
        <v>96</v>
      </c>
      <c r="C60" s="49">
        <v>0</v>
      </c>
      <c r="D60" s="49">
        <v>0</v>
      </c>
      <c r="E60" s="49">
        <v>0</v>
      </c>
      <c r="F60" s="49">
        <v>12</v>
      </c>
      <c r="G60" s="49">
        <v>0</v>
      </c>
      <c r="H60" s="49">
        <v>3</v>
      </c>
      <c r="I60" s="49">
        <v>1</v>
      </c>
      <c r="J60" s="49">
        <v>0</v>
      </c>
      <c r="K60" s="49">
        <v>0</v>
      </c>
      <c r="L60" s="49">
        <v>0</v>
      </c>
      <c r="M60" s="49">
        <v>0</v>
      </c>
      <c r="N60" s="49">
        <v>0</v>
      </c>
      <c r="O60" s="49">
        <v>0</v>
      </c>
      <c r="P60" s="49">
        <v>0</v>
      </c>
      <c r="Q60" s="49">
        <v>0</v>
      </c>
      <c r="R60" s="49">
        <v>0</v>
      </c>
      <c r="S60" s="49">
        <v>16</v>
      </c>
    </row>
    <row r="69" spans="1:118" x14ac:dyDescent="0.25">
      <c r="V69" s="49" t="str">
        <f>A70</f>
        <v>Enterobacter cloacae-complex</v>
      </c>
      <c r="AT69" s="49" t="str">
        <f>A70</f>
        <v>Enterobacter cloacae-complex</v>
      </c>
      <c r="BR69" s="49" t="str">
        <f>A70</f>
        <v>Enterobacter cloacae-complex</v>
      </c>
    </row>
    <row r="70" spans="1:118" ht="18.75" x14ac:dyDescent="0.25">
      <c r="A70" s="49" t="s">
        <v>122</v>
      </c>
      <c r="B70" s="49" t="s">
        <v>0</v>
      </c>
      <c r="C70" s="49">
        <v>1.5625E-2</v>
      </c>
      <c r="D70" s="49">
        <v>3.125E-2</v>
      </c>
      <c r="E70" s="49">
        <v>6.25E-2</v>
      </c>
      <c r="F70" s="49">
        <v>0.125</v>
      </c>
      <c r="G70" s="49">
        <v>0.25</v>
      </c>
      <c r="H70" s="49">
        <v>0.5</v>
      </c>
      <c r="I70" s="49">
        <v>1</v>
      </c>
      <c r="J70" s="49">
        <v>2</v>
      </c>
      <c r="K70" s="49">
        <v>4</v>
      </c>
      <c r="L70" s="49">
        <v>8</v>
      </c>
      <c r="M70" s="49">
        <v>16</v>
      </c>
      <c r="N70" s="49">
        <v>32</v>
      </c>
      <c r="O70" s="49">
        <v>64</v>
      </c>
      <c r="P70" s="49">
        <v>128</v>
      </c>
      <c r="Q70" s="49">
        <v>256</v>
      </c>
      <c r="R70" s="49">
        <v>512</v>
      </c>
      <c r="S70" s="49" t="s">
        <v>1</v>
      </c>
      <c r="V70" s="49" t="s">
        <v>0</v>
      </c>
      <c r="W70" s="49" t="str">
        <f>B71</f>
        <v>Ampicillin</v>
      </c>
      <c r="X70" s="49" t="str">
        <f>B72</f>
        <v>Ampicillin/ Sulbactam</v>
      </c>
      <c r="Y70" s="49" t="str">
        <f>B73</f>
        <v>Piperacillin</v>
      </c>
      <c r="Z70" s="49" t="str">
        <f>B74</f>
        <v>Piperacillin/ Tazobactam</v>
      </c>
      <c r="AA70" s="49" t="str">
        <f>B75</f>
        <v>Aztreonam</v>
      </c>
      <c r="AB70" s="49" t="str">
        <f>B76</f>
        <v>Cefotaxim</v>
      </c>
      <c r="AC70" s="49" t="str">
        <f>B77</f>
        <v>Ceftazidim</v>
      </c>
      <c r="AD70" s="49" t="str">
        <f>B78</f>
        <v>Cefuroxim</v>
      </c>
      <c r="AE70" s="49" t="str">
        <f>B79</f>
        <v>Imipenem</v>
      </c>
      <c r="AF70" s="49" t="str">
        <f>B80</f>
        <v>Meropenem</v>
      </c>
      <c r="AG70" s="49" t="str">
        <f>B81</f>
        <v>Colistin</v>
      </c>
      <c r="AH70" s="49" t="str">
        <f>B82</f>
        <v>Amikacin</v>
      </c>
      <c r="AI70" s="49" t="str">
        <f>B83</f>
        <v>Gentamicin</v>
      </c>
      <c r="AJ70" s="49" t="str">
        <f>B84</f>
        <v>Tobramycin</v>
      </c>
      <c r="AK70" s="49" t="str">
        <f>B85</f>
        <v>Fosfomycin</v>
      </c>
      <c r="AL70" s="49" t="str">
        <f>B86</f>
        <v>Cotrimoxazol</v>
      </c>
      <c r="AM70" s="49" t="str">
        <f>B87</f>
        <v>Ciprofloxacin</v>
      </c>
      <c r="AN70" s="49" t="str">
        <f>B88</f>
        <v>Levofloxacin</v>
      </c>
      <c r="AO70" s="49" t="str">
        <f>B89</f>
        <v>Moxifloxacin</v>
      </c>
      <c r="AP70" s="49" t="str">
        <f>B90</f>
        <v>Doxycyclin</v>
      </c>
      <c r="AQ70" s="49" t="str">
        <f>B91</f>
        <v>Tigecyclin</v>
      </c>
      <c r="AU70" s="30" t="str">
        <f t="shared" ref="AU70:BO70" si="1430">W70</f>
        <v>Ampicillin</v>
      </c>
      <c r="AV70" s="30" t="str">
        <f t="shared" si="1430"/>
        <v>Ampicillin/ Sulbactam</v>
      </c>
      <c r="AW70" s="30" t="str">
        <f t="shared" si="1430"/>
        <v>Piperacillin</v>
      </c>
      <c r="AX70" s="30" t="str">
        <f t="shared" si="1430"/>
        <v>Piperacillin/ Tazobactam</v>
      </c>
      <c r="AY70" s="30" t="str">
        <f t="shared" si="1430"/>
        <v>Aztreonam</v>
      </c>
      <c r="AZ70" s="30" t="str">
        <f t="shared" si="1430"/>
        <v>Cefotaxim</v>
      </c>
      <c r="BA70" s="30" t="str">
        <f t="shared" si="1430"/>
        <v>Ceftazidim</v>
      </c>
      <c r="BB70" s="30" t="str">
        <f t="shared" si="1430"/>
        <v>Cefuroxim</v>
      </c>
      <c r="BC70" s="30" t="str">
        <f t="shared" si="1430"/>
        <v>Imipenem</v>
      </c>
      <c r="BD70" s="30" t="str">
        <f t="shared" si="1430"/>
        <v>Meropenem</v>
      </c>
      <c r="BE70" s="30" t="str">
        <f t="shared" si="1430"/>
        <v>Colistin</v>
      </c>
      <c r="BF70" s="30" t="str">
        <f t="shared" si="1430"/>
        <v>Amikacin</v>
      </c>
      <c r="BG70" s="30" t="str">
        <f t="shared" si="1430"/>
        <v>Gentamicin</v>
      </c>
      <c r="BH70" s="30" t="str">
        <f t="shared" si="1430"/>
        <v>Tobramycin</v>
      </c>
      <c r="BI70" s="30" t="str">
        <f t="shared" si="1430"/>
        <v>Fosfomycin</v>
      </c>
      <c r="BJ70" s="30" t="str">
        <f t="shared" si="1430"/>
        <v>Cotrimoxazol</v>
      </c>
      <c r="BK70" s="30" t="str">
        <f t="shared" si="1430"/>
        <v>Ciprofloxacin</v>
      </c>
      <c r="BL70" s="30" t="str">
        <f t="shared" si="1430"/>
        <v>Levofloxacin</v>
      </c>
      <c r="BM70" s="30" t="str">
        <f t="shared" si="1430"/>
        <v>Moxifloxacin</v>
      </c>
      <c r="BN70" s="30" t="str">
        <f t="shared" si="1430"/>
        <v>Doxycyclin</v>
      </c>
      <c r="BO70" s="30" t="str">
        <f t="shared" si="1430"/>
        <v>Tigecyclin</v>
      </c>
      <c r="BR70" s="49" t="s">
        <v>0</v>
      </c>
      <c r="BS70" s="49" t="str">
        <f t="shared" ref="BS70:CM70" si="1431">W70</f>
        <v>Ampicillin</v>
      </c>
      <c r="BT70" s="49" t="str">
        <f t="shared" si="1431"/>
        <v>Ampicillin/ Sulbactam</v>
      </c>
      <c r="BU70" s="49" t="str">
        <f t="shared" si="1431"/>
        <v>Piperacillin</v>
      </c>
      <c r="BV70" s="49" t="str">
        <f t="shared" si="1431"/>
        <v>Piperacillin/ Tazobactam</v>
      </c>
      <c r="BW70" s="49" t="str">
        <f t="shared" si="1431"/>
        <v>Aztreonam</v>
      </c>
      <c r="BX70" s="49" t="str">
        <f t="shared" si="1431"/>
        <v>Cefotaxim</v>
      </c>
      <c r="BY70" s="49" t="str">
        <f t="shared" si="1431"/>
        <v>Ceftazidim</v>
      </c>
      <c r="BZ70" s="49" t="str">
        <f t="shared" si="1431"/>
        <v>Cefuroxim</v>
      </c>
      <c r="CA70" s="49" t="str">
        <f t="shared" si="1431"/>
        <v>Imipenem</v>
      </c>
      <c r="CB70" s="49" t="str">
        <f t="shared" si="1431"/>
        <v>Meropenem</v>
      </c>
      <c r="CC70" s="49" t="str">
        <f t="shared" si="1431"/>
        <v>Colistin</v>
      </c>
      <c r="CD70" s="49" t="str">
        <f t="shared" si="1431"/>
        <v>Amikacin</v>
      </c>
      <c r="CE70" s="49" t="str">
        <f t="shared" si="1431"/>
        <v>Gentamicin</v>
      </c>
      <c r="CF70" s="49" t="str">
        <f t="shared" si="1431"/>
        <v>Tobramycin</v>
      </c>
      <c r="CG70" s="49" t="str">
        <f t="shared" si="1431"/>
        <v>Fosfomycin</v>
      </c>
      <c r="CH70" s="49" t="str">
        <f t="shared" si="1431"/>
        <v>Cotrimoxazol</v>
      </c>
      <c r="CI70" s="49" t="str">
        <f t="shared" si="1431"/>
        <v>Ciprofloxacin</v>
      </c>
      <c r="CJ70" s="49" t="str">
        <f t="shared" si="1431"/>
        <v>Levofloxacin</v>
      </c>
      <c r="CK70" s="49" t="str">
        <f t="shared" si="1431"/>
        <v>Moxifloxacin</v>
      </c>
      <c r="CL70" s="49" t="str">
        <f t="shared" si="1431"/>
        <v>Doxycyclin</v>
      </c>
      <c r="CM70" s="49" t="str">
        <f t="shared" si="1431"/>
        <v>Tigecyclin</v>
      </c>
      <c r="CQ70" s="11"/>
      <c r="CR70" s="12" t="s">
        <v>48</v>
      </c>
      <c r="CS70" s="12" t="s">
        <v>53</v>
      </c>
      <c r="CT70" s="12" t="s">
        <v>54</v>
      </c>
      <c r="CU70" s="12" t="s">
        <v>55</v>
      </c>
      <c r="CV70" s="12" t="s">
        <v>56</v>
      </c>
      <c r="CW70" s="12" t="s">
        <v>57</v>
      </c>
      <c r="CX70" s="12" t="s">
        <v>58</v>
      </c>
      <c r="CY70" s="12" t="s">
        <v>71</v>
      </c>
      <c r="CZ70" s="12" t="s">
        <v>59</v>
      </c>
      <c r="DA70" s="12" t="s">
        <v>60</v>
      </c>
      <c r="DB70" s="12" t="s">
        <v>61</v>
      </c>
      <c r="DC70" s="12" t="s">
        <v>62</v>
      </c>
      <c r="DD70" s="12" t="s">
        <v>63</v>
      </c>
      <c r="DE70" s="12" t="s">
        <v>64</v>
      </c>
      <c r="DF70" s="12" t="s">
        <v>65</v>
      </c>
      <c r="DG70" s="12" t="s">
        <v>66</v>
      </c>
      <c r="DH70" s="12" t="s">
        <v>67</v>
      </c>
      <c r="DI70" s="12" t="s">
        <v>68</v>
      </c>
      <c r="DJ70" s="12" t="s">
        <v>69</v>
      </c>
      <c r="DK70" s="12" t="s">
        <v>70</v>
      </c>
      <c r="DL70" s="12" t="s">
        <v>72</v>
      </c>
      <c r="DM70" s="10"/>
      <c r="DN70" s="10"/>
    </row>
    <row r="71" spans="1:118" ht="18.75" x14ac:dyDescent="0.25">
      <c r="B71" s="49" t="s">
        <v>2</v>
      </c>
      <c r="C71" s="2">
        <v>0</v>
      </c>
      <c r="D71" s="2">
        <v>0</v>
      </c>
      <c r="E71" s="2">
        <v>0</v>
      </c>
      <c r="F71" s="2">
        <v>0</v>
      </c>
      <c r="G71" s="2">
        <v>0</v>
      </c>
      <c r="H71" s="2">
        <v>0</v>
      </c>
      <c r="I71" s="2">
        <v>0</v>
      </c>
      <c r="J71" s="2">
        <v>2</v>
      </c>
      <c r="K71" s="2">
        <v>3</v>
      </c>
      <c r="L71" s="2">
        <v>3</v>
      </c>
      <c r="M71" s="3">
        <v>6</v>
      </c>
      <c r="N71" s="3">
        <v>16</v>
      </c>
      <c r="O71" s="3">
        <v>85</v>
      </c>
      <c r="P71" s="3">
        <v>0</v>
      </c>
      <c r="Q71" s="3">
        <v>0</v>
      </c>
      <c r="R71" s="3">
        <v>0</v>
      </c>
      <c r="S71" s="49">
        <v>115</v>
      </c>
      <c r="V71" s="49">
        <v>1.5625E-2</v>
      </c>
      <c r="W71" s="2">
        <f>C71</f>
        <v>0</v>
      </c>
      <c r="X71" s="2">
        <f>C72</f>
        <v>0</v>
      </c>
      <c r="Y71" s="2">
        <f>C73</f>
        <v>0</v>
      </c>
      <c r="Z71" s="2">
        <f>C74</f>
        <v>0</v>
      </c>
      <c r="AA71" s="2">
        <f>C75</f>
        <v>0</v>
      </c>
      <c r="AB71" s="2">
        <f>C76</f>
        <v>0</v>
      </c>
      <c r="AC71" s="2">
        <f>C77</f>
        <v>0</v>
      </c>
      <c r="AD71" s="49">
        <f>C78</f>
        <v>0</v>
      </c>
      <c r="AE71" s="2">
        <f>C79</f>
        <v>0</v>
      </c>
      <c r="AF71" s="2">
        <f>C80</f>
        <v>0</v>
      </c>
      <c r="AG71" s="2">
        <f>C81</f>
        <v>0</v>
      </c>
      <c r="AH71" s="2">
        <f>C82</f>
        <v>0</v>
      </c>
      <c r="AI71" s="2">
        <f>C83</f>
        <v>0</v>
      </c>
      <c r="AJ71" s="2">
        <f>C84</f>
        <v>0</v>
      </c>
      <c r="AK71" s="2">
        <f>C85</f>
        <v>0</v>
      </c>
      <c r="AL71" s="2">
        <f>C86</f>
        <v>0</v>
      </c>
      <c r="AM71" s="2">
        <f>C87</f>
        <v>0</v>
      </c>
      <c r="AN71" s="2">
        <f>C88</f>
        <v>0</v>
      </c>
      <c r="AO71" s="2">
        <f>C89</f>
        <v>0</v>
      </c>
      <c r="AP71" s="49">
        <f>C90</f>
        <v>0</v>
      </c>
      <c r="AQ71" s="50">
        <f>C91</f>
        <v>0</v>
      </c>
      <c r="AT71" s="49">
        <v>1.4999999999999999E-2</v>
      </c>
      <c r="AU71" s="31">
        <f t="shared" ref="AU71:BO71" si="1432">PRODUCT(W71*100*1/W87)</f>
        <v>0</v>
      </c>
      <c r="AV71" s="31">
        <f t="shared" si="1432"/>
        <v>0</v>
      </c>
      <c r="AW71" s="31">
        <f t="shared" si="1432"/>
        <v>0</v>
      </c>
      <c r="AX71" s="31">
        <f t="shared" si="1432"/>
        <v>0</v>
      </c>
      <c r="AY71" s="31">
        <f t="shared" si="1432"/>
        <v>0</v>
      </c>
      <c r="AZ71" s="31">
        <f t="shared" si="1432"/>
        <v>0</v>
      </c>
      <c r="BA71" s="31">
        <f t="shared" si="1432"/>
        <v>0</v>
      </c>
      <c r="BB71" s="51">
        <f t="shared" si="1432"/>
        <v>0</v>
      </c>
      <c r="BC71" s="31">
        <f t="shared" si="1432"/>
        <v>0</v>
      </c>
      <c r="BD71" s="31">
        <f t="shared" si="1432"/>
        <v>0</v>
      </c>
      <c r="BE71" s="31">
        <f t="shared" si="1432"/>
        <v>0</v>
      </c>
      <c r="BF71" s="31">
        <f t="shared" si="1432"/>
        <v>0</v>
      </c>
      <c r="BG71" s="31">
        <f t="shared" si="1432"/>
        <v>0</v>
      </c>
      <c r="BH71" s="31">
        <f t="shared" si="1432"/>
        <v>0</v>
      </c>
      <c r="BI71" s="31">
        <f t="shared" si="1432"/>
        <v>0</v>
      </c>
      <c r="BJ71" s="31">
        <f t="shared" si="1432"/>
        <v>0</v>
      </c>
      <c r="BK71" s="31">
        <f t="shared" si="1432"/>
        <v>0</v>
      </c>
      <c r="BL71" s="31">
        <f t="shared" si="1432"/>
        <v>0</v>
      </c>
      <c r="BM71" s="31">
        <f t="shared" si="1432"/>
        <v>0</v>
      </c>
      <c r="BN71" s="30">
        <f t="shared" si="1432"/>
        <v>0</v>
      </c>
      <c r="BO71" s="52">
        <f t="shared" si="1432"/>
        <v>0</v>
      </c>
      <c r="BR71" s="49">
        <v>1.4999999999999999E-2</v>
      </c>
      <c r="BS71" s="31">
        <f t="shared" ref="BS71:CM71" si="1433">AU71</f>
        <v>0</v>
      </c>
      <c r="BT71" s="31">
        <f t="shared" si="1433"/>
        <v>0</v>
      </c>
      <c r="BU71" s="31">
        <f t="shared" si="1433"/>
        <v>0</v>
      </c>
      <c r="BV71" s="31">
        <f t="shared" si="1433"/>
        <v>0</v>
      </c>
      <c r="BW71" s="31">
        <f t="shared" si="1433"/>
        <v>0</v>
      </c>
      <c r="BX71" s="31">
        <f t="shared" si="1433"/>
        <v>0</v>
      </c>
      <c r="BY71" s="31">
        <f t="shared" si="1433"/>
        <v>0</v>
      </c>
      <c r="BZ71" s="51">
        <f t="shared" si="1433"/>
        <v>0</v>
      </c>
      <c r="CA71" s="31">
        <f t="shared" si="1433"/>
        <v>0</v>
      </c>
      <c r="CB71" s="31">
        <f t="shared" si="1433"/>
        <v>0</v>
      </c>
      <c r="CC71" s="31">
        <f t="shared" si="1433"/>
        <v>0</v>
      </c>
      <c r="CD71" s="31">
        <f t="shared" si="1433"/>
        <v>0</v>
      </c>
      <c r="CE71" s="31">
        <f t="shared" si="1433"/>
        <v>0</v>
      </c>
      <c r="CF71" s="31">
        <f t="shared" si="1433"/>
        <v>0</v>
      </c>
      <c r="CG71" s="31">
        <f t="shared" si="1433"/>
        <v>0</v>
      </c>
      <c r="CH71" s="31">
        <f t="shared" si="1433"/>
        <v>0</v>
      </c>
      <c r="CI71" s="31">
        <f t="shared" si="1433"/>
        <v>0</v>
      </c>
      <c r="CJ71" s="31">
        <f t="shared" si="1433"/>
        <v>0</v>
      </c>
      <c r="CK71" s="31">
        <f t="shared" si="1433"/>
        <v>0</v>
      </c>
      <c r="CL71" s="30">
        <f t="shared" si="1433"/>
        <v>0</v>
      </c>
      <c r="CM71" s="52">
        <f t="shared" si="1433"/>
        <v>0</v>
      </c>
      <c r="CN71" s="5"/>
      <c r="CQ71" s="12" t="s">
        <v>49</v>
      </c>
      <c r="CR71" s="16">
        <f>S71</f>
        <v>115</v>
      </c>
      <c r="CS71" s="16">
        <f>S72</f>
        <v>115</v>
      </c>
      <c r="CT71" s="16">
        <f>S73</f>
        <v>115</v>
      </c>
      <c r="CU71" s="16">
        <f>S74</f>
        <v>115</v>
      </c>
      <c r="CV71" s="16">
        <f>S75</f>
        <v>115</v>
      </c>
      <c r="CW71" s="16">
        <f>S76</f>
        <v>115</v>
      </c>
      <c r="CX71" s="16">
        <f>S77</f>
        <v>115</v>
      </c>
      <c r="CY71" s="16">
        <f>S78</f>
        <v>115</v>
      </c>
      <c r="CZ71" s="16">
        <f>S79</f>
        <v>115</v>
      </c>
      <c r="DA71" s="16">
        <f>S80</f>
        <v>115</v>
      </c>
      <c r="DB71" s="16">
        <f>S81</f>
        <v>115</v>
      </c>
      <c r="DC71" s="16">
        <f>S82</f>
        <v>115</v>
      </c>
      <c r="DD71" s="16">
        <f>S83</f>
        <v>115</v>
      </c>
      <c r="DE71" s="16">
        <f>S84</f>
        <v>39</v>
      </c>
      <c r="DF71" s="16">
        <f>S85</f>
        <v>115</v>
      </c>
      <c r="DG71" s="16">
        <f>S86</f>
        <v>114</v>
      </c>
      <c r="DH71" s="16">
        <f>S87</f>
        <v>115</v>
      </c>
      <c r="DI71" s="16">
        <f>S88</f>
        <v>115</v>
      </c>
      <c r="DJ71" s="16">
        <f>S89</f>
        <v>115</v>
      </c>
      <c r="DK71" s="16">
        <f>S90</f>
        <v>115</v>
      </c>
      <c r="DL71" s="16">
        <f>S91</f>
        <v>115</v>
      </c>
      <c r="DM71" s="10"/>
      <c r="DN71" s="10"/>
    </row>
    <row r="72" spans="1:118" ht="18.75" x14ac:dyDescent="0.25">
      <c r="B72" s="49" t="s">
        <v>3</v>
      </c>
      <c r="C72" s="2">
        <v>0</v>
      </c>
      <c r="D72" s="2">
        <v>0</v>
      </c>
      <c r="E72" s="2">
        <v>0</v>
      </c>
      <c r="F72" s="2">
        <v>1</v>
      </c>
      <c r="G72" s="2">
        <v>0</v>
      </c>
      <c r="H72" s="2">
        <v>0</v>
      </c>
      <c r="I72" s="2">
        <v>3</v>
      </c>
      <c r="J72" s="2">
        <v>3</v>
      </c>
      <c r="K72" s="2">
        <v>9</v>
      </c>
      <c r="L72" s="2">
        <v>16</v>
      </c>
      <c r="M72" s="3">
        <v>8</v>
      </c>
      <c r="N72" s="3">
        <v>11</v>
      </c>
      <c r="O72" s="3">
        <v>64</v>
      </c>
      <c r="P72" s="3">
        <v>0</v>
      </c>
      <c r="Q72" s="3">
        <v>0</v>
      </c>
      <c r="R72" s="3">
        <v>0</v>
      </c>
      <c r="S72" s="49">
        <v>115</v>
      </c>
      <c r="V72" s="49">
        <v>3.125E-2</v>
      </c>
      <c r="W72" s="2">
        <f>D71</f>
        <v>0</v>
      </c>
      <c r="X72" s="2">
        <f>D72</f>
        <v>0</v>
      </c>
      <c r="Y72" s="2">
        <f>D73</f>
        <v>0</v>
      </c>
      <c r="Z72" s="2">
        <f>D74</f>
        <v>0</v>
      </c>
      <c r="AA72" s="2">
        <f>D75</f>
        <v>0</v>
      </c>
      <c r="AB72" s="2">
        <f>D76</f>
        <v>10</v>
      </c>
      <c r="AC72" s="2">
        <f>D77</f>
        <v>0</v>
      </c>
      <c r="AD72" s="49">
        <f>D78</f>
        <v>0</v>
      </c>
      <c r="AE72" s="2">
        <f>D79</f>
        <v>0</v>
      </c>
      <c r="AF72" s="2">
        <f>D80</f>
        <v>0</v>
      </c>
      <c r="AG72" s="2">
        <f>D81</f>
        <v>0</v>
      </c>
      <c r="AH72" s="2">
        <f>D82</f>
        <v>0</v>
      </c>
      <c r="AI72" s="2">
        <f>D83</f>
        <v>0</v>
      </c>
      <c r="AJ72" s="2">
        <f>D84</f>
        <v>0</v>
      </c>
      <c r="AK72" s="2">
        <f>D85</f>
        <v>0</v>
      </c>
      <c r="AL72" s="2">
        <f>D86</f>
        <v>0</v>
      </c>
      <c r="AM72" s="2">
        <f>D87</f>
        <v>74</v>
      </c>
      <c r="AN72" s="2">
        <f>D88</f>
        <v>88</v>
      </c>
      <c r="AO72" s="2">
        <f>D89</f>
        <v>3</v>
      </c>
      <c r="AP72" s="49">
        <f>D90</f>
        <v>0</v>
      </c>
      <c r="AQ72" s="50">
        <f>D91</f>
        <v>1</v>
      </c>
      <c r="AT72" s="49">
        <v>3.1E-2</v>
      </c>
      <c r="AU72" s="31">
        <f t="shared" ref="AU72:BO72" si="1434">PRODUCT(W72*100*1/W87)</f>
        <v>0</v>
      </c>
      <c r="AV72" s="31">
        <f t="shared" si="1434"/>
        <v>0</v>
      </c>
      <c r="AW72" s="31">
        <f t="shared" si="1434"/>
        <v>0</v>
      </c>
      <c r="AX72" s="31">
        <f t="shared" si="1434"/>
        <v>0</v>
      </c>
      <c r="AY72" s="31">
        <f t="shared" si="1434"/>
        <v>0</v>
      </c>
      <c r="AZ72" s="31">
        <f t="shared" si="1434"/>
        <v>8.695652173913043</v>
      </c>
      <c r="BA72" s="31">
        <f t="shared" si="1434"/>
        <v>0</v>
      </c>
      <c r="BB72" s="51">
        <f t="shared" si="1434"/>
        <v>0</v>
      </c>
      <c r="BC72" s="31">
        <f t="shared" si="1434"/>
        <v>0</v>
      </c>
      <c r="BD72" s="31">
        <f t="shared" si="1434"/>
        <v>0</v>
      </c>
      <c r="BE72" s="31">
        <f t="shared" si="1434"/>
        <v>0</v>
      </c>
      <c r="BF72" s="31">
        <f t="shared" si="1434"/>
        <v>0</v>
      </c>
      <c r="BG72" s="31">
        <f t="shared" si="1434"/>
        <v>0</v>
      </c>
      <c r="BH72" s="31">
        <f t="shared" si="1434"/>
        <v>0</v>
      </c>
      <c r="BI72" s="31">
        <f t="shared" si="1434"/>
        <v>0</v>
      </c>
      <c r="BJ72" s="31">
        <f t="shared" si="1434"/>
        <v>0</v>
      </c>
      <c r="BK72" s="31">
        <f t="shared" si="1434"/>
        <v>64.347826086956516</v>
      </c>
      <c r="BL72" s="31">
        <f t="shared" si="1434"/>
        <v>76.521739130434781</v>
      </c>
      <c r="BM72" s="31">
        <f t="shared" si="1434"/>
        <v>2.6086956521739131</v>
      </c>
      <c r="BN72" s="30">
        <f t="shared" si="1434"/>
        <v>0</v>
      </c>
      <c r="BO72" s="52">
        <f t="shared" si="1434"/>
        <v>0.86956521739130432</v>
      </c>
      <c r="BR72" s="49">
        <v>3.1E-2</v>
      </c>
      <c r="BS72" s="31">
        <f t="shared" ref="BS72:CM72" si="1435">AU71+AU72</f>
        <v>0</v>
      </c>
      <c r="BT72" s="31">
        <f t="shared" si="1435"/>
        <v>0</v>
      </c>
      <c r="BU72" s="31">
        <f t="shared" si="1435"/>
        <v>0</v>
      </c>
      <c r="BV72" s="31">
        <f t="shared" si="1435"/>
        <v>0</v>
      </c>
      <c r="BW72" s="31">
        <f t="shared" si="1435"/>
        <v>0</v>
      </c>
      <c r="BX72" s="31">
        <f t="shared" si="1435"/>
        <v>8.695652173913043</v>
      </c>
      <c r="BY72" s="31">
        <f t="shared" si="1435"/>
        <v>0</v>
      </c>
      <c r="BZ72" s="51">
        <f t="shared" si="1435"/>
        <v>0</v>
      </c>
      <c r="CA72" s="31">
        <f t="shared" si="1435"/>
        <v>0</v>
      </c>
      <c r="CB72" s="31">
        <f t="shared" si="1435"/>
        <v>0</v>
      </c>
      <c r="CC72" s="31">
        <f t="shared" si="1435"/>
        <v>0</v>
      </c>
      <c r="CD72" s="31">
        <f t="shared" si="1435"/>
        <v>0</v>
      </c>
      <c r="CE72" s="31">
        <f t="shared" si="1435"/>
        <v>0</v>
      </c>
      <c r="CF72" s="31">
        <f t="shared" si="1435"/>
        <v>0</v>
      </c>
      <c r="CG72" s="31">
        <f t="shared" si="1435"/>
        <v>0</v>
      </c>
      <c r="CH72" s="31">
        <f t="shared" si="1435"/>
        <v>0</v>
      </c>
      <c r="CI72" s="31">
        <f t="shared" si="1435"/>
        <v>64.347826086956516</v>
      </c>
      <c r="CJ72" s="31">
        <f t="shared" si="1435"/>
        <v>76.521739130434781</v>
      </c>
      <c r="CK72" s="31">
        <f t="shared" si="1435"/>
        <v>2.6086956521739131</v>
      </c>
      <c r="CL72" s="30">
        <f t="shared" si="1435"/>
        <v>0</v>
      </c>
      <c r="CM72" s="52">
        <f t="shared" si="1435"/>
        <v>0.86956521739130432</v>
      </c>
      <c r="CN72" s="5"/>
      <c r="CQ72" s="12" t="s">
        <v>50</v>
      </c>
      <c r="CR72" s="13">
        <f>BS80</f>
        <v>6.9565217391304346</v>
      </c>
      <c r="CS72" s="13">
        <f>BT80</f>
        <v>27.826086956521742</v>
      </c>
      <c r="CT72" s="13">
        <f>BU80</f>
        <v>48.695652173913047</v>
      </c>
      <c r="CU72" s="13">
        <f>BV80</f>
        <v>65.217391304347828</v>
      </c>
      <c r="CV72" s="13">
        <f>BW77</f>
        <v>48.695652173913047</v>
      </c>
      <c r="CW72" s="13">
        <f>BX77</f>
        <v>48.695652173913047</v>
      </c>
      <c r="CX72" s="13">
        <f>BY77</f>
        <v>48.695652173913047</v>
      </c>
      <c r="CY72" s="13"/>
      <c r="CZ72" s="13">
        <f>CA78</f>
        <v>100</v>
      </c>
      <c r="DA72" s="13">
        <f>CB78</f>
        <v>100</v>
      </c>
      <c r="DB72" s="13">
        <f>CC78</f>
        <v>88.695652173913032</v>
      </c>
      <c r="DC72" s="13">
        <f>CD80</f>
        <v>100</v>
      </c>
      <c r="DD72" s="13">
        <f>CE78</f>
        <v>95.65217391304347</v>
      </c>
      <c r="DE72" s="13">
        <f>CF78</f>
        <v>100</v>
      </c>
      <c r="DF72" s="13">
        <f>CG82</f>
        <v>63.478260869565219</v>
      </c>
      <c r="DG72" s="13">
        <f>CH78</f>
        <v>77.192982456140371</v>
      </c>
      <c r="DH72" s="13">
        <f>CI75</f>
        <v>88.695652173913032</v>
      </c>
      <c r="DI72" s="13">
        <f>CJ76</f>
        <v>89.565217391304344</v>
      </c>
      <c r="DJ72" s="13">
        <f>CK75</f>
        <v>81.739130434782609</v>
      </c>
      <c r="DK72" s="13"/>
      <c r="DL72" s="13"/>
      <c r="DM72" s="10"/>
      <c r="DN72" s="10"/>
    </row>
    <row r="73" spans="1:118" ht="18.75" x14ac:dyDescent="0.25">
      <c r="B73" s="49" t="s">
        <v>4</v>
      </c>
      <c r="C73" s="2">
        <v>0</v>
      </c>
      <c r="D73" s="2">
        <v>0</v>
      </c>
      <c r="E73" s="2">
        <v>0</v>
      </c>
      <c r="F73" s="2">
        <v>0</v>
      </c>
      <c r="G73" s="2">
        <v>6</v>
      </c>
      <c r="H73" s="2">
        <v>0</v>
      </c>
      <c r="I73" s="2">
        <v>25</v>
      </c>
      <c r="J73" s="2">
        <v>19</v>
      </c>
      <c r="K73" s="2">
        <v>2</v>
      </c>
      <c r="L73" s="2">
        <v>4</v>
      </c>
      <c r="M73" s="3">
        <v>7</v>
      </c>
      <c r="N73" s="3">
        <v>15</v>
      </c>
      <c r="O73" s="3">
        <v>18</v>
      </c>
      <c r="P73" s="3">
        <v>19</v>
      </c>
      <c r="Q73" s="3">
        <v>0</v>
      </c>
      <c r="R73" s="3">
        <v>0</v>
      </c>
      <c r="S73" s="49">
        <v>115</v>
      </c>
      <c r="V73" s="49">
        <v>6.25E-2</v>
      </c>
      <c r="W73" s="2">
        <f>E71</f>
        <v>0</v>
      </c>
      <c r="X73" s="2">
        <f>E72</f>
        <v>0</v>
      </c>
      <c r="Y73" s="2">
        <f>E73</f>
        <v>0</v>
      </c>
      <c r="Z73" s="2">
        <f>E74</f>
        <v>0</v>
      </c>
      <c r="AA73" s="2">
        <f>E75</f>
        <v>0</v>
      </c>
      <c r="AB73" s="2">
        <f>E76</f>
        <v>0</v>
      </c>
      <c r="AC73" s="2">
        <f>E77</f>
        <v>0</v>
      </c>
      <c r="AD73" s="49">
        <f>E78</f>
        <v>0</v>
      </c>
      <c r="AE73" s="2">
        <f>E79</f>
        <v>12</v>
      </c>
      <c r="AF73" s="2">
        <f>E80</f>
        <v>104</v>
      </c>
      <c r="AG73" s="2">
        <f>E81</f>
        <v>0</v>
      </c>
      <c r="AH73" s="2">
        <f>E82</f>
        <v>0</v>
      </c>
      <c r="AI73" s="2">
        <f>E83</f>
        <v>19</v>
      </c>
      <c r="AJ73" s="2">
        <f>E84</f>
        <v>29</v>
      </c>
      <c r="AK73" s="2">
        <f>E85</f>
        <v>0</v>
      </c>
      <c r="AL73" s="2">
        <f>E86</f>
        <v>53</v>
      </c>
      <c r="AM73" s="2">
        <f>E87</f>
        <v>15</v>
      </c>
      <c r="AN73" s="2">
        <f>E88</f>
        <v>0</v>
      </c>
      <c r="AO73" s="2">
        <f>E89</f>
        <v>29</v>
      </c>
      <c r="AP73" s="49">
        <f>E90</f>
        <v>0</v>
      </c>
      <c r="AQ73" s="50">
        <f>E91</f>
        <v>0</v>
      </c>
      <c r="AT73" s="49">
        <v>6.2E-2</v>
      </c>
      <c r="AU73" s="31">
        <f t="shared" ref="AU73:BO73" si="1436">PRODUCT(W73*100*1/W87)</f>
        <v>0</v>
      </c>
      <c r="AV73" s="31">
        <f t="shared" si="1436"/>
        <v>0</v>
      </c>
      <c r="AW73" s="31">
        <f t="shared" si="1436"/>
        <v>0</v>
      </c>
      <c r="AX73" s="31">
        <f t="shared" si="1436"/>
        <v>0</v>
      </c>
      <c r="AY73" s="31">
        <f t="shared" si="1436"/>
        <v>0</v>
      </c>
      <c r="AZ73" s="31">
        <f t="shared" si="1436"/>
        <v>0</v>
      </c>
      <c r="BA73" s="31">
        <f t="shared" si="1436"/>
        <v>0</v>
      </c>
      <c r="BB73" s="51">
        <f t="shared" si="1436"/>
        <v>0</v>
      </c>
      <c r="BC73" s="31">
        <f t="shared" si="1436"/>
        <v>10.434782608695652</v>
      </c>
      <c r="BD73" s="31">
        <f t="shared" si="1436"/>
        <v>90.434782608695656</v>
      </c>
      <c r="BE73" s="31">
        <f t="shared" si="1436"/>
        <v>0</v>
      </c>
      <c r="BF73" s="31">
        <f t="shared" si="1436"/>
        <v>0</v>
      </c>
      <c r="BG73" s="31">
        <f t="shared" si="1436"/>
        <v>16.521739130434781</v>
      </c>
      <c r="BH73" s="31">
        <f t="shared" si="1436"/>
        <v>74.358974358974365</v>
      </c>
      <c r="BI73" s="31">
        <f t="shared" si="1436"/>
        <v>0</v>
      </c>
      <c r="BJ73" s="31">
        <f t="shared" si="1436"/>
        <v>46.491228070175438</v>
      </c>
      <c r="BK73" s="31">
        <f t="shared" si="1436"/>
        <v>13.043478260869565</v>
      </c>
      <c r="BL73" s="31">
        <f t="shared" si="1436"/>
        <v>0</v>
      </c>
      <c r="BM73" s="31">
        <f t="shared" si="1436"/>
        <v>25.217391304347824</v>
      </c>
      <c r="BN73" s="30">
        <f t="shared" si="1436"/>
        <v>0</v>
      </c>
      <c r="BO73" s="52">
        <f t="shared" si="1436"/>
        <v>0</v>
      </c>
      <c r="BR73" s="49">
        <v>6.2E-2</v>
      </c>
      <c r="BS73" s="31">
        <f t="shared" ref="BS73:CM73" si="1437">AU71+AU72+AU73</f>
        <v>0</v>
      </c>
      <c r="BT73" s="31">
        <f t="shared" si="1437"/>
        <v>0</v>
      </c>
      <c r="BU73" s="31">
        <f t="shared" si="1437"/>
        <v>0</v>
      </c>
      <c r="BV73" s="31">
        <f t="shared" si="1437"/>
        <v>0</v>
      </c>
      <c r="BW73" s="31">
        <f t="shared" si="1437"/>
        <v>0</v>
      </c>
      <c r="BX73" s="31">
        <f t="shared" si="1437"/>
        <v>8.695652173913043</v>
      </c>
      <c r="BY73" s="31">
        <f t="shared" si="1437"/>
        <v>0</v>
      </c>
      <c r="BZ73" s="51">
        <f t="shared" si="1437"/>
        <v>0</v>
      </c>
      <c r="CA73" s="31">
        <f t="shared" si="1437"/>
        <v>10.434782608695652</v>
      </c>
      <c r="CB73" s="31">
        <f t="shared" si="1437"/>
        <v>90.434782608695656</v>
      </c>
      <c r="CC73" s="31">
        <f t="shared" si="1437"/>
        <v>0</v>
      </c>
      <c r="CD73" s="31">
        <f t="shared" si="1437"/>
        <v>0</v>
      </c>
      <c r="CE73" s="31">
        <f t="shared" si="1437"/>
        <v>16.521739130434781</v>
      </c>
      <c r="CF73" s="31">
        <f t="shared" si="1437"/>
        <v>74.358974358974365</v>
      </c>
      <c r="CG73" s="31">
        <f t="shared" si="1437"/>
        <v>0</v>
      </c>
      <c r="CH73" s="31">
        <f t="shared" si="1437"/>
        <v>46.491228070175438</v>
      </c>
      <c r="CI73" s="31">
        <f t="shared" si="1437"/>
        <v>77.391304347826079</v>
      </c>
      <c r="CJ73" s="31">
        <f t="shared" si="1437"/>
        <v>76.521739130434781</v>
      </c>
      <c r="CK73" s="31">
        <f t="shared" si="1437"/>
        <v>27.826086956521738</v>
      </c>
      <c r="CL73" s="30">
        <f t="shared" si="1437"/>
        <v>0</v>
      </c>
      <c r="CM73" s="52">
        <f t="shared" si="1437"/>
        <v>0.86956521739130432</v>
      </c>
      <c r="CN73" s="5"/>
      <c r="CQ73" s="12" t="s">
        <v>51</v>
      </c>
      <c r="CR73" s="13"/>
      <c r="CS73" s="13"/>
      <c r="CT73" s="13"/>
      <c r="CU73" s="13"/>
      <c r="CV73" s="13">
        <f>BW79-BW77</f>
        <v>3.4782608695652186</v>
      </c>
      <c r="CW73" s="13">
        <f>SUM(BX78,-BX77)</f>
        <v>0</v>
      </c>
      <c r="CX73" s="14">
        <f>SUM(BY78-BY77)</f>
        <v>3.4782608695652186</v>
      </c>
      <c r="CY73" s="13"/>
      <c r="CZ73" s="13">
        <f>CA79-CA78</f>
        <v>0</v>
      </c>
      <c r="DA73" s="13">
        <f>CB80-CB78</f>
        <v>0</v>
      </c>
      <c r="DB73" s="13"/>
      <c r="DC73" s="13"/>
      <c r="DD73" s="13"/>
      <c r="DE73" s="13"/>
      <c r="DF73" s="13"/>
      <c r="DG73" s="13">
        <f>CH79-CH78</f>
        <v>1.7543859649122737</v>
      </c>
      <c r="DH73" s="13">
        <f>CI76-CI75</f>
        <v>0</v>
      </c>
      <c r="DI73" s="13">
        <f>CJ77-CJ76</f>
        <v>1.7391304347826093</v>
      </c>
      <c r="DJ73" s="13"/>
      <c r="DK73" s="13"/>
      <c r="DL73" s="13"/>
      <c r="DM73" s="10"/>
      <c r="DN73" s="10"/>
    </row>
    <row r="74" spans="1:118" ht="18.75" x14ac:dyDescent="0.25">
      <c r="B74" s="49" t="s">
        <v>5</v>
      </c>
      <c r="C74" s="2">
        <v>0</v>
      </c>
      <c r="D74" s="2">
        <v>0</v>
      </c>
      <c r="E74" s="2">
        <v>0</v>
      </c>
      <c r="F74" s="2">
        <v>0</v>
      </c>
      <c r="G74" s="2">
        <v>11</v>
      </c>
      <c r="H74" s="2">
        <v>0</v>
      </c>
      <c r="I74" s="2">
        <v>28</v>
      </c>
      <c r="J74" s="2">
        <v>18</v>
      </c>
      <c r="K74" s="2">
        <v>5</v>
      </c>
      <c r="L74" s="2">
        <v>13</v>
      </c>
      <c r="M74" s="3">
        <v>12</v>
      </c>
      <c r="N74" s="3">
        <v>14</v>
      </c>
      <c r="O74" s="3">
        <v>10</v>
      </c>
      <c r="P74" s="3">
        <v>4</v>
      </c>
      <c r="Q74" s="3">
        <v>0</v>
      </c>
      <c r="R74" s="3">
        <v>0</v>
      </c>
      <c r="S74" s="49">
        <v>115</v>
      </c>
      <c r="V74" s="49">
        <v>0.125</v>
      </c>
      <c r="W74" s="2">
        <f>F71</f>
        <v>0</v>
      </c>
      <c r="X74" s="2">
        <f>F72</f>
        <v>1</v>
      </c>
      <c r="Y74" s="2">
        <f>F73</f>
        <v>0</v>
      </c>
      <c r="Z74" s="2">
        <f>F74</f>
        <v>0</v>
      </c>
      <c r="AA74" s="2">
        <f>F75</f>
        <v>47</v>
      </c>
      <c r="AB74" s="2">
        <f>F76</f>
        <v>15</v>
      </c>
      <c r="AC74" s="2">
        <f>F77</f>
        <v>41</v>
      </c>
      <c r="AD74" s="49">
        <f>F78</f>
        <v>0</v>
      </c>
      <c r="AE74" s="2">
        <f>F79</f>
        <v>0</v>
      </c>
      <c r="AF74" s="2">
        <f>F80</f>
        <v>0</v>
      </c>
      <c r="AG74" s="2">
        <f>F81</f>
        <v>3</v>
      </c>
      <c r="AH74" s="2">
        <f>F82</f>
        <v>0</v>
      </c>
      <c r="AI74" s="2">
        <f>F83</f>
        <v>0</v>
      </c>
      <c r="AJ74" s="2">
        <f>F84</f>
        <v>0</v>
      </c>
      <c r="AK74" s="2">
        <f>F85</f>
        <v>0</v>
      </c>
      <c r="AL74" s="2">
        <f>F86</f>
        <v>0</v>
      </c>
      <c r="AM74" s="2">
        <f>F87</f>
        <v>12</v>
      </c>
      <c r="AN74" s="2">
        <f>F88</f>
        <v>4</v>
      </c>
      <c r="AO74" s="2">
        <f>F89</f>
        <v>56</v>
      </c>
      <c r="AP74" s="49">
        <f>F90</f>
        <v>0</v>
      </c>
      <c r="AQ74" s="50">
        <f>F91</f>
        <v>27</v>
      </c>
      <c r="AT74" s="49">
        <v>0.125</v>
      </c>
      <c r="AU74" s="31">
        <f t="shared" ref="AU74:BO74" si="1438">PRODUCT(W74*100*1/W87)</f>
        <v>0</v>
      </c>
      <c r="AV74" s="31">
        <f t="shared" si="1438"/>
        <v>0.86956521739130432</v>
      </c>
      <c r="AW74" s="31">
        <f t="shared" si="1438"/>
        <v>0</v>
      </c>
      <c r="AX74" s="31">
        <f t="shared" si="1438"/>
        <v>0</v>
      </c>
      <c r="AY74" s="31">
        <f t="shared" si="1438"/>
        <v>40.869565217391305</v>
      </c>
      <c r="AZ74" s="31">
        <f t="shared" si="1438"/>
        <v>13.043478260869565</v>
      </c>
      <c r="BA74" s="31">
        <f t="shared" si="1438"/>
        <v>35.652173913043477</v>
      </c>
      <c r="BB74" s="51">
        <f t="shared" si="1438"/>
        <v>0</v>
      </c>
      <c r="BC74" s="31">
        <f t="shared" si="1438"/>
        <v>0</v>
      </c>
      <c r="BD74" s="31">
        <f t="shared" si="1438"/>
        <v>0</v>
      </c>
      <c r="BE74" s="31">
        <f t="shared" si="1438"/>
        <v>2.6086956521739131</v>
      </c>
      <c r="BF74" s="31">
        <f t="shared" si="1438"/>
        <v>0</v>
      </c>
      <c r="BG74" s="31">
        <f t="shared" si="1438"/>
        <v>0</v>
      </c>
      <c r="BH74" s="31">
        <f t="shared" si="1438"/>
        <v>0</v>
      </c>
      <c r="BI74" s="31">
        <f t="shared" si="1438"/>
        <v>0</v>
      </c>
      <c r="BJ74" s="31">
        <f t="shared" si="1438"/>
        <v>0</v>
      </c>
      <c r="BK74" s="31">
        <f t="shared" si="1438"/>
        <v>10.434782608695652</v>
      </c>
      <c r="BL74" s="31">
        <f t="shared" si="1438"/>
        <v>3.4782608695652173</v>
      </c>
      <c r="BM74" s="31">
        <f t="shared" si="1438"/>
        <v>48.695652173913047</v>
      </c>
      <c r="BN74" s="30">
        <f t="shared" si="1438"/>
        <v>0</v>
      </c>
      <c r="BO74" s="52">
        <f t="shared" si="1438"/>
        <v>23.478260869565219</v>
      </c>
      <c r="BR74" s="49">
        <v>0.125</v>
      </c>
      <c r="BS74" s="31">
        <f t="shared" ref="BS74:CM74" si="1439">AU71+AU72+AU73+AU74</f>
        <v>0</v>
      </c>
      <c r="BT74" s="31">
        <f t="shared" si="1439"/>
        <v>0.86956521739130432</v>
      </c>
      <c r="BU74" s="31">
        <f t="shared" si="1439"/>
        <v>0</v>
      </c>
      <c r="BV74" s="31">
        <f t="shared" si="1439"/>
        <v>0</v>
      </c>
      <c r="BW74" s="31">
        <f t="shared" si="1439"/>
        <v>40.869565217391305</v>
      </c>
      <c r="BX74" s="31">
        <f t="shared" si="1439"/>
        <v>21.739130434782609</v>
      </c>
      <c r="BY74" s="31">
        <f t="shared" si="1439"/>
        <v>35.652173913043477</v>
      </c>
      <c r="BZ74" s="51">
        <f t="shared" si="1439"/>
        <v>0</v>
      </c>
      <c r="CA74" s="31">
        <f t="shared" si="1439"/>
        <v>10.434782608695652</v>
      </c>
      <c r="CB74" s="31">
        <f t="shared" si="1439"/>
        <v>90.434782608695656</v>
      </c>
      <c r="CC74" s="31">
        <f t="shared" si="1439"/>
        <v>2.6086956521739131</v>
      </c>
      <c r="CD74" s="31">
        <f t="shared" si="1439"/>
        <v>0</v>
      </c>
      <c r="CE74" s="31">
        <f t="shared" si="1439"/>
        <v>16.521739130434781</v>
      </c>
      <c r="CF74" s="31">
        <f t="shared" si="1439"/>
        <v>74.358974358974365</v>
      </c>
      <c r="CG74" s="31">
        <f t="shared" si="1439"/>
        <v>0</v>
      </c>
      <c r="CH74" s="31">
        <f t="shared" si="1439"/>
        <v>46.491228070175438</v>
      </c>
      <c r="CI74" s="31">
        <f t="shared" si="1439"/>
        <v>87.826086956521735</v>
      </c>
      <c r="CJ74" s="31">
        <f t="shared" si="1439"/>
        <v>80</v>
      </c>
      <c r="CK74" s="31">
        <f t="shared" si="1439"/>
        <v>76.521739130434781</v>
      </c>
      <c r="CL74" s="30">
        <f t="shared" si="1439"/>
        <v>0</v>
      </c>
      <c r="CM74" s="52">
        <f t="shared" si="1439"/>
        <v>24.347826086956523</v>
      </c>
      <c r="CN74" s="5"/>
      <c r="CQ74" s="12" t="s">
        <v>52</v>
      </c>
      <c r="CR74" s="13">
        <f>BS86-CR72</f>
        <v>93.043478260869563</v>
      </c>
      <c r="CS74" s="13">
        <f>BT86-CS72</f>
        <v>72.173913043478251</v>
      </c>
      <c r="CT74" s="13">
        <f>BU86-BU80</f>
        <v>51.304347826086968</v>
      </c>
      <c r="CU74" s="13">
        <f>BV86-BV80</f>
        <v>34.782608695652186</v>
      </c>
      <c r="CV74" s="13">
        <f>BW86-CV73-CV72</f>
        <v>47.826086956521735</v>
      </c>
      <c r="CW74" s="13">
        <f>BX86-BX78</f>
        <v>51.304347826086953</v>
      </c>
      <c r="CX74" s="13">
        <f>BY86-BY78</f>
        <v>47.826086956521749</v>
      </c>
      <c r="CY74" s="13"/>
      <c r="CZ74" s="13">
        <f>CA86-CA79</f>
        <v>0</v>
      </c>
      <c r="DA74" s="13">
        <f>CB86-CB80</f>
        <v>0</v>
      </c>
      <c r="DB74" s="13">
        <f>CC86-CC78</f>
        <v>11.304347826086939</v>
      </c>
      <c r="DC74" s="13">
        <f>CD86-CD80</f>
        <v>0</v>
      </c>
      <c r="DD74" s="13">
        <f>CE86-CE78</f>
        <v>4.3478260869565162</v>
      </c>
      <c r="DE74" s="13">
        <f>CF86-CF78</f>
        <v>0</v>
      </c>
      <c r="DF74" s="13">
        <f>CG86-CG82</f>
        <v>36.521739130434781</v>
      </c>
      <c r="DG74" s="13">
        <f>CH86-CH79</f>
        <v>21.05263157894737</v>
      </c>
      <c r="DH74" s="13">
        <f>CI86-CI76</f>
        <v>11.304347826086939</v>
      </c>
      <c r="DI74" s="13">
        <f>CJ86-CJ77</f>
        <v>8.6956521739130324</v>
      </c>
      <c r="DJ74" s="13">
        <f>CK86-CK75</f>
        <v>18.260869565217391</v>
      </c>
      <c r="DK74" s="13"/>
      <c r="DL74" s="13"/>
      <c r="DM74" s="10"/>
      <c r="DN74" s="10"/>
    </row>
    <row r="75" spans="1:118" x14ac:dyDescent="0.25">
      <c r="B75" s="49" t="s">
        <v>6</v>
      </c>
      <c r="C75" s="2">
        <v>0</v>
      </c>
      <c r="D75" s="2">
        <v>0</v>
      </c>
      <c r="E75" s="2">
        <v>0</v>
      </c>
      <c r="F75" s="2">
        <v>47</v>
      </c>
      <c r="G75" s="2">
        <v>0</v>
      </c>
      <c r="H75" s="2">
        <v>5</v>
      </c>
      <c r="I75" s="2">
        <v>4</v>
      </c>
      <c r="J75" s="4">
        <v>1</v>
      </c>
      <c r="K75" s="4">
        <v>3</v>
      </c>
      <c r="L75" s="3">
        <v>7</v>
      </c>
      <c r="M75" s="3">
        <v>5</v>
      </c>
      <c r="N75" s="3">
        <v>43</v>
      </c>
      <c r="O75" s="3">
        <v>0</v>
      </c>
      <c r="P75" s="3">
        <v>0</v>
      </c>
      <c r="Q75" s="3">
        <v>0</v>
      </c>
      <c r="R75" s="3">
        <v>0</v>
      </c>
      <c r="S75" s="49">
        <v>115</v>
      </c>
      <c r="V75" s="49">
        <v>0.25</v>
      </c>
      <c r="W75" s="2">
        <f>G71</f>
        <v>0</v>
      </c>
      <c r="X75" s="2">
        <f>G72</f>
        <v>0</v>
      </c>
      <c r="Y75" s="2">
        <f>G73</f>
        <v>6</v>
      </c>
      <c r="Z75" s="2">
        <f>G74</f>
        <v>11</v>
      </c>
      <c r="AA75" s="2">
        <f>G75</f>
        <v>0</v>
      </c>
      <c r="AB75" s="2">
        <f>G76</f>
        <v>22</v>
      </c>
      <c r="AC75" s="2">
        <f>G77</f>
        <v>0</v>
      </c>
      <c r="AD75" s="49">
        <f>G78</f>
        <v>0</v>
      </c>
      <c r="AE75" s="2">
        <f>G79</f>
        <v>56</v>
      </c>
      <c r="AF75" s="2">
        <f>G80</f>
        <v>8</v>
      </c>
      <c r="AG75" s="2">
        <f>G81</f>
        <v>50</v>
      </c>
      <c r="AH75" s="2">
        <f>G82</f>
        <v>89</v>
      </c>
      <c r="AI75" s="2">
        <f>G83</f>
        <v>82</v>
      </c>
      <c r="AJ75" s="2">
        <f>G84</f>
        <v>5</v>
      </c>
      <c r="AK75" s="2">
        <f>G85</f>
        <v>0</v>
      </c>
      <c r="AL75" s="2">
        <f>G86</f>
        <v>16</v>
      </c>
      <c r="AM75" s="2">
        <f>G87</f>
        <v>1</v>
      </c>
      <c r="AN75" s="2">
        <f>G88</f>
        <v>9</v>
      </c>
      <c r="AO75" s="2">
        <f>G89</f>
        <v>6</v>
      </c>
      <c r="AP75" s="49">
        <f>G90</f>
        <v>1</v>
      </c>
      <c r="AQ75" s="50">
        <f>G91</f>
        <v>57</v>
      </c>
      <c r="AT75" s="49">
        <v>0.25</v>
      </c>
      <c r="AU75" s="31">
        <f t="shared" ref="AU75:BO75" si="1440">PRODUCT(W75*100*1/W87)</f>
        <v>0</v>
      </c>
      <c r="AV75" s="31">
        <f t="shared" si="1440"/>
        <v>0</v>
      </c>
      <c r="AW75" s="31">
        <f t="shared" si="1440"/>
        <v>5.2173913043478262</v>
      </c>
      <c r="AX75" s="31">
        <f t="shared" si="1440"/>
        <v>9.5652173913043477</v>
      </c>
      <c r="AY75" s="31">
        <f t="shared" si="1440"/>
        <v>0</v>
      </c>
      <c r="AZ75" s="31">
        <f t="shared" si="1440"/>
        <v>19.130434782608695</v>
      </c>
      <c r="BA75" s="31">
        <f t="shared" si="1440"/>
        <v>0</v>
      </c>
      <c r="BB75" s="51">
        <f t="shared" si="1440"/>
        <v>0</v>
      </c>
      <c r="BC75" s="31">
        <f t="shared" si="1440"/>
        <v>48.695652173913047</v>
      </c>
      <c r="BD75" s="31">
        <f t="shared" si="1440"/>
        <v>6.9565217391304346</v>
      </c>
      <c r="BE75" s="31">
        <f t="shared" si="1440"/>
        <v>43.478260869565219</v>
      </c>
      <c r="BF75" s="31">
        <f t="shared" si="1440"/>
        <v>77.391304347826093</v>
      </c>
      <c r="BG75" s="31">
        <f t="shared" si="1440"/>
        <v>71.304347826086953</v>
      </c>
      <c r="BH75" s="31">
        <f t="shared" si="1440"/>
        <v>12.820512820512821</v>
      </c>
      <c r="BI75" s="31">
        <f t="shared" si="1440"/>
        <v>0</v>
      </c>
      <c r="BJ75" s="31">
        <f t="shared" si="1440"/>
        <v>14.035087719298245</v>
      </c>
      <c r="BK75" s="31">
        <f t="shared" si="1440"/>
        <v>0.86956521739130432</v>
      </c>
      <c r="BL75" s="31">
        <f t="shared" si="1440"/>
        <v>7.8260869565217392</v>
      </c>
      <c r="BM75" s="31">
        <f t="shared" si="1440"/>
        <v>5.2173913043478262</v>
      </c>
      <c r="BN75" s="30">
        <f t="shared" si="1440"/>
        <v>0.86956521739130432</v>
      </c>
      <c r="BO75" s="52">
        <f t="shared" si="1440"/>
        <v>49.565217391304351</v>
      </c>
      <c r="BR75" s="49">
        <v>0.25</v>
      </c>
      <c r="BS75" s="31">
        <f t="shared" ref="BS75:CM75" si="1441">AU71+AU72+AU73+AU74+AU75</f>
        <v>0</v>
      </c>
      <c r="BT75" s="31">
        <f t="shared" si="1441"/>
        <v>0.86956521739130432</v>
      </c>
      <c r="BU75" s="31">
        <f t="shared" si="1441"/>
        <v>5.2173913043478262</v>
      </c>
      <c r="BV75" s="31">
        <f t="shared" si="1441"/>
        <v>9.5652173913043477</v>
      </c>
      <c r="BW75" s="31">
        <f t="shared" si="1441"/>
        <v>40.869565217391305</v>
      </c>
      <c r="BX75" s="31">
        <f t="shared" si="1441"/>
        <v>40.869565217391305</v>
      </c>
      <c r="BY75" s="31">
        <f t="shared" si="1441"/>
        <v>35.652173913043477</v>
      </c>
      <c r="BZ75" s="51">
        <f t="shared" si="1441"/>
        <v>0</v>
      </c>
      <c r="CA75" s="31">
        <f t="shared" si="1441"/>
        <v>59.130434782608702</v>
      </c>
      <c r="CB75" s="31">
        <f t="shared" si="1441"/>
        <v>97.391304347826093</v>
      </c>
      <c r="CC75" s="31">
        <f t="shared" si="1441"/>
        <v>46.086956521739133</v>
      </c>
      <c r="CD75" s="31">
        <f t="shared" si="1441"/>
        <v>77.391304347826093</v>
      </c>
      <c r="CE75" s="31">
        <f t="shared" si="1441"/>
        <v>87.826086956521735</v>
      </c>
      <c r="CF75" s="31">
        <f t="shared" si="1441"/>
        <v>87.179487179487182</v>
      </c>
      <c r="CG75" s="31">
        <f t="shared" si="1441"/>
        <v>0</v>
      </c>
      <c r="CH75" s="31">
        <f t="shared" si="1441"/>
        <v>60.526315789473685</v>
      </c>
      <c r="CI75" s="31">
        <f t="shared" si="1441"/>
        <v>88.695652173913032</v>
      </c>
      <c r="CJ75" s="31">
        <f t="shared" si="1441"/>
        <v>87.826086956521735</v>
      </c>
      <c r="CK75" s="31">
        <f t="shared" si="1441"/>
        <v>81.739130434782609</v>
      </c>
      <c r="CL75" s="30">
        <f t="shared" si="1441"/>
        <v>0.86956521739130432</v>
      </c>
      <c r="CM75" s="52">
        <f t="shared" si="1441"/>
        <v>73.913043478260875</v>
      </c>
      <c r="CN75" s="5"/>
      <c r="CQ75" s="10"/>
      <c r="CR75" s="10"/>
      <c r="CS75" s="10"/>
      <c r="CT75" s="10"/>
      <c r="CU75" s="10"/>
      <c r="CV75" s="10"/>
      <c r="CW75" s="10"/>
      <c r="CX75" s="10"/>
      <c r="CY75" s="10"/>
      <c r="CZ75" s="10"/>
      <c r="DA75" s="10"/>
      <c r="DB75" s="10"/>
      <c r="DC75" s="10"/>
      <c r="DD75" s="10"/>
      <c r="DE75" s="10"/>
      <c r="DF75" s="10"/>
      <c r="DG75" s="10"/>
      <c r="DH75" s="10"/>
      <c r="DI75" s="10"/>
      <c r="DJ75" s="10"/>
      <c r="DK75" s="10"/>
      <c r="DL75" s="10"/>
      <c r="DM75" s="10"/>
      <c r="DN75" s="10"/>
    </row>
    <row r="76" spans="1:118" x14ac:dyDescent="0.25">
      <c r="B76" s="49" t="s">
        <v>7</v>
      </c>
      <c r="C76" s="2">
        <v>0</v>
      </c>
      <c r="D76" s="2">
        <v>10</v>
      </c>
      <c r="E76" s="2">
        <v>0</v>
      </c>
      <c r="F76" s="2">
        <v>15</v>
      </c>
      <c r="G76" s="2">
        <v>22</v>
      </c>
      <c r="H76" s="2">
        <v>8</v>
      </c>
      <c r="I76" s="2">
        <v>1</v>
      </c>
      <c r="J76" s="4">
        <v>0</v>
      </c>
      <c r="K76" s="3">
        <v>4</v>
      </c>
      <c r="L76" s="3">
        <v>4</v>
      </c>
      <c r="M76" s="3">
        <v>51</v>
      </c>
      <c r="N76" s="3">
        <v>0</v>
      </c>
      <c r="O76" s="3">
        <v>0</v>
      </c>
      <c r="P76" s="3">
        <v>0</v>
      </c>
      <c r="Q76" s="3">
        <v>0</v>
      </c>
      <c r="R76" s="3">
        <v>0</v>
      </c>
      <c r="S76" s="49">
        <v>115</v>
      </c>
      <c r="V76" s="49">
        <v>0.5</v>
      </c>
      <c r="W76" s="2">
        <f>H71</f>
        <v>0</v>
      </c>
      <c r="X76" s="2">
        <f>H72</f>
        <v>0</v>
      </c>
      <c r="Y76" s="2">
        <f>H73</f>
        <v>0</v>
      </c>
      <c r="Z76" s="2">
        <f>H74</f>
        <v>0</v>
      </c>
      <c r="AA76" s="2">
        <f>H75</f>
        <v>5</v>
      </c>
      <c r="AB76" s="2">
        <f>H76</f>
        <v>8</v>
      </c>
      <c r="AC76" s="2">
        <f>H77</f>
        <v>11</v>
      </c>
      <c r="AD76" s="49">
        <f>H78</f>
        <v>0</v>
      </c>
      <c r="AE76" s="2">
        <f>H79</f>
        <v>29</v>
      </c>
      <c r="AF76" s="2">
        <f>H80</f>
        <v>2</v>
      </c>
      <c r="AG76" s="2">
        <f>H81</f>
        <v>29</v>
      </c>
      <c r="AH76" s="2">
        <f>H82</f>
        <v>0</v>
      </c>
      <c r="AI76" s="2">
        <f>H83</f>
        <v>9</v>
      </c>
      <c r="AJ76" s="2">
        <f>H84</f>
        <v>5</v>
      </c>
      <c r="AK76" s="2">
        <f>H85</f>
        <v>9</v>
      </c>
      <c r="AL76" s="2">
        <f>H86</f>
        <v>10</v>
      </c>
      <c r="AM76" s="4">
        <f>H87</f>
        <v>0</v>
      </c>
      <c r="AN76" s="2">
        <f>H88</f>
        <v>2</v>
      </c>
      <c r="AO76" s="3">
        <f>H89</f>
        <v>8</v>
      </c>
      <c r="AP76" s="49">
        <f>H90</f>
        <v>5</v>
      </c>
      <c r="AQ76" s="50">
        <f>H91</f>
        <v>19</v>
      </c>
      <c r="AT76" s="49">
        <v>0.5</v>
      </c>
      <c r="AU76" s="31">
        <f t="shared" ref="AU76:BO76" si="1442">PRODUCT(W76*100*1/W87)</f>
        <v>0</v>
      </c>
      <c r="AV76" s="31">
        <f t="shared" si="1442"/>
        <v>0</v>
      </c>
      <c r="AW76" s="31">
        <f t="shared" si="1442"/>
        <v>0</v>
      </c>
      <c r="AX76" s="31">
        <f t="shared" si="1442"/>
        <v>0</v>
      </c>
      <c r="AY76" s="31">
        <f t="shared" si="1442"/>
        <v>4.3478260869565215</v>
      </c>
      <c r="AZ76" s="31">
        <f t="shared" si="1442"/>
        <v>6.9565217391304346</v>
      </c>
      <c r="BA76" s="31">
        <f t="shared" si="1442"/>
        <v>9.5652173913043477</v>
      </c>
      <c r="BB76" s="51">
        <f t="shared" si="1442"/>
        <v>0</v>
      </c>
      <c r="BC76" s="31">
        <f t="shared" si="1442"/>
        <v>25.217391304347824</v>
      </c>
      <c r="BD76" s="31">
        <f t="shared" si="1442"/>
        <v>1.7391304347826086</v>
      </c>
      <c r="BE76" s="31">
        <f t="shared" si="1442"/>
        <v>25.217391304347824</v>
      </c>
      <c r="BF76" s="31">
        <f t="shared" si="1442"/>
        <v>0</v>
      </c>
      <c r="BG76" s="31">
        <f t="shared" si="1442"/>
        <v>7.8260869565217392</v>
      </c>
      <c r="BH76" s="31">
        <f t="shared" si="1442"/>
        <v>12.820512820512821</v>
      </c>
      <c r="BI76" s="31">
        <f t="shared" si="1442"/>
        <v>7.8260869565217392</v>
      </c>
      <c r="BJ76" s="31">
        <f t="shared" si="1442"/>
        <v>8.7719298245614041</v>
      </c>
      <c r="BK76" s="32">
        <f t="shared" si="1442"/>
        <v>0</v>
      </c>
      <c r="BL76" s="31">
        <f t="shared" si="1442"/>
        <v>1.7391304347826086</v>
      </c>
      <c r="BM76" s="33">
        <f t="shared" si="1442"/>
        <v>6.9565217391304346</v>
      </c>
      <c r="BN76" s="30">
        <f t="shared" si="1442"/>
        <v>4.3478260869565215</v>
      </c>
      <c r="BO76" s="52">
        <f t="shared" si="1442"/>
        <v>16.521739130434781</v>
      </c>
      <c r="BR76" s="49">
        <v>0.5</v>
      </c>
      <c r="BS76" s="31">
        <f t="shared" ref="BS76:CM76" si="1443">AU71+AU72+AU73+AU74+AU75+AU76</f>
        <v>0</v>
      </c>
      <c r="BT76" s="31">
        <f t="shared" si="1443"/>
        <v>0.86956521739130432</v>
      </c>
      <c r="BU76" s="31">
        <f t="shared" si="1443"/>
        <v>5.2173913043478262</v>
      </c>
      <c r="BV76" s="31">
        <f t="shared" si="1443"/>
        <v>9.5652173913043477</v>
      </c>
      <c r="BW76" s="31">
        <f t="shared" si="1443"/>
        <v>45.217391304347828</v>
      </c>
      <c r="BX76" s="31">
        <f t="shared" si="1443"/>
        <v>47.826086956521742</v>
      </c>
      <c r="BY76" s="31">
        <f t="shared" si="1443"/>
        <v>45.217391304347828</v>
      </c>
      <c r="BZ76" s="51">
        <f t="shared" si="1443"/>
        <v>0</v>
      </c>
      <c r="CA76" s="31">
        <f t="shared" si="1443"/>
        <v>84.34782608695653</v>
      </c>
      <c r="CB76" s="31">
        <f t="shared" si="1443"/>
        <v>99.130434782608702</v>
      </c>
      <c r="CC76" s="31">
        <f t="shared" si="1443"/>
        <v>71.304347826086953</v>
      </c>
      <c r="CD76" s="31">
        <f t="shared" si="1443"/>
        <v>77.391304347826093</v>
      </c>
      <c r="CE76" s="31">
        <f t="shared" si="1443"/>
        <v>95.65217391304347</v>
      </c>
      <c r="CF76" s="31">
        <f t="shared" si="1443"/>
        <v>100</v>
      </c>
      <c r="CG76" s="31">
        <f t="shared" si="1443"/>
        <v>7.8260869565217392</v>
      </c>
      <c r="CH76" s="31">
        <f t="shared" si="1443"/>
        <v>69.298245614035096</v>
      </c>
      <c r="CI76" s="32">
        <f t="shared" si="1443"/>
        <v>88.695652173913032</v>
      </c>
      <c r="CJ76" s="31">
        <f t="shared" si="1443"/>
        <v>89.565217391304344</v>
      </c>
      <c r="CK76" s="33">
        <f t="shared" si="1443"/>
        <v>88.695652173913047</v>
      </c>
      <c r="CL76" s="30">
        <f t="shared" si="1443"/>
        <v>5.2173913043478262</v>
      </c>
      <c r="CM76" s="52">
        <f t="shared" si="1443"/>
        <v>90.434782608695656</v>
      </c>
      <c r="CN76" s="5"/>
      <c r="CQ76" s="10"/>
      <c r="CR76" s="10" t="str">
        <f>A70</f>
        <v>Enterobacter cloacae-complex</v>
      </c>
      <c r="CS76" s="10"/>
      <c r="CT76" s="10"/>
      <c r="CU76" s="10"/>
      <c r="CV76" s="10"/>
      <c r="CW76" s="10"/>
      <c r="CX76" s="10"/>
      <c r="CY76" s="10"/>
      <c r="CZ76" s="10"/>
      <c r="DA76" s="10"/>
      <c r="DB76" s="10"/>
      <c r="DC76" s="10"/>
      <c r="DD76" s="10"/>
      <c r="DE76" s="10"/>
      <c r="DF76" s="10"/>
      <c r="DG76" s="10"/>
      <c r="DH76" s="10"/>
      <c r="DI76" s="10"/>
      <c r="DJ76" s="10"/>
      <c r="DK76" s="10"/>
      <c r="DL76" s="10"/>
      <c r="DM76" s="10"/>
      <c r="DN76" s="10"/>
    </row>
    <row r="77" spans="1:118" x14ac:dyDescent="0.25">
      <c r="B77" s="49" t="s">
        <v>8</v>
      </c>
      <c r="C77" s="2">
        <v>0</v>
      </c>
      <c r="D77" s="2">
        <v>0</v>
      </c>
      <c r="E77" s="2">
        <v>0</v>
      </c>
      <c r="F77" s="2">
        <v>41</v>
      </c>
      <c r="G77" s="2">
        <v>0</v>
      </c>
      <c r="H77" s="2">
        <v>11</v>
      </c>
      <c r="I77" s="2">
        <v>4</v>
      </c>
      <c r="J77" s="4">
        <v>4</v>
      </c>
      <c r="K77" s="4">
        <v>3</v>
      </c>
      <c r="L77" s="3">
        <v>3</v>
      </c>
      <c r="M77" s="3">
        <v>14</v>
      </c>
      <c r="N77" s="3">
        <v>17</v>
      </c>
      <c r="O77" s="3">
        <v>18</v>
      </c>
      <c r="P77" s="3">
        <v>0</v>
      </c>
      <c r="Q77" s="3">
        <v>0</v>
      </c>
      <c r="R77" s="3">
        <v>0</v>
      </c>
      <c r="S77" s="49">
        <v>115</v>
      </c>
      <c r="V77" s="49">
        <v>1</v>
      </c>
      <c r="W77" s="2">
        <f>I71</f>
        <v>0</v>
      </c>
      <c r="X77" s="2">
        <f>I72</f>
        <v>3</v>
      </c>
      <c r="Y77" s="2">
        <f>I73</f>
        <v>25</v>
      </c>
      <c r="Z77" s="2">
        <f>I74</f>
        <v>28</v>
      </c>
      <c r="AA77" s="2">
        <f>I75</f>
        <v>4</v>
      </c>
      <c r="AB77" s="2">
        <f>I76</f>
        <v>1</v>
      </c>
      <c r="AC77" s="2">
        <f>I77</f>
        <v>4</v>
      </c>
      <c r="AD77" s="49">
        <f>I78</f>
        <v>1</v>
      </c>
      <c r="AE77" s="2">
        <f>I79</f>
        <v>11</v>
      </c>
      <c r="AF77" s="2">
        <f>I80</f>
        <v>1</v>
      </c>
      <c r="AG77" s="2">
        <f>I81</f>
        <v>15</v>
      </c>
      <c r="AH77" s="2">
        <f>I82</f>
        <v>23</v>
      </c>
      <c r="AI77" s="2">
        <f>I83</f>
        <v>0</v>
      </c>
      <c r="AJ77" s="2">
        <f>I84</f>
        <v>0</v>
      </c>
      <c r="AK77" s="2">
        <f>I85</f>
        <v>0</v>
      </c>
      <c r="AL77" s="2">
        <f>I86</f>
        <v>6</v>
      </c>
      <c r="AM77" s="3">
        <f>I87</f>
        <v>1</v>
      </c>
      <c r="AN77" s="4">
        <f>I88</f>
        <v>2</v>
      </c>
      <c r="AO77" s="3">
        <f>I89</f>
        <v>2</v>
      </c>
      <c r="AP77" s="49">
        <f>I90</f>
        <v>31</v>
      </c>
      <c r="AQ77" s="53">
        <f>I91</f>
        <v>5</v>
      </c>
      <c r="AT77" s="49">
        <v>1</v>
      </c>
      <c r="AU77" s="31">
        <f t="shared" ref="AU77:BO77" si="1444">PRODUCT(W77*100*1/W87)</f>
        <v>0</v>
      </c>
      <c r="AV77" s="31">
        <f t="shared" si="1444"/>
        <v>2.6086956521739131</v>
      </c>
      <c r="AW77" s="31">
        <f t="shared" si="1444"/>
        <v>21.739130434782609</v>
      </c>
      <c r="AX77" s="31">
        <f t="shared" si="1444"/>
        <v>24.347826086956523</v>
      </c>
      <c r="AY77" s="31">
        <f t="shared" si="1444"/>
        <v>3.4782608695652173</v>
      </c>
      <c r="AZ77" s="31">
        <f t="shared" si="1444"/>
        <v>0.86956521739130432</v>
      </c>
      <c r="BA77" s="31">
        <f t="shared" si="1444"/>
        <v>3.4782608695652173</v>
      </c>
      <c r="BB77" s="51">
        <f t="shared" si="1444"/>
        <v>0.86956521739130432</v>
      </c>
      <c r="BC77" s="31">
        <f t="shared" si="1444"/>
        <v>9.5652173913043477</v>
      </c>
      <c r="BD77" s="31">
        <f t="shared" si="1444"/>
        <v>0.86956521739130432</v>
      </c>
      <c r="BE77" s="31">
        <f t="shared" si="1444"/>
        <v>13.043478260869565</v>
      </c>
      <c r="BF77" s="31">
        <f t="shared" si="1444"/>
        <v>20</v>
      </c>
      <c r="BG77" s="31">
        <f t="shared" si="1444"/>
        <v>0</v>
      </c>
      <c r="BH77" s="31">
        <f t="shared" si="1444"/>
        <v>0</v>
      </c>
      <c r="BI77" s="31">
        <f t="shared" si="1444"/>
        <v>0</v>
      </c>
      <c r="BJ77" s="31">
        <f t="shared" si="1444"/>
        <v>5.2631578947368425</v>
      </c>
      <c r="BK77" s="33">
        <f t="shared" si="1444"/>
        <v>0.86956521739130432</v>
      </c>
      <c r="BL77" s="32">
        <f t="shared" si="1444"/>
        <v>1.7391304347826086</v>
      </c>
      <c r="BM77" s="33">
        <f t="shared" si="1444"/>
        <v>1.7391304347826086</v>
      </c>
      <c r="BN77" s="30">
        <f t="shared" si="1444"/>
        <v>26.956521739130434</v>
      </c>
      <c r="BO77" s="54">
        <f t="shared" si="1444"/>
        <v>4.3478260869565215</v>
      </c>
      <c r="BR77" s="49">
        <v>1</v>
      </c>
      <c r="BS77" s="31">
        <f t="shared" ref="BS77:CM77" si="1445">AU71+AU72+AU73+AU74+AU75+AU76+AU77</f>
        <v>0</v>
      </c>
      <c r="BT77" s="31">
        <f t="shared" si="1445"/>
        <v>3.4782608695652173</v>
      </c>
      <c r="BU77" s="31">
        <f t="shared" si="1445"/>
        <v>26.956521739130437</v>
      </c>
      <c r="BV77" s="31">
        <f t="shared" si="1445"/>
        <v>33.913043478260875</v>
      </c>
      <c r="BW77" s="31">
        <f t="shared" si="1445"/>
        <v>48.695652173913047</v>
      </c>
      <c r="BX77" s="31">
        <f t="shared" si="1445"/>
        <v>48.695652173913047</v>
      </c>
      <c r="BY77" s="31">
        <f t="shared" si="1445"/>
        <v>48.695652173913047</v>
      </c>
      <c r="BZ77" s="51">
        <f t="shared" si="1445"/>
        <v>0.86956521739130432</v>
      </c>
      <c r="CA77" s="31">
        <f t="shared" si="1445"/>
        <v>93.913043478260875</v>
      </c>
      <c r="CB77" s="31">
        <f t="shared" si="1445"/>
        <v>100</v>
      </c>
      <c r="CC77" s="31">
        <f t="shared" si="1445"/>
        <v>84.347826086956516</v>
      </c>
      <c r="CD77" s="31">
        <f t="shared" si="1445"/>
        <v>97.391304347826093</v>
      </c>
      <c r="CE77" s="31">
        <f t="shared" si="1445"/>
        <v>95.65217391304347</v>
      </c>
      <c r="CF77" s="31">
        <f t="shared" si="1445"/>
        <v>100</v>
      </c>
      <c r="CG77" s="31">
        <f t="shared" si="1445"/>
        <v>7.8260869565217392</v>
      </c>
      <c r="CH77" s="31">
        <f t="shared" si="1445"/>
        <v>74.561403508771946</v>
      </c>
      <c r="CI77" s="33">
        <f t="shared" si="1445"/>
        <v>89.56521739130433</v>
      </c>
      <c r="CJ77" s="32">
        <f t="shared" si="1445"/>
        <v>91.304347826086953</v>
      </c>
      <c r="CK77" s="33">
        <f t="shared" si="1445"/>
        <v>90.434782608695656</v>
      </c>
      <c r="CL77" s="30">
        <f t="shared" si="1445"/>
        <v>32.173913043478258</v>
      </c>
      <c r="CM77" s="54">
        <f t="shared" si="1445"/>
        <v>94.782608695652172</v>
      </c>
      <c r="CN77" s="5"/>
      <c r="CQ77" s="10"/>
      <c r="CR77" s="10"/>
      <c r="CS77" s="10"/>
      <c r="CT77" s="10"/>
      <c r="CU77" s="10"/>
      <c r="CV77" s="10"/>
      <c r="CW77" s="10"/>
      <c r="CX77" s="10"/>
      <c r="CY77" s="10"/>
      <c r="CZ77" s="10"/>
      <c r="DA77" s="10"/>
      <c r="DB77" s="10"/>
      <c r="DC77" s="10"/>
      <c r="DD77" s="10"/>
      <c r="DE77" s="10"/>
      <c r="DF77" s="10"/>
      <c r="DG77" s="10"/>
      <c r="DH77" s="10"/>
      <c r="DI77" s="10"/>
      <c r="DJ77" s="10"/>
      <c r="DK77" s="10"/>
      <c r="DL77" s="10"/>
      <c r="DM77" s="10"/>
      <c r="DN77" s="10"/>
    </row>
    <row r="78" spans="1:118" x14ac:dyDescent="0.25">
      <c r="B78" s="49" t="s">
        <v>9</v>
      </c>
      <c r="C78" s="49">
        <v>0</v>
      </c>
      <c r="D78" s="49">
        <v>0</v>
      </c>
      <c r="E78" s="49">
        <v>0</v>
      </c>
      <c r="F78" s="49">
        <v>0</v>
      </c>
      <c r="G78" s="49">
        <v>0</v>
      </c>
      <c r="H78" s="49">
        <v>0</v>
      </c>
      <c r="I78" s="49">
        <v>1</v>
      </c>
      <c r="J78" s="49">
        <v>5</v>
      </c>
      <c r="K78" s="49">
        <v>15</v>
      </c>
      <c r="L78" s="49">
        <v>20</v>
      </c>
      <c r="M78" s="49">
        <v>6</v>
      </c>
      <c r="N78" s="49">
        <v>6</v>
      </c>
      <c r="O78" s="49">
        <v>62</v>
      </c>
      <c r="P78" s="49">
        <v>0</v>
      </c>
      <c r="Q78" s="49">
        <v>0</v>
      </c>
      <c r="R78" s="49">
        <v>0</v>
      </c>
      <c r="S78" s="49">
        <v>115</v>
      </c>
      <c r="V78" s="49">
        <v>2</v>
      </c>
      <c r="W78" s="2">
        <f>J71</f>
        <v>2</v>
      </c>
      <c r="X78" s="2">
        <f>J72</f>
        <v>3</v>
      </c>
      <c r="Y78" s="2">
        <f>J73</f>
        <v>19</v>
      </c>
      <c r="Z78" s="2">
        <f>J74</f>
        <v>18</v>
      </c>
      <c r="AA78" s="4">
        <f>J75</f>
        <v>1</v>
      </c>
      <c r="AB78" s="4">
        <f>J76</f>
        <v>0</v>
      </c>
      <c r="AC78" s="4">
        <f>J77</f>
        <v>4</v>
      </c>
      <c r="AD78" s="49">
        <f>J78</f>
        <v>5</v>
      </c>
      <c r="AE78" s="2">
        <f>J79</f>
        <v>7</v>
      </c>
      <c r="AF78" s="2">
        <f>J80</f>
        <v>0</v>
      </c>
      <c r="AG78" s="2">
        <f>J81</f>
        <v>5</v>
      </c>
      <c r="AH78" s="2">
        <f>J82</f>
        <v>1</v>
      </c>
      <c r="AI78" s="2">
        <f>J83</f>
        <v>0</v>
      </c>
      <c r="AJ78" s="2">
        <f>J84</f>
        <v>0</v>
      </c>
      <c r="AK78" s="2">
        <f>J85</f>
        <v>3</v>
      </c>
      <c r="AL78" s="2">
        <f>J86</f>
        <v>3</v>
      </c>
      <c r="AM78" s="3">
        <f>J87</f>
        <v>3</v>
      </c>
      <c r="AN78" s="3">
        <f>J88</f>
        <v>7</v>
      </c>
      <c r="AO78" s="3">
        <f>J89</f>
        <v>2</v>
      </c>
      <c r="AP78" s="49">
        <f>J90</f>
        <v>56</v>
      </c>
      <c r="AQ78" s="53">
        <f>J91</f>
        <v>6</v>
      </c>
      <c r="AT78" s="49">
        <v>2</v>
      </c>
      <c r="AU78" s="31">
        <f t="shared" ref="AU78:BO78" si="1446">PRODUCT(W78*100*1/W87)</f>
        <v>1.7391304347826086</v>
      </c>
      <c r="AV78" s="31">
        <f t="shared" si="1446"/>
        <v>2.6086956521739131</v>
      </c>
      <c r="AW78" s="31">
        <f t="shared" si="1446"/>
        <v>16.521739130434781</v>
      </c>
      <c r="AX78" s="31">
        <f t="shared" si="1446"/>
        <v>15.652173913043478</v>
      </c>
      <c r="AY78" s="32">
        <f t="shared" si="1446"/>
        <v>0.86956521739130432</v>
      </c>
      <c r="AZ78" s="32">
        <f t="shared" si="1446"/>
        <v>0</v>
      </c>
      <c r="BA78" s="32">
        <f t="shared" si="1446"/>
        <v>3.4782608695652173</v>
      </c>
      <c r="BB78" s="51">
        <f t="shared" si="1446"/>
        <v>4.3478260869565215</v>
      </c>
      <c r="BC78" s="31">
        <f t="shared" si="1446"/>
        <v>6.0869565217391308</v>
      </c>
      <c r="BD78" s="31">
        <f t="shared" si="1446"/>
        <v>0</v>
      </c>
      <c r="BE78" s="31">
        <f t="shared" si="1446"/>
        <v>4.3478260869565215</v>
      </c>
      <c r="BF78" s="31">
        <f t="shared" si="1446"/>
        <v>0.86956521739130432</v>
      </c>
      <c r="BG78" s="31">
        <f t="shared" si="1446"/>
        <v>0</v>
      </c>
      <c r="BH78" s="31">
        <f t="shared" si="1446"/>
        <v>0</v>
      </c>
      <c r="BI78" s="31">
        <f t="shared" si="1446"/>
        <v>2.6086956521739131</v>
      </c>
      <c r="BJ78" s="31">
        <f t="shared" si="1446"/>
        <v>2.6315789473684212</v>
      </c>
      <c r="BK78" s="33">
        <f t="shared" si="1446"/>
        <v>2.6086956521739131</v>
      </c>
      <c r="BL78" s="33">
        <f t="shared" si="1446"/>
        <v>6.0869565217391308</v>
      </c>
      <c r="BM78" s="33">
        <f t="shared" si="1446"/>
        <v>1.7391304347826086</v>
      </c>
      <c r="BN78" s="30">
        <f t="shared" si="1446"/>
        <v>48.695652173913047</v>
      </c>
      <c r="BO78" s="54">
        <f t="shared" si="1446"/>
        <v>5.2173913043478262</v>
      </c>
      <c r="BR78" s="49">
        <v>2</v>
      </c>
      <c r="BS78" s="31">
        <f t="shared" ref="BS78:CM78" si="1447">AU71+AU72+AU73+AU74+AU75+AU76+AU77+AU78</f>
        <v>1.7391304347826086</v>
      </c>
      <c r="BT78" s="31">
        <f t="shared" si="1447"/>
        <v>6.0869565217391308</v>
      </c>
      <c r="BU78" s="31">
        <f t="shared" si="1447"/>
        <v>43.478260869565219</v>
      </c>
      <c r="BV78" s="31">
        <f t="shared" si="1447"/>
        <v>49.565217391304351</v>
      </c>
      <c r="BW78" s="32">
        <f t="shared" si="1447"/>
        <v>49.565217391304351</v>
      </c>
      <c r="BX78" s="32">
        <f t="shared" si="1447"/>
        <v>48.695652173913047</v>
      </c>
      <c r="BY78" s="32">
        <f t="shared" si="1447"/>
        <v>52.173913043478265</v>
      </c>
      <c r="BZ78" s="51">
        <f t="shared" si="1447"/>
        <v>5.2173913043478262</v>
      </c>
      <c r="CA78" s="31">
        <f t="shared" si="1447"/>
        <v>100</v>
      </c>
      <c r="CB78" s="31">
        <f t="shared" si="1447"/>
        <v>100</v>
      </c>
      <c r="CC78" s="31">
        <f t="shared" si="1447"/>
        <v>88.695652173913032</v>
      </c>
      <c r="CD78" s="31">
        <f t="shared" si="1447"/>
        <v>98.260869565217391</v>
      </c>
      <c r="CE78" s="31">
        <f t="shared" si="1447"/>
        <v>95.65217391304347</v>
      </c>
      <c r="CF78" s="31">
        <f t="shared" si="1447"/>
        <v>100</v>
      </c>
      <c r="CG78" s="31">
        <f t="shared" si="1447"/>
        <v>10.434782608695652</v>
      </c>
      <c r="CH78" s="31">
        <f t="shared" si="1447"/>
        <v>77.192982456140371</v>
      </c>
      <c r="CI78" s="33">
        <f t="shared" si="1447"/>
        <v>92.173913043478237</v>
      </c>
      <c r="CJ78" s="33">
        <f t="shared" si="1447"/>
        <v>97.391304347826079</v>
      </c>
      <c r="CK78" s="33">
        <f t="shared" si="1447"/>
        <v>92.173913043478265</v>
      </c>
      <c r="CL78" s="30">
        <f t="shared" si="1447"/>
        <v>80.869565217391312</v>
      </c>
      <c r="CM78" s="54">
        <f t="shared" si="1447"/>
        <v>100</v>
      </c>
      <c r="CN78" s="34"/>
      <c r="CQ78" s="10"/>
      <c r="CR78" s="10"/>
      <c r="CS78" s="10"/>
      <c r="CT78" s="10"/>
      <c r="CU78" s="10"/>
      <c r="CV78" s="10"/>
      <c r="CW78" s="10"/>
      <c r="CX78" s="10"/>
      <c r="CY78" s="10"/>
      <c r="CZ78" s="10"/>
      <c r="DA78" s="10"/>
      <c r="DB78" s="10"/>
      <c r="DC78" s="10"/>
      <c r="DD78" s="10"/>
      <c r="DE78" s="10"/>
      <c r="DF78" s="10"/>
      <c r="DG78" s="10"/>
      <c r="DH78" s="10"/>
      <c r="DI78" s="10"/>
      <c r="DJ78" s="10"/>
      <c r="DK78" s="10"/>
      <c r="DL78" s="10"/>
      <c r="DM78" s="10"/>
      <c r="DN78" s="10"/>
    </row>
    <row r="79" spans="1:118" x14ac:dyDescent="0.25">
      <c r="B79" s="49" t="s">
        <v>10</v>
      </c>
      <c r="C79" s="2">
        <v>0</v>
      </c>
      <c r="D79" s="2">
        <v>0</v>
      </c>
      <c r="E79" s="2">
        <v>12</v>
      </c>
      <c r="F79" s="2">
        <v>0</v>
      </c>
      <c r="G79" s="2">
        <v>56</v>
      </c>
      <c r="H79" s="2">
        <v>29</v>
      </c>
      <c r="I79" s="2">
        <v>11</v>
      </c>
      <c r="J79" s="2">
        <v>7</v>
      </c>
      <c r="K79" s="4">
        <v>0</v>
      </c>
      <c r="L79" s="3">
        <v>0</v>
      </c>
      <c r="M79" s="3">
        <v>0</v>
      </c>
      <c r="N79" s="3">
        <v>0</v>
      </c>
      <c r="O79" s="3">
        <v>0</v>
      </c>
      <c r="P79" s="3">
        <v>0</v>
      </c>
      <c r="Q79" s="3">
        <v>0</v>
      </c>
      <c r="R79" s="3">
        <v>0</v>
      </c>
      <c r="S79" s="49">
        <v>115</v>
      </c>
      <c r="V79" s="49">
        <v>4</v>
      </c>
      <c r="W79" s="2">
        <f>K71</f>
        <v>3</v>
      </c>
      <c r="X79" s="2">
        <f>K72</f>
        <v>9</v>
      </c>
      <c r="Y79" s="2">
        <f>K73</f>
        <v>2</v>
      </c>
      <c r="Z79" s="2">
        <f>K74</f>
        <v>5</v>
      </c>
      <c r="AA79" s="4">
        <f>K75</f>
        <v>3</v>
      </c>
      <c r="AB79" s="3">
        <f>K76</f>
        <v>4</v>
      </c>
      <c r="AC79" s="4">
        <f>K77</f>
        <v>3</v>
      </c>
      <c r="AD79" s="49">
        <f>K78</f>
        <v>15</v>
      </c>
      <c r="AE79" s="4">
        <f>K79</f>
        <v>0</v>
      </c>
      <c r="AF79" s="4">
        <f>K80</f>
        <v>0</v>
      </c>
      <c r="AG79" s="3">
        <f>K81</f>
        <v>1</v>
      </c>
      <c r="AH79" s="2">
        <f>K82</f>
        <v>2</v>
      </c>
      <c r="AI79" s="3">
        <f>K83</f>
        <v>0</v>
      </c>
      <c r="AJ79" s="3">
        <f>K84</f>
        <v>0</v>
      </c>
      <c r="AK79" s="2">
        <f>K85</f>
        <v>6</v>
      </c>
      <c r="AL79" s="4">
        <f>K86</f>
        <v>2</v>
      </c>
      <c r="AM79" s="3">
        <f>K87</f>
        <v>7</v>
      </c>
      <c r="AN79" s="3">
        <f>K88</f>
        <v>3</v>
      </c>
      <c r="AO79" s="3">
        <f>K89</f>
        <v>8</v>
      </c>
      <c r="AP79" s="49">
        <f>K90</f>
        <v>4</v>
      </c>
      <c r="AQ79" s="53">
        <f>K91</f>
        <v>0</v>
      </c>
      <c r="AT79" s="49">
        <v>4</v>
      </c>
      <c r="AU79" s="31">
        <f t="shared" ref="AU79:BO79" si="1448">PRODUCT(W79*100*1/W87)</f>
        <v>2.6086956521739131</v>
      </c>
      <c r="AV79" s="31">
        <f t="shared" si="1448"/>
        <v>7.8260869565217392</v>
      </c>
      <c r="AW79" s="31">
        <f t="shared" si="1448"/>
        <v>1.7391304347826086</v>
      </c>
      <c r="AX79" s="31">
        <f t="shared" si="1448"/>
        <v>4.3478260869565215</v>
      </c>
      <c r="AY79" s="32">
        <f t="shared" si="1448"/>
        <v>2.6086956521739131</v>
      </c>
      <c r="AZ79" s="33">
        <f t="shared" si="1448"/>
        <v>3.4782608695652173</v>
      </c>
      <c r="BA79" s="32">
        <f t="shared" si="1448"/>
        <v>2.6086956521739131</v>
      </c>
      <c r="BB79" s="51">
        <f t="shared" si="1448"/>
        <v>13.043478260869565</v>
      </c>
      <c r="BC79" s="32">
        <f t="shared" si="1448"/>
        <v>0</v>
      </c>
      <c r="BD79" s="32">
        <f t="shared" si="1448"/>
        <v>0</v>
      </c>
      <c r="BE79" s="33">
        <f t="shared" si="1448"/>
        <v>0.86956521739130432</v>
      </c>
      <c r="BF79" s="2">
        <f t="shared" si="1448"/>
        <v>1.7391304347826086</v>
      </c>
      <c r="BG79" s="33">
        <f t="shared" si="1448"/>
        <v>0</v>
      </c>
      <c r="BH79" s="33">
        <f t="shared" si="1448"/>
        <v>0</v>
      </c>
      <c r="BI79" s="31">
        <f t="shared" si="1448"/>
        <v>5.2173913043478262</v>
      </c>
      <c r="BJ79" s="32">
        <f t="shared" si="1448"/>
        <v>1.7543859649122806</v>
      </c>
      <c r="BK79" s="33">
        <f t="shared" si="1448"/>
        <v>6.0869565217391308</v>
      </c>
      <c r="BL79" s="33">
        <f t="shared" si="1448"/>
        <v>2.6086956521739131</v>
      </c>
      <c r="BM79" s="33">
        <f t="shared" si="1448"/>
        <v>6.9565217391304346</v>
      </c>
      <c r="BN79" s="30">
        <f t="shared" si="1448"/>
        <v>3.4782608695652173</v>
      </c>
      <c r="BO79" s="54">
        <f t="shared" si="1448"/>
        <v>0</v>
      </c>
      <c r="BR79" s="49">
        <v>4</v>
      </c>
      <c r="BS79" s="31">
        <f t="shared" ref="BS79:CM79" si="1449">AU71+AU72+AU73+AU74+AU75+AU76+AU77+AU78+AU79</f>
        <v>4.3478260869565215</v>
      </c>
      <c r="BT79" s="31">
        <f t="shared" si="1449"/>
        <v>13.913043478260871</v>
      </c>
      <c r="BU79" s="31">
        <f t="shared" si="1449"/>
        <v>45.217391304347828</v>
      </c>
      <c r="BV79" s="31">
        <f t="shared" si="1449"/>
        <v>53.913043478260875</v>
      </c>
      <c r="BW79" s="32">
        <f t="shared" si="1449"/>
        <v>52.173913043478265</v>
      </c>
      <c r="BX79" s="33">
        <f t="shared" si="1449"/>
        <v>52.173913043478265</v>
      </c>
      <c r="BY79" s="32">
        <f t="shared" si="1449"/>
        <v>54.782608695652179</v>
      </c>
      <c r="BZ79" s="51">
        <f t="shared" si="1449"/>
        <v>18.260869565217391</v>
      </c>
      <c r="CA79" s="32">
        <f t="shared" si="1449"/>
        <v>100</v>
      </c>
      <c r="CB79" s="32">
        <f t="shared" si="1449"/>
        <v>100</v>
      </c>
      <c r="CC79" s="33">
        <f t="shared" si="1449"/>
        <v>89.56521739130433</v>
      </c>
      <c r="CD79" s="31">
        <f t="shared" si="1449"/>
        <v>100</v>
      </c>
      <c r="CE79" s="31">
        <f t="shared" si="1449"/>
        <v>95.65217391304347</v>
      </c>
      <c r="CF79" s="31">
        <f t="shared" si="1449"/>
        <v>100</v>
      </c>
      <c r="CG79" s="31">
        <f t="shared" si="1449"/>
        <v>15.652173913043478</v>
      </c>
      <c r="CH79" s="32">
        <f t="shared" si="1449"/>
        <v>78.947368421052644</v>
      </c>
      <c r="CI79" s="33">
        <f t="shared" si="1449"/>
        <v>98.260869565217362</v>
      </c>
      <c r="CJ79" s="33">
        <f t="shared" si="1449"/>
        <v>99.999999999999986</v>
      </c>
      <c r="CK79" s="33">
        <f t="shared" si="1449"/>
        <v>99.130434782608702</v>
      </c>
      <c r="CL79" s="30">
        <f t="shared" si="1449"/>
        <v>84.34782608695653</v>
      </c>
      <c r="CM79" s="54">
        <f t="shared" si="1449"/>
        <v>100</v>
      </c>
      <c r="CN79" s="7"/>
      <c r="CQ79" s="10"/>
      <c r="CR79" s="10"/>
      <c r="CS79" s="10"/>
      <c r="CT79" s="10"/>
      <c r="CU79" s="10"/>
      <c r="CV79" s="10"/>
      <c r="CW79" s="10"/>
      <c r="CX79" s="10"/>
      <c r="CY79" s="10"/>
      <c r="CZ79" s="10"/>
      <c r="DA79" s="10"/>
      <c r="DB79" s="10"/>
      <c r="DC79" s="10"/>
      <c r="DD79" s="10"/>
      <c r="DE79" s="10"/>
      <c r="DF79" s="10"/>
      <c r="DG79" s="10"/>
      <c r="DH79" s="10"/>
      <c r="DI79" s="10"/>
      <c r="DJ79" s="10"/>
      <c r="DK79" s="10"/>
      <c r="DL79" s="10"/>
      <c r="DM79" s="10"/>
      <c r="DN79" s="10"/>
    </row>
    <row r="80" spans="1:118" x14ac:dyDescent="0.25">
      <c r="B80" s="49" t="s">
        <v>11</v>
      </c>
      <c r="C80" s="2">
        <v>0</v>
      </c>
      <c r="D80" s="2">
        <v>0</v>
      </c>
      <c r="E80" s="2">
        <v>104</v>
      </c>
      <c r="F80" s="2">
        <v>0</v>
      </c>
      <c r="G80" s="2">
        <v>8</v>
      </c>
      <c r="H80" s="2">
        <v>2</v>
      </c>
      <c r="I80" s="2">
        <v>1</v>
      </c>
      <c r="J80" s="2">
        <v>0</v>
      </c>
      <c r="K80" s="4">
        <v>0</v>
      </c>
      <c r="L80" s="4">
        <v>0</v>
      </c>
      <c r="M80" s="3">
        <v>0</v>
      </c>
      <c r="N80" s="3">
        <v>0</v>
      </c>
      <c r="O80" s="3">
        <v>0</v>
      </c>
      <c r="P80" s="3">
        <v>0</v>
      </c>
      <c r="Q80" s="3">
        <v>0</v>
      </c>
      <c r="R80" s="3">
        <v>0</v>
      </c>
      <c r="S80" s="49">
        <v>115</v>
      </c>
      <c r="V80" s="49">
        <v>8</v>
      </c>
      <c r="W80" s="2">
        <f>L71</f>
        <v>3</v>
      </c>
      <c r="X80" s="2">
        <f>L72</f>
        <v>16</v>
      </c>
      <c r="Y80" s="2">
        <f>L73</f>
        <v>4</v>
      </c>
      <c r="Z80" s="2">
        <f>L74</f>
        <v>13</v>
      </c>
      <c r="AA80" s="3">
        <f>L75</f>
        <v>7</v>
      </c>
      <c r="AB80" s="3">
        <f>L76</f>
        <v>4</v>
      </c>
      <c r="AC80" s="3">
        <f>L77</f>
        <v>3</v>
      </c>
      <c r="AD80" s="49">
        <f>L78</f>
        <v>20</v>
      </c>
      <c r="AE80" s="3">
        <f>L79</f>
        <v>0</v>
      </c>
      <c r="AF80" s="4">
        <f>L80</f>
        <v>0</v>
      </c>
      <c r="AG80" s="3">
        <f>L81</f>
        <v>1</v>
      </c>
      <c r="AH80" s="2">
        <f>L82</f>
        <v>0</v>
      </c>
      <c r="AI80" s="3">
        <f>L83</f>
        <v>0</v>
      </c>
      <c r="AJ80" s="3">
        <f>L84</f>
        <v>0</v>
      </c>
      <c r="AK80" s="2">
        <f>L85</f>
        <v>10</v>
      </c>
      <c r="AL80" s="3">
        <f>L86</f>
        <v>3</v>
      </c>
      <c r="AM80" s="3">
        <f>L87</f>
        <v>2</v>
      </c>
      <c r="AN80" s="3">
        <f>L88</f>
        <v>0</v>
      </c>
      <c r="AO80" s="3">
        <f>L89</f>
        <v>1</v>
      </c>
      <c r="AP80" s="49">
        <f>L90</f>
        <v>12</v>
      </c>
      <c r="AQ80" s="53">
        <f>L91</f>
        <v>0</v>
      </c>
      <c r="AT80" s="49">
        <v>8</v>
      </c>
      <c r="AU80" s="31">
        <f t="shared" ref="AU80:BO80" si="1450">PRODUCT(W80*100*1/W87)</f>
        <v>2.6086956521739131</v>
      </c>
      <c r="AV80" s="31">
        <f t="shared" si="1450"/>
        <v>13.913043478260869</v>
      </c>
      <c r="AW80" s="31">
        <f t="shared" si="1450"/>
        <v>3.4782608695652173</v>
      </c>
      <c r="AX80" s="31">
        <f t="shared" si="1450"/>
        <v>11.304347826086957</v>
      </c>
      <c r="AY80" s="33">
        <f t="shared" si="1450"/>
        <v>6.0869565217391308</v>
      </c>
      <c r="AZ80" s="33">
        <f t="shared" si="1450"/>
        <v>3.4782608695652173</v>
      </c>
      <c r="BA80" s="33">
        <f t="shared" si="1450"/>
        <v>2.6086956521739131</v>
      </c>
      <c r="BB80" s="51">
        <f t="shared" si="1450"/>
        <v>17.391304347826086</v>
      </c>
      <c r="BC80" s="33">
        <f t="shared" si="1450"/>
        <v>0</v>
      </c>
      <c r="BD80" s="32">
        <f t="shared" si="1450"/>
        <v>0</v>
      </c>
      <c r="BE80" s="33">
        <f t="shared" si="1450"/>
        <v>0.86956521739130432</v>
      </c>
      <c r="BF80" s="2">
        <f t="shared" si="1450"/>
        <v>0</v>
      </c>
      <c r="BG80" s="3">
        <f t="shared" si="1450"/>
        <v>0</v>
      </c>
      <c r="BH80" s="33">
        <f t="shared" si="1450"/>
        <v>0</v>
      </c>
      <c r="BI80" s="31">
        <f t="shared" si="1450"/>
        <v>8.695652173913043</v>
      </c>
      <c r="BJ80" s="33">
        <f t="shared" si="1450"/>
        <v>2.6315789473684212</v>
      </c>
      <c r="BK80" s="33">
        <f t="shared" si="1450"/>
        <v>1.7391304347826086</v>
      </c>
      <c r="BL80" s="33">
        <f t="shared" si="1450"/>
        <v>0</v>
      </c>
      <c r="BM80" s="33">
        <f t="shared" si="1450"/>
        <v>0.86956521739130432</v>
      </c>
      <c r="BN80" s="30">
        <f t="shared" si="1450"/>
        <v>10.434782608695652</v>
      </c>
      <c r="BO80" s="54">
        <f t="shared" si="1450"/>
        <v>0</v>
      </c>
      <c r="BR80" s="49">
        <v>8</v>
      </c>
      <c r="BS80" s="31">
        <f t="shared" ref="BS80:CM80" si="1451">AU71+AU72+AU73+AU74+AU75+AU76+AU77+AU78+AU79+AU80</f>
        <v>6.9565217391304346</v>
      </c>
      <c r="BT80" s="31">
        <f t="shared" si="1451"/>
        <v>27.826086956521742</v>
      </c>
      <c r="BU80" s="31">
        <f t="shared" si="1451"/>
        <v>48.695652173913047</v>
      </c>
      <c r="BV80" s="31">
        <f t="shared" si="1451"/>
        <v>65.217391304347828</v>
      </c>
      <c r="BW80" s="33">
        <f t="shared" si="1451"/>
        <v>58.260869565217398</v>
      </c>
      <c r="BX80" s="33">
        <f t="shared" si="1451"/>
        <v>55.652173913043484</v>
      </c>
      <c r="BY80" s="33">
        <f t="shared" si="1451"/>
        <v>57.391304347826093</v>
      </c>
      <c r="BZ80" s="51">
        <f t="shared" si="1451"/>
        <v>35.652173913043477</v>
      </c>
      <c r="CA80" s="33">
        <f t="shared" si="1451"/>
        <v>100</v>
      </c>
      <c r="CB80" s="32">
        <f t="shared" si="1451"/>
        <v>100</v>
      </c>
      <c r="CC80" s="33">
        <f t="shared" si="1451"/>
        <v>90.434782608695627</v>
      </c>
      <c r="CD80" s="31">
        <f t="shared" si="1451"/>
        <v>100</v>
      </c>
      <c r="CE80" s="33">
        <f t="shared" si="1451"/>
        <v>95.65217391304347</v>
      </c>
      <c r="CF80" s="33">
        <f t="shared" si="1451"/>
        <v>100</v>
      </c>
      <c r="CG80" s="31">
        <f t="shared" si="1451"/>
        <v>24.347826086956523</v>
      </c>
      <c r="CH80" s="33">
        <f t="shared" si="1451"/>
        <v>81.578947368421069</v>
      </c>
      <c r="CI80" s="33">
        <f t="shared" si="1451"/>
        <v>99.999999999999972</v>
      </c>
      <c r="CJ80" s="33">
        <f t="shared" si="1451"/>
        <v>99.999999999999986</v>
      </c>
      <c r="CK80" s="33">
        <f t="shared" si="1451"/>
        <v>100</v>
      </c>
      <c r="CL80" s="30">
        <f t="shared" si="1451"/>
        <v>94.782608695652186</v>
      </c>
      <c r="CM80" s="54">
        <f t="shared" si="1451"/>
        <v>100</v>
      </c>
      <c r="CN80" s="7"/>
      <c r="CQ80" s="10"/>
      <c r="CR80" s="10"/>
      <c r="CS80" s="10"/>
      <c r="CT80" s="10"/>
      <c r="CU80" s="10"/>
      <c r="CV80" s="10"/>
      <c r="CW80" s="10"/>
      <c r="CX80" s="10"/>
      <c r="CY80" s="10"/>
      <c r="CZ80" s="10"/>
      <c r="DA80" s="10"/>
      <c r="DB80" s="10"/>
      <c r="DC80" s="10"/>
      <c r="DD80" s="10"/>
      <c r="DE80" s="10"/>
      <c r="DF80" s="10"/>
      <c r="DG80" s="10"/>
      <c r="DH80" s="10"/>
      <c r="DI80" s="10"/>
      <c r="DJ80" s="10"/>
      <c r="DK80" s="10"/>
      <c r="DL80" s="10"/>
      <c r="DM80" s="10"/>
      <c r="DN80" s="10"/>
    </row>
    <row r="81" spans="2:118" x14ac:dyDescent="0.25">
      <c r="B81" s="49" t="s">
        <v>12</v>
      </c>
      <c r="C81" s="2">
        <v>0</v>
      </c>
      <c r="D81" s="2">
        <v>0</v>
      </c>
      <c r="E81" s="2">
        <v>0</v>
      </c>
      <c r="F81" s="2">
        <v>3</v>
      </c>
      <c r="G81" s="2">
        <v>50</v>
      </c>
      <c r="H81" s="2">
        <v>29</v>
      </c>
      <c r="I81" s="2">
        <v>15</v>
      </c>
      <c r="J81" s="2">
        <v>5</v>
      </c>
      <c r="K81" s="3">
        <v>1</v>
      </c>
      <c r="L81" s="3">
        <v>1</v>
      </c>
      <c r="M81" s="3">
        <v>11</v>
      </c>
      <c r="N81" s="3">
        <v>0</v>
      </c>
      <c r="O81" s="3">
        <v>0</v>
      </c>
      <c r="P81" s="3">
        <v>0</v>
      </c>
      <c r="Q81" s="3">
        <v>0</v>
      </c>
      <c r="R81" s="3">
        <v>0</v>
      </c>
      <c r="S81" s="49">
        <v>115</v>
      </c>
      <c r="V81" s="49">
        <v>16</v>
      </c>
      <c r="W81" s="3">
        <f>M71</f>
        <v>6</v>
      </c>
      <c r="X81" s="3">
        <f>M72</f>
        <v>8</v>
      </c>
      <c r="Y81" s="3">
        <f>M73</f>
        <v>7</v>
      </c>
      <c r="Z81" s="3">
        <f>M74</f>
        <v>12</v>
      </c>
      <c r="AA81" s="3">
        <f>M75</f>
        <v>5</v>
      </c>
      <c r="AB81" s="3">
        <f>M76</f>
        <v>51</v>
      </c>
      <c r="AC81" s="3">
        <f>M77</f>
        <v>14</v>
      </c>
      <c r="AD81" s="49">
        <f>M78</f>
        <v>6</v>
      </c>
      <c r="AE81" s="3">
        <f>M79</f>
        <v>0</v>
      </c>
      <c r="AF81" s="3">
        <f>M80</f>
        <v>0</v>
      </c>
      <c r="AG81" s="3">
        <f>M81</f>
        <v>11</v>
      </c>
      <c r="AH81" s="3">
        <f>M82</f>
        <v>0</v>
      </c>
      <c r="AI81" s="3">
        <f>M83</f>
        <v>5</v>
      </c>
      <c r="AJ81" s="3">
        <f>M84</f>
        <v>0</v>
      </c>
      <c r="AK81" s="2">
        <f>M85</f>
        <v>23</v>
      </c>
      <c r="AL81" s="3">
        <f>M86</f>
        <v>3</v>
      </c>
      <c r="AM81" s="3">
        <f>M87</f>
        <v>0</v>
      </c>
      <c r="AN81" s="3">
        <f>M88</f>
        <v>0</v>
      </c>
      <c r="AO81" s="3">
        <f>M89</f>
        <v>0</v>
      </c>
      <c r="AP81" s="49">
        <f>M90</f>
        <v>6</v>
      </c>
      <c r="AQ81" s="53">
        <f>M91</f>
        <v>0</v>
      </c>
      <c r="AT81" s="49">
        <v>16</v>
      </c>
      <c r="AU81" s="33">
        <f t="shared" ref="AU81:BO81" si="1452">PRODUCT(W81*100*1/W87)</f>
        <v>5.2173913043478262</v>
      </c>
      <c r="AV81" s="33">
        <f t="shared" si="1452"/>
        <v>6.9565217391304346</v>
      </c>
      <c r="AW81" s="33">
        <f t="shared" si="1452"/>
        <v>6.0869565217391308</v>
      </c>
      <c r="AX81" s="33">
        <f t="shared" si="1452"/>
        <v>10.434782608695652</v>
      </c>
      <c r="AY81" s="33">
        <f t="shared" si="1452"/>
        <v>4.3478260869565215</v>
      </c>
      <c r="AZ81" s="33">
        <f t="shared" si="1452"/>
        <v>44.347826086956523</v>
      </c>
      <c r="BA81" s="33">
        <f t="shared" si="1452"/>
        <v>12.173913043478262</v>
      </c>
      <c r="BB81" s="54">
        <f t="shared" si="1452"/>
        <v>5.2173913043478262</v>
      </c>
      <c r="BC81" s="33">
        <f t="shared" si="1452"/>
        <v>0</v>
      </c>
      <c r="BD81" s="33">
        <f t="shared" si="1452"/>
        <v>0</v>
      </c>
      <c r="BE81" s="33">
        <f t="shared" si="1452"/>
        <v>9.5652173913043477</v>
      </c>
      <c r="BF81" s="33">
        <f t="shared" si="1452"/>
        <v>0</v>
      </c>
      <c r="BG81" s="3">
        <f t="shared" si="1452"/>
        <v>4.3478260869565215</v>
      </c>
      <c r="BH81" s="33">
        <f t="shared" si="1452"/>
        <v>0</v>
      </c>
      <c r="BI81" s="31">
        <f t="shared" si="1452"/>
        <v>20</v>
      </c>
      <c r="BJ81" s="33">
        <f t="shared" si="1452"/>
        <v>2.6315789473684212</v>
      </c>
      <c r="BK81" s="33">
        <f t="shared" si="1452"/>
        <v>0</v>
      </c>
      <c r="BL81" s="33">
        <f t="shared" si="1452"/>
        <v>0</v>
      </c>
      <c r="BM81" s="33">
        <f t="shared" si="1452"/>
        <v>0</v>
      </c>
      <c r="BN81" s="30">
        <f t="shared" si="1452"/>
        <v>5.2173913043478262</v>
      </c>
      <c r="BO81" s="54">
        <f t="shared" si="1452"/>
        <v>0</v>
      </c>
      <c r="BR81" s="49">
        <v>16</v>
      </c>
      <c r="BS81" s="33">
        <f t="shared" ref="BS81:CM81" si="1453">AU71+AU72+AU73+AU74+AU75+AU76+AU77+AU78+AU79+AU80+AU81</f>
        <v>12.173913043478262</v>
      </c>
      <c r="BT81" s="33">
        <f t="shared" si="1453"/>
        <v>34.782608695652179</v>
      </c>
      <c r="BU81" s="31">
        <f t="shared" si="1453"/>
        <v>54.782608695652179</v>
      </c>
      <c r="BV81" s="31">
        <f t="shared" si="1453"/>
        <v>75.652173913043484</v>
      </c>
      <c r="BW81" s="33">
        <f t="shared" si="1453"/>
        <v>62.608695652173921</v>
      </c>
      <c r="BX81" s="33">
        <f t="shared" si="1453"/>
        <v>100</v>
      </c>
      <c r="BY81" s="33">
        <f t="shared" si="1453"/>
        <v>69.565217391304358</v>
      </c>
      <c r="BZ81" s="54">
        <f t="shared" si="1453"/>
        <v>40.869565217391305</v>
      </c>
      <c r="CA81" s="33">
        <f t="shared" si="1453"/>
        <v>100</v>
      </c>
      <c r="CB81" s="33">
        <f t="shared" si="1453"/>
        <v>100</v>
      </c>
      <c r="CC81" s="33">
        <f t="shared" si="1453"/>
        <v>99.999999999999972</v>
      </c>
      <c r="CD81" s="31">
        <f t="shared" si="1453"/>
        <v>100</v>
      </c>
      <c r="CE81" s="33">
        <f t="shared" si="1453"/>
        <v>99.999999999999986</v>
      </c>
      <c r="CF81" s="33">
        <f t="shared" si="1453"/>
        <v>100</v>
      </c>
      <c r="CG81" s="31">
        <f t="shared" si="1453"/>
        <v>44.347826086956523</v>
      </c>
      <c r="CH81" s="33">
        <f t="shared" si="1453"/>
        <v>84.210526315789494</v>
      </c>
      <c r="CI81" s="33">
        <f t="shared" si="1453"/>
        <v>99.999999999999972</v>
      </c>
      <c r="CJ81" s="33">
        <f t="shared" si="1453"/>
        <v>99.999999999999986</v>
      </c>
      <c r="CK81" s="33">
        <f t="shared" si="1453"/>
        <v>100</v>
      </c>
      <c r="CL81" s="30">
        <f t="shared" si="1453"/>
        <v>100.00000000000001</v>
      </c>
      <c r="CM81" s="54">
        <f t="shared" si="1453"/>
        <v>100</v>
      </c>
      <c r="CN81" s="7"/>
      <c r="CQ81" s="10"/>
      <c r="CR81" s="10"/>
      <c r="CS81" s="10"/>
      <c r="CT81" s="10"/>
      <c r="CU81" s="10"/>
      <c r="CV81" s="10"/>
      <c r="CW81" s="10"/>
      <c r="CX81" s="10"/>
      <c r="CY81" s="10"/>
      <c r="CZ81" s="10"/>
      <c r="DA81" s="10"/>
      <c r="DB81" s="10"/>
      <c r="DC81" s="10"/>
      <c r="DD81" s="10"/>
      <c r="DE81" s="10"/>
      <c r="DF81" s="10"/>
      <c r="DG81" s="10"/>
      <c r="DH81" s="10"/>
      <c r="DI81" s="10"/>
      <c r="DJ81" s="10"/>
      <c r="DK81" s="10"/>
      <c r="DL81" s="10"/>
      <c r="DM81" s="10"/>
      <c r="DN81" s="10"/>
    </row>
    <row r="82" spans="2:118" x14ac:dyDescent="0.25">
      <c r="B82" s="49" t="s">
        <v>13</v>
      </c>
      <c r="C82" s="2">
        <v>0</v>
      </c>
      <c r="D82" s="2">
        <v>0</v>
      </c>
      <c r="E82" s="2">
        <v>0</v>
      </c>
      <c r="F82" s="2">
        <v>0</v>
      </c>
      <c r="G82" s="2">
        <v>89</v>
      </c>
      <c r="H82" s="2">
        <v>0</v>
      </c>
      <c r="I82" s="2">
        <v>23</v>
      </c>
      <c r="J82" s="2">
        <v>1</v>
      </c>
      <c r="K82" s="2">
        <v>2</v>
      </c>
      <c r="L82" s="2">
        <v>0</v>
      </c>
      <c r="M82" s="3">
        <v>0</v>
      </c>
      <c r="N82" s="3">
        <v>0</v>
      </c>
      <c r="O82" s="3">
        <v>0</v>
      </c>
      <c r="P82" s="3">
        <v>0</v>
      </c>
      <c r="Q82" s="3">
        <v>0</v>
      </c>
      <c r="R82" s="3">
        <v>0</v>
      </c>
      <c r="S82" s="49">
        <v>115</v>
      </c>
      <c r="V82" s="49">
        <v>32</v>
      </c>
      <c r="W82" s="3">
        <f>N71</f>
        <v>16</v>
      </c>
      <c r="X82" s="3">
        <f>N72</f>
        <v>11</v>
      </c>
      <c r="Y82" s="3">
        <f>N73</f>
        <v>15</v>
      </c>
      <c r="Z82" s="3">
        <f>N74</f>
        <v>14</v>
      </c>
      <c r="AA82" s="3">
        <f>N75</f>
        <v>43</v>
      </c>
      <c r="AB82" s="3">
        <f>N76</f>
        <v>0</v>
      </c>
      <c r="AC82" s="3">
        <f>N77</f>
        <v>17</v>
      </c>
      <c r="AD82" s="49">
        <f>N78</f>
        <v>6</v>
      </c>
      <c r="AE82" s="3">
        <f>N79</f>
        <v>0</v>
      </c>
      <c r="AF82" s="3">
        <f>N80</f>
        <v>0</v>
      </c>
      <c r="AG82" s="3">
        <f>N81</f>
        <v>0</v>
      </c>
      <c r="AH82" s="3">
        <f>N82</f>
        <v>0</v>
      </c>
      <c r="AI82" s="3">
        <f>N83</f>
        <v>0</v>
      </c>
      <c r="AJ82" s="3">
        <f>N84</f>
        <v>0</v>
      </c>
      <c r="AK82" s="2">
        <f>N85</f>
        <v>22</v>
      </c>
      <c r="AL82" s="3">
        <f>N86</f>
        <v>18</v>
      </c>
      <c r="AM82" s="3">
        <f>N87</f>
        <v>0</v>
      </c>
      <c r="AN82" s="3">
        <f>N88</f>
        <v>0</v>
      </c>
      <c r="AO82" s="3">
        <f>N89</f>
        <v>0</v>
      </c>
      <c r="AP82" s="49">
        <f>N90</f>
        <v>0</v>
      </c>
      <c r="AQ82" s="53">
        <f>N91</f>
        <v>0</v>
      </c>
      <c r="AT82" s="49">
        <v>32</v>
      </c>
      <c r="AU82" s="33">
        <f t="shared" ref="AU82:BO82" si="1454">PRODUCT(W82*100*1/W87)</f>
        <v>13.913043478260869</v>
      </c>
      <c r="AV82" s="33">
        <f t="shared" si="1454"/>
        <v>9.5652173913043477</v>
      </c>
      <c r="AW82" s="33">
        <f t="shared" si="1454"/>
        <v>13.043478260869565</v>
      </c>
      <c r="AX82" s="33">
        <f t="shared" si="1454"/>
        <v>12.173913043478262</v>
      </c>
      <c r="AY82" s="33">
        <f t="shared" si="1454"/>
        <v>37.391304347826086</v>
      </c>
      <c r="AZ82" s="33">
        <f t="shared" si="1454"/>
        <v>0</v>
      </c>
      <c r="BA82" s="33">
        <f t="shared" si="1454"/>
        <v>14.782608695652174</v>
      </c>
      <c r="BB82" s="54">
        <f t="shared" si="1454"/>
        <v>5.2173913043478262</v>
      </c>
      <c r="BC82" s="33">
        <f t="shared" si="1454"/>
        <v>0</v>
      </c>
      <c r="BD82" s="33">
        <f t="shared" si="1454"/>
        <v>0</v>
      </c>
      <c r="BE82" s="33">
        <f t="shared" si="1454"/>
        <v>0</v>
      </c>
      <c r="BF82" s="33">
        <f t="shared" si="1454"/>
        <v>0</v>
      </c>
      <c r="BG82" s="33">
        <f t="shared" si="1454"/>
        <v>0</v>
      </c>
      <c r="BH82" s="33">
        <f t="shared" si="1454"/>
        <v>0</v>
      </c>
      <c r="BI82" s="31">
        <f t="shared" si="1454"/>
        <v>19.130434782608695</v>
      </c>
      <c r="BJ82" s="33">
        <f t="shared" si="1454"/>
        <v>15.789473684210526</v>
      </c>
      <c r="BK82" s="33">
        <f t="shared" si="1454"/>
        <v>0</v>
      </c>
      <c r="BL82" s="33">
        <f t="shared" si="1454"/>
        <v>0</v>
      </c>
      <c r="BM82" s="33">
        <f t="shared" si="1454"/>
        <v>0</v>
      </c>
      <c r="BN82" s="30">
        <f t="shared" si="1454"/>
        <v>0</v>
      </c>
      <c r="BO82" s="54">
        <f t="shared" si="1454"/>
        <v>0</v>
      </c>
      <c r="BR82" s="49">
        <v>32</v>
      </c>
      <c r="BS82" s="33">
        <f t="shared" ref="BS82:CM82" si="1455">AU71+AU72+AU73+AU74+AU75+AU76+AU77+AU78+AU79+AU80+AU81+AU82</f>
        <v>26.086956521739133</v>
      </c>
      <c r="BT82" s="33">
        <f t="shared" si="1455"/>
        <v>44.34782608695653</v>
      </c>
      <c r="BU82" s="33">
        <f t="shared" si="1455"/>
        <v>67.826086956521749</v>
      </c>
      <c r="BV82" s="33">
        <f t="shared" si="1455"/>
        <v>87.826086956521749</v>
      </c>
      <c r="BW82" s="33">
        <f t="shared" si="1455"/>
        <v>100</v>
      </c>
      <c r="BX82" s="33">
        <f t="shared" si="1455"/>
        <v>100</v>
      </c>
      <c r="BY82" s="33">
        <f t="shared" si="1455"/>
        <v>84.34782608695653</v>
      </c>
      <c r="BZ82" s="54">
        <f t="shared" si="1455"/>
        <v>46.086956521739133</v>
      </c>
      <c r="CA82" s="33">
        <f t="shared" si="1455"/>
        <v>100</v>
      </c>
      <c r="CB82" s="33">
        <f t="shared" si="1455"/>
        <v>100</v>
      </c>
      <c r="CC82" s="33">
        <f t="shared" si="1455"/>
        <v>99.999999999999972</v>
      </c>
      <c r="CD82" s="33">
        <f t="shared" si="1455"/>
        <v>100</v>
      </c>
      <c r="CE82" s="33">
        <f t="shared" si="1455"/>
        <v>99.999999999999986</v>
      </c>
      <c r="CF82" s="33">
        <f t="shared" si="1455"/>
        <v>100</v>
      </c>
      <c r="CG82" s="31">
        <f t="shared" si="1455"/>
        <v>63.478260869565219</v>
      </c>
      <c r="CH82" s="33">
        <f t="shared" si="1455"/>
        <v>100.00000000000001</v>
      </c>
      <c r="CI82" s="33">
        <f t="shared" si="1455"/>
        <v>99.999999999999972</v>
      </c>
      <c r="CJ82" s="33">
        <f t="shared" si="1455"/>
        <v>99.999999999999986</v>
      </c>
      <c r="CK82" s="33">
        <f t="shared" si="1455"/>
        <v>100</v>
      </c>
      <c r="CL82" s="30">
        <f t="shared" si="1455"/>
        <v>100.00000000000001</v>
      </c>
      <c r="CM82" s="54">
        <f t="shared" si="1455"/>
        <v>100</v>
      </c>
      <c r="CN82" s="7"/>
      <c r="CQ82" s="10"/>
      <c r="CR82" s="10"/>
      <c r="CS82" s="10"/>
      <c r="CT82" s="10"/>
      <c r="CU82" s="10"/>
      <c r="CV82" s="10"/>
      <c r="CW82" s="10"/>
      <c r="CX82" s="10"/>
      <c r="CY82" s="10"/>
      <c r="CZ82" s="10"/>
      <c r="DA82" s="10"/>
      <c r="DB82" s="10"/>
      <c r="DC82" s="10"/>
      <c r="DD82" s="10"/>
      <c r="DE82" s="10"/>
      <c r="DF82" s="10"/>
      <c r="DG82" s="10"/>
      <c r="DH82" s="10"/>
      <c r="DI82" s="10"/>
      <c r="DJ82" s="10"/>
      <c r="DK82" s="10"/>
      <c r="DL82" s="10"/>
      <c r="DM82" s="10"/>
      <c r="DN82" s="10"/>
    </row>
    <row r="83" spans="2:118" x14ac:dyDescent="0.25">
      <c r="B83" s="49" t="s">
        <v>14</v>
      </c>
      <c r="C83" s="2">
        <v>0</v>
      </c>
      <c r="D83" s="2">
        <v>0</v>
      </c>
      <c r="E83" s="2">
        <v>19</v>
      </c>
      <c r="F83" s="2">
        <v>0</v>
      </c>
      <c r="G83" s="2">
        <v>82</v>
      </c>
      <c r="H83" s="2">
        <v>9</v>
      </c>
      <c r="I83" s="2">
        <v>0</v>
      </c>
      <c r="J83" s="2">
        <v>0</v>
      </c>
      <c r="K83" s="3">
        <v>0</v>
      </c>
      <c r="L83" s="3">
        <v>0</v>
      </c>
      <c r="M83" s="3">
        <v>5</v>
      </c>
      <c r="N83" s="3">
        <v>0</v>
      </c>
      <c r="O83" s="3">
        <v>0</v>
      </c>
      <c r="P83" s="3">
        <v>0</v>
      </c>
      <c r="Q83" s="3">
        <v>0</v>
      </c>
      <c r="R83" s="3">
        <v>0</v>
      </c>
      <c r="S83" s="49">
        <v>115</v>
      </c>
      <c r="V83" s="49">
        <v>64</v>
      </c>
      <c r="W83" s="3">
        <f>O71</f>
        <v>85</v>
      </c>
      <c r="X83" s="3">
        <f>O72</f>
        <v>64</v>
      </c>
      <c r="Y83" s="3">
        <f>O73</f>
        <v>18</v>
      </c>
      <c r="Z83" s="3">
        <f>O74</f>
        <v>10</v>
      </c>
      <c r="AA83" s="3">
        <f>O75</f>
        <v>0</v>
      </c>
      <c r="AB83" s="3">
        <f>O76</f>
        <v>0</v>
      </c>
      <c r="AC83" s="3">
        <f>O77</f>
        <v>18</v>
      </c>
      <c r="AD83" s="49">
        <f>O78</f>
        <v>62</v>
      </c>
      <c r="AE83" s="3">
        <f>O79</f>
        <v>0</v>
      </c>
      <c r="AF83" s="3">
        <f>O80</f>
        <v>0</v>
      </c>
      <c r="AG83" s="3">
        <f>O81</f>
        <v>0</v>
      </c>
      <c r="AH83" s="3">
        <f>O82</f>
        <v>0</v>
      </c>
      <c r="AI83" s="3">
        <f>O83</f>
        <v>0</v>
      </c>
      <c r="AJ83" s="3">
        <f>O84</f>
        <v>0</v>
      </c>
      <c r="AK83" s="3">
        <f>O85</f>
        <v>23</v>
      </c>
      <c r="AL83" s="3">
        <f>O86</f>
        <v>0</v>
      </c>
      <c r="AM83" s="3">
        <f>O87</f>
        <v>0</v>
      </c>
      <c r="AN83" s="3">
        <f>O88</f>
        <v>0</v>
      </c>
      <c r="AO83" s="3">
        <f>O89</f>
        <v>0</v>
      </c>
      <c r="AP83" s="49">
        <f>O90</f>
        <v>0</v>
      </c>
      <c r="AQ83" s="53">
        <f>O91</f>
        <v>0</v>
      </c>
      <c r="AT83" s="49">
        <v>64</v>
      </c>
      <c r="AU83" s="33">
        <f t="shared" ref="AU83:BO83" si="1456">PRODUCT(W83*100*1/W87)</f>
        <v>73.913043478260875</v>
      </c>
      <c r="AV83" s="33">
        <f t="shared" si="1456"/>
        <v>55.652173913043477</v>
      </c>
      <c r="AW83" s="33">
        <f t="shared" si="1456"/>
        <v>15.652173913043478</v>
      </c>
      <c r="AX83" s="33">
        <f t="shared" si="1456"/>
        <v>8.695652173913043</v>
      </c>
      <c r="AY83" s="33">
        <f t="shared" si="1456"/>
        <v>0</v>
      </c>
      <c r="AZ83" s="33">
        <f t="shared" si="1456"/>
        <v>0</v>
      </c>
      <c r="BA83" s="33">
        <f t="shared" si="1456"/>
        <v>15.652173913043478</v>
      </c>
      <c r="BB83" s="54">
        <f t="shared" si="1456"/>
        <v>53.913043478260867</v>
      </c>
      <c r="BC83" s="33">
        <f t="shared" si="1456"/>
        <v>0</v>
      </c>
      <c r="BD83" s="33">
        <f t="shared" si="1456"/>
        <v>0</v>
      </c>
      <c r="BE83" s="33">
        <f t="shared" si="1456"/>
        <v>0</v>
      </c>
      <c r="BF83" s="33">
        <f t="shared" si="1456"/>
        <v>0</v>
      </c>
      <c r="BG83" s="33">
        <f t="shared" si="1456"/>
        <v>0</v>
      </c>
      <c r="BH83" s="33">
        <f t="shared" si="1456"/>
        <v>0</v>
      </c>
      <c r="BI83" s="33">
        <f t="shared" si="1456"/>
        <v>20</v>
      </c>
      <c r="BJ83" s="33">
        <f t="shared" si="1456"/>
        <v>0</v>
      </c>
      <c r="BK83" s="33">
        <f t="shared" si="1456"/>
        <v>0</v>
      </c>
      <c r="BL83" s="33">
        <f t="shared" si="1456"/>
        <v>0</v>
      </c>
      <c r="BM83" s="33">
        <f t="shared" si="1456"/>
        <v>0</v>
      </c>
      <c r="BN83" s="30">
        <f t="shared" si="1456"/>
        <v>0</v>
      </c>
      <c r="BO83" s="54">
        <f t="shared" si="1456"/>
        <v>0</v>
      </c>
      <c r="BR83" s="49">
        <v>64</v>
      </c>
      <c r="BS83" s="33">
        <f t="shared" ref="BS83:CM83" si="1457">AU71+AU72+AU73+AU74+AU75+AU76+AU77+AU78+AU79+AU80+AU81+AU82+AU83</f>
        <v>100</v>
      </c>
      <c r="BT83" s="33">
        <f t="shared" si="1457"/>
        <v>100</v>
      </c>
      <c r="BU83" s="33">
        <f t="shared" si="1457"/>
        <v>83.478260869565233</v>
      </c>
      <c r="BV83" s="33">
        <f t="shared" si="1457"/>
        <v>96.521739130434796</v>
      </c>
      <c r="BW83" s="33">
        <f t="shared" si="1457"/>
        <v>100</v>
      </c>
      <c r="BX83" s="33">
        <f t="shared" si="1457"/>
        <v>100</v>
      </c>
      <c r="BY83" s="33">
        <f t="shared" si="1457"/>
        <v>100.00000000000001</v>
      </c>
      <c r="BZ83" s="54">
        <f t="shared" si="1457"/>
        <v>100</v>
      </c>
      <c r="CA83" s="33">
        <f t="shared" si="1457"/>
        <v>100</v>
      </c>
      <c r="CB83" s="33">
        <f t="shared" si="1457"/>
        <v>100</v>
      </c>
      <c r="CC83" s="33">
        <f t="shared" si="1457"/>
        <v>99.999999999999972</v>
      </c>
      <c r="CD83" s="33">
        <f t="shared" si="1457"/>
        <v>100</v>
      </c>
      <c r="CE83" s="33">
        <f t="shared" si="1457"/>
        <v>99.999999999999986</v>
      </c>
      <c r="CF83" s="33">
        <f t="shared" si="1457"/>
        <v>100</v>
      </c>
      <c r="CG83" s="33">
        <f t="shared" si="1457"/>
        <v>83.478260869565219</v>
      </c>
      <c r="CH83" s="33">
        <f t="shared" si="1457"/>
        <v>100.00000000000001</v>
      </c>
      <c r="CI83" s="33">
        <f t="shared" si="1457"/>
        <v>99.999999999999972</v>
      </c>
      <c r="CJ83" s="33">
        <f t="shared" si="1457"/>
        <v>99.999999999999986</v>
      </c>
      <c r="CK83" s="33">
        <f t="shared" si="1457"/>
        <v>100</v>
      </c>
      <c r="CL83" s="30">
        <f t="shared" si="1457"/>
        <v>100.00000000000001</v>
      </c>
      <c r="CM83" s="54">
        <f t="shared" si="1457"/>
        <v>100</v>
      </c>
      <c r="CN83" s="7"/>
      <c r="CQ83" s="10"/>
      <c r="CR83" s="10"/>
      <c r="CS83" s="10"/>
      <c r="CT83" s="10"/>
      <c r="CU83" s="10"/>
      <c r="CV83" s="10"/>
      <c r="CW83" s="10"/>
      <c r="CX83" s="10"/>
      <c r="CY83" s="10"/>
      <c r="CZ83" s="10"/>
      <c r="DA83" s="10"/>
      <c r="DB83" s="10"/>
      <c r="DC83" s="10"/>
      <c r="DD83" s="10"/>
      <c r="DE83" s="10"/>
      <c r="DF83" s="10"/>
      <c r="DG83" s="10"/>
      <c r="DH83" s="10"/>
      <c r="DI83" s="10"/>
      <c r="DJ83" s="10"/>
      <c r="DK83" s="10"/>
      <c r="DL83" s="10"/>
      <c r="DM83" s="10"/>
      <c r="DN83" s="10"/>
    </row>
    <row r="84" spans="2:118" x14ac:dyDescent="0.25">
      <c r="B84" s="49" t="s">
        <v>15</v>
      </c>
      <c r="C84" s="2">
        <v>0</v>
      </c>
      <c r="D84" s="2">
        <v>0</v>
      </c>
      <c r="E84" s="2">
        <v>29</v>
      </c>
      <c r="F84" s="2">
        <v>0</v>
      </c>
      <c r="G84" s="2">
        <v>5</v>
      </c>
      <c r="H84" s="2">
        <v>5</v>
      </c>
      <c r="I84" s="2">
        <v>0</v>
      </c>
      <c r="J84" s="2">
        <v>0</v>
      </c>
      <c r="K84" s="3">
        <v>0</v>
      </c>
      <c r="L84" s="3">
        <v>0</v>
      </c>
      <c r="M84" s="3">
        <v>0</v>
      </c>
      <c r="N84" s="3">
        <v>0</v>
      </c>
      <c r="O84" s="3">
        <v>0</v>
      </c>
      <c r="P84" s="3">
        <v>0</v>
      </c>
      <c r="Q84" s="3">
        <v>0</v>
      </c>
      <c r="R84" s="3">
        <v>0</v>
      </c>
      <c r="S84" s="49">
        <v>39</v>
      </c>
      <c r="V84" s="49">
        <v>128</v>
      </c>
      <c r="W84" s="3">
        <f>P71</f>
        <v>0</v>
      </c>
      <c r="X84" s="3">
        <f>P72</f>
        <v>0</v>
      </c>
      <c r="Y84" s="3">
        <f>P73</f>
        <v>19</v>
      </c>
      <c r="Z84" s="3">
        <f>P74</f>
        <v>4</v>
      </c>
      <c r="AA84" s="3">
        <f>P75</f>
        <v>0</v>
      </c>
      <c r="AB84" s="3">
        <f>P76</f>
        <v>0</v>
      </c>
      <c r="AC84" s="3">
        <f>P77</f>
        <v>0</v>
      </c>
      <c r="AD84" s="49">
        <f>P78</f>
        <v>0</v>
      </c>
      <c r="AE84" s="3">
        <f>P79</f>
        <v>0</v>
      </c>
      <c r="AF84" s="3">
        <f>P80</f>
        <v>0</v>
      </c>
      <c r="AG84" s="3">
        <f>P81</f>
        <v>0</v>
      </c>
      <c r="AH84" s="3">
        <f>P82</f>
        <v>0</v>
      </c>
      <c r="AI84" s="3">
        <f>P83</f>
        <v>0</v>
      </c>
      <c r="AJ84" s="3">
        <f>P84</f>
        <v>0</v>
      </c>
      <c r="AK84" s="3">
        <f>P85</f>
        <v>7</v>
      </c>
      <c r="AL84" s="3">
        <f>P86</f>
        <v>0</v>
      </c>
      <c r="AM84" s="3">
        <f>P87</f>
        <v>0</v>
      </c>
      <c r="AN84" s="3">
        <f>P88</f>
        <v>0</v>
      </c>
      <c r="AO84" s="3">
        <f>P89</f>
        <v>0</v>
      </c>
      <c r="AP84" s="49">
        <f>P90</f>
        <v>0</v>
      </c>
      <c r="AQ84" s="53">
        <f>P91</f>
        <v>0</v>
      </c>
      <c r="AT84" s="49">
        <v>128</v>
      </c>
      <c r="AU84" s="33">
        <f t="shared" ref="AU84:BO84" si="1458">PRODUCT(W84*100*1/W87)</f>
        <v>0</v>
      </c>
      <c r="AV84" s="33">
        <f t="shared" si="1458"/>
        <v>0</v>
      </c>
      <c r="AW84" s="33">
        <f t="shared" si="1458"/>
        <v>16.521739130434781</v>
      </c>
      <c r="AX84" s="33">
        <f t="shared" si="1458"/>
        <v>3.4782608695652173</v>
      </c>
      <c r="AY84" s="33">
        <f t="shared" si="1458"/>
        <v>0</v>
      </c>
      <c r="AZ84" s="33">
        <f t="shared" si="1458"/>
        <v>0</v>
      </c>
      <c r="BA84" s="33">
        <f t="shared" si="1458"/>
        <v>0</v>
      </c>
      <c r="BB84" s="54">
        <f t="shared" si="1458"/>
        <v>0</v>
      </c>
      <c r="BC84" s="33">
        <f t="shared" si="1458"/>
        <v>0</v>
      </c>
      <c r="BD84" s="33">
        <f t="shared" si="1458"/>
        <v>0</v>
      </c>
      <c r="BE84" s="33">
        <f t="shared" si="1458"/>
        <v>0</v>
      </c>
      <c r="BF84" s="33">
        <f t="shared" si="1458"/>
        <v>0</v>
      </c>
      <c r="BG84" s="33">
        <f t="shared" si="1458"/>
        <v>0</v>
      </c>
      <c r="BH84" s="33">
        <f t="shared" si="1458"/>
        <v>0</v>
      </c>
      <c r="BI84" s="33">
        <f t="shared" si="1458"/>
        <v>6.0869565217391308</v>
      </c>
      <c r="BJ84" s="33">
        <f t="shared" si="1458"/>
        <v>0</v>
      </c>
      <c r="BK84" s="33">
        <f t="shared" si="1458"/>
        <v>0</v>
      </c>
      <c r="BL84" s="33">
        <f t="shared" si="1458"/>
        <v>0</v>
      </c>
      <c r="BM84" s="33">
        <f t="shared" si="1458"/>
        <v>0</v>
      </c>
      <c r="BN84" s="30">
        <f t="shared" si="1458"/>
        <v>0</v>
      </c>
      <c r="BO84" s="54">
        <f t="shared" si="1458"/>
        <v>0</v>
      </c>
      <c r="BR84" s="49">
        <v>128</v>
      </c>
      <c r="BS84" s="33">
        <f t="shared" ref="BS84:CM84" si="1459">AU71+AU72+AU73+AU74+AU75+AU76+AU77+AU78+AU79+AU80+AU81+AU82+AU83+AU84</f>
        <v>100</v>
      </c>
      <c r="BT84" s="33">
        <f t="shared" si="1459"/>
        <v>100</v>
      </c>
      <c r="BU84" s="33">
        <f t="shared" si="1459"/>
        <v>100.00000000000001</v>
      </c>
      <c r="BV84" s="33">
        <f t="shared" si="1459"/>
        <v>100.00000000000001</v>
      </c>
      <c r="BW84" s="33">
        <f t="shared" si="1459"/>
        <v>100</v>
      </c>
      <c r="BX84" s="33">
        <f t="shared" si="1459"/>
        <v>100</v>
      </c>
      <c r="BY84" s="33">
        <f t="shared" si="1459"/>
        <v>100.00000000000001</v>
      </c>
      <c r="BZ84" s="54">
        <f t="shared" si="1459"/>
        <v>100</v>
      </c>
      <c r="CA84" s="33">
        <f t="shared" si="1459"/>
        <v>100</v>
      </c>
      <c r="CB84" s="33">
        <f t="shared" si="1459"/>
        <v>100</v>
      </c>
      <c r="CC84" s="33">
        <f t="shared" si="1459"/>
        <v>99.999999999999972</v>
      </c>
      <c r="CD84" s="33">
        <f t="shared" si="1459"/>
        <v>100</v>
      </c>
      <c r="CE84" s="33">
        <f t="shared" si="1459"/>
        <v>99.999999999999986</v>
      </c>
      <c r="CF84" s="33">
        <f t="shared" si="1459"/>
        <v>100</v>
      </c>
      <c r="CG84" s="33">
        <f t="shared" si="1459"/>
        <v>89.565217391304344</v>
      </c>
      <c r="CH84" s="33">
        <f t="shared" si="1459"/>
        <v>100.00000000000001</v>
      </c>
      <c r="CI84" s="33">
        <f t="shared" si="1459"/>
        <v>99.999999999999972</v>
      </c>
      <c r="CJ84" s="33">
        <f t="shared" si="1459"/>
        <v>99.999999999999986</v>
      </c>
      <c r="CK84" s="33">
        <f t="shared" si="1459"/>
        <v>100</v>
      </c>
      <c r="CL84" s="30">
        <f t="shared" si="1459"/>
        <v>100.00000000000001</v>
      </c>
      <c r="CM84" s="54">
        <f t="shared" si="1459"/>
        <v>100</v>
      </c>
      <c r="CN84" s="7"/>
      <c r="CQ84" s="10"/>
      <c r="CR84" s="10"/>
      <c r="CS84" s="10"/>
      <c r="CT84" s="10"/>
      <c r="CU84" s="10"/>
      <c r="CV84" s="10"/>
      <c r="CW84" s="10"/>
      <c r="CX84" s="10"/>
      <c r="CY84" s="10"/>
      <c r="CZ84" s="10"/>
      <c r="DA84" s="10"/>
      <c r="DB84" s="10"/>
      <c r="DC84" s="10"/>
      <c r="DD84" s="10"/>
      <c r="DE84" s="10"/>
      <c r="DF84" s="10"/>
      <c r="DG84" s="10"/>
      <c r="DH84" s="10"/>
      <c r="DI84" s="10"/>
      <c r="DJ84" s="10"/>
      <c r="DK84" s="10"/>
      <c r="DL84" s="10"/>
      <c r="DM84" s="10"/>
      <c r="DN84" s="10"/>
    </row>
    <row r="85" spans="2:118" x14ac:dyDescent="0.25">
      <c r="B85" s="49" t="s">
        <v>16</v>
      </c>
      <c r="C85" s="2">
        <v>0</v>
      </c>
      <c r="D85" s="2">
        <v>0</v>
      </c>
      <c r="E85" s="2">
        <v>0</v>
      </c>
      <c r="F85" s="2">
        <v>0</v>
      </c>
      <c r="G85" s="2">
        <v>0</v>
      </c>
      <c r="H85" s="2">
        <v>9</v>
      </c>
      <c r="I85" s="2">
        <v>0</v>
      </c>
      <c r="J85" s="2">
        <v>3</v>
      </c>
      <c r="K85" s="2">
        <v>6</v>
      </c>
      <c r="L85" s="2">
        <v>10</v>
      </c>
      <c r="M85" s="2">
        <v>23</v>
      </c>
      <c r="N85" s="2">
        <v>22</v>
      </c>
      <c r="O85" s="3">
        <v>23</v>
      </c>
      <c r="P85" s="3">
        <v>7</v>
      </c>
      <c r="Q85" s="3">
        <v>12</v>
      </c>
      <c r="R85" s="3">
        <v>0</v>
      </c>
      <c r="S85" s="49">
        <v>115</v>
      </c>
      <c r="V85" s="49">
        <v>256</v>
      </c>
      <c r="W85" s="3">
        <f>Q71</f>
        <v>0</v>
      </c>
      <c r="X85" s="3">
        <f>Q72</f>
        <v>0</v>
      </c>
      <c r="Y85" s="3">
        <f>Q73</f>
        <v>0</v>
      </c>
      <c r="Z85" s="3">
        <f>Q74</f>
        <v>0</v>
      </c>
      <c r="AA85" s="3">
        <f>Q75</f>
        <v>0</v>
      </c>
      <c r="AB85" s="3">
        <f>Q76</f>
        <v>0</v>
      </c>
      <c r="AC85" s="3">
        <f>Q77</f>
        <v>0</v>
      </c>
      <c r="AD85" s="49">
        <f>Q78</f>
        <v>0</v>
      </c>
      <c r="AE85" s="3">
        <f>Q79</f>
        <v>0</v>
      </c>
      <c r="AF85" s="3">
        <f>Q80</f>
        <v>0</v>
      </c>
      <c r="AG85" s="3">
        <f>Q81</f>
        <v>0</v>
      </c>
      <c r="AH85" s="3">
        <f>Q82</f>
        <v>0</v>
      </c>
      <c r="AI85" s="3">
        <f>Q83</f>
        <v>0</v>
      </c>
      <c r="AJ85" s="3">
        <f>Q84</f>
        <v>0</v>
      </c>
      <c r="AK85" s="3">
        <f>Q85</f>
        <v>12</v>
      </c>
      <c r="AL85" s="3">
        <f>Q86</f>
        <v>0</v>
      </c>
      <c r="AM85" s="3">
        <f>Q87</f>
        <v>0</v>
      </c>
      <c r="AN85" s="3">
        <f>Q88</f>
        <v>0</v>
      </c>
      <c r="AO85" s="3">
        <f>Q89</f>
        <v>0</v>
      </c>
      <c r="AP85" s="49">
        <f>Q90</f>
        <v>0</v>
      </c>
      <c r="AQ85" s="53">
        <f>Q91</f>
        <v>0</v>
      </c>
      <c r="AT85" s="49">
        <v>256</v>
      </c>
      <c r="AU85" s="33">
        <f t="shared" ref="AU85:BO85" si="1460">PRODUCT(W85*100*1/W87)</f>
        <v>0</v>
      </c>
      <c r="AV85" s="33">
        <f t="shared" si="1460"/>
        <v>0</v>
      </c>
      <c r="AW85" s="33">
        <f t="shared" si="1460"/>
        <v>0</v>
      </c>
      <c r="AX85" s="33">
        <f t="shared" si="1460"/>
        <v>0</v>
      </c>
      <c r="AY85" s="33">
        <f t="shared" si="1460"/>
        <v>0</v>
      </c>
      <c r="AZ85" s="33">
        <f t="shared" si="1460"/>
        <v>0</v>
      </c>
      <c r="BA85" s="33">
        <f t="shared" si="1460"/>
        <v>0</v>
      </c>
      <c r="BB85" s="54">
        <f t="shared" si="1460"/>
        <v>0</v>
      </c>
      <c r="BC85" s="33">
        <f t="shared" si="1460"/>
        <v>0</v>
      </c>
      <c r="BD85" s="33">
        <f t="shared" si="1460"/>
        <v>0</v>
      </c>
      <c r="BE85" s="33">
        <f t="shared" si="1460"/>
        <v>0</v>
      </c>
      <c r="BF85" s="33">
        <f t="shared" si="1460"/>
        <v>0</v>
      </c>
      <c r="BG85" s="33">
        <f t="shared" si="1460"/>
        <v>0</v>
      </c>
      <c r="BH85" s="33">
        <f t="shared" si="1460"/>
        <v>0</v>
      </c>
      <c r="BI85" s="33">
        <f t="shared" si="1460"/>
        <v>10.434782608695652</v>
      </c>
      <c r="BJ85" s="33">
        <f t="shared" si="1460"/>
        <v>0</v>
      </c>
      <c r="BK85" s="33">
        <f t="shared" si="1460"/>
        <v>0</v>
      </c>
      <c r="BL85" s="33">
        <f t="shared" si="1460"/>
        <v>0</v>
      </c>
      <c r="BM85" s="33">
        <f t="shared" si="1460"/>
        <v>0</v>
      </c>
      <c r="BN85" s="30">
        <f t="shared" si="1460"/>
        <v>0</v>
      </c>
      <c r="BO85" s="54">
        <f t="shared" si="1460"/>
        <v>0</v>
      </c>
      <c r="BR85" s="49">
        <v>256</v>
      </c>
      <c r="BS85" s="33">
        <f t="shared" ref="BS85:CM85" si="1461">AU71+AU72+AU73+AU74+AU75+AU76+AU77+AU78+AU79+AU80+AU81+AU82+AU83+AU84+AU85</f>
        <v>100</v>
      </c>
      <c r="BT85" s="33">
        <f t="shared" si="1461"/>
        <v>100</v>
      </c>
      <c r="BU85" s="33">
        <f t="shared" si="1461"/>
        <v>100.00000000000001</v>
      </c>
      <c r="BV85" s="33">
        <f t="shared" si="1461"/>
        <v>100.00000000000001</v>
      </c>
      <c r="BW85" s="33">
        <f t="shared" si="1461"/>
        <v>100</v>
      </c>
      <c r="BX85" s="33">
        <f t="shared" si="1461"/>
        <v>100</v>
      </c>
      <c r="BY85" s="33">
        <f t="shared" si="1461"/>
        <v>100.00000000000001</v>
      </c>
      <c r="BZ85" s="54">
        <f t="shared" si="1461"/>
        <v>100</v>
      </c>
      <c r="CA85" s="33">
        <f t="shared" si="1461"/>
        <v>100</v>
      </c>
      <c r="CB85" s="33">
        <f t="shared" si="1461"/>
        <v>100</v>
      </c>
      <c r="CC85" s="33">
        <f t="shared" si="1461"/>
        <v>99.999999999999972</v>
      </c>
      <c r="CD85" s="33">
        <f t="shared" si="1461"/>
        <v>100</v>
      </c>
      <c r="CE85" s="33">
        <f t="shared" si="1461"/>
        <v>99.999999999999986</v>
      </c>
      <c r="CF85" s="33">
        <f t="shared" si="1461"/>
        <v>100</v>
      </c>
      <c r="CG85" s="33">
        <f t="shared" si="1461"/>
        <v>100</v>
      </c>
      <c r="CH85" s="33">
        <f t="shared" si="1461"/>
        <v>100.00000000000001</v>
      </c>
      <c r="CI85" s="33">
        <f t="shared" si="1461"/>
        <v>99.999999999999972</v>
      </c>
      <c r="CJ85" s="33">
        <f t="shared" si="1461"/>
        <v>99.999999999999986</v>
      </c>
      <c r="CK85" s="33">
        <f t="shared" si="1461"/>
        <v>100</v>
      </c>
      <c r="CL85" s="30">
        <f t="shared" si="1461"/>
        <v>100.00000000000001</v>
      </c>
      <c r="CM85" s="54">
        <f t="shared" si="1461"/>
        <v>100</v>
      </c>
      <c r="CN85" s="7"/>
      <c r="CQ85" s="10"/>
      <c r="CR85" s="10"/>
      <c r="CS85" s="10"/>
      <c r="CT85" s="10"/>
      <c r="CU85" s="10"/>
      <c r="CV85" s="10"/>
      <c r="CW85" s="10"/>
      <c r="CX85" s="10"/>
      <c r="CY85" s="10"/>
      <c r="CZ85" s="10"/>
      <c r="DA85" s="10"/>
      <c r="DB85" s="10"/>
      <c r="DC85" s="10"/>
      <c r="DD85" s="10"/>
      <c r="DE85" s="10"/>
      <c r="DF85" s="10"/>
      <c r="DG85" s="10"/>
      <c r="DH85" s="10"/>
      <c r="DI85" s="10"/>
      <c r="DJ85" s="10"/>
      <c r="DK85" s="10"/>
      <c r="DL85" s="10"/>
      <c r="DM85" s="10"/>
      <c r="DN85" s="10"/>
    </row>
    <row r="86" spans="2:118" x14ac:dyDescent="0.25">
      <c r="B86" s="49" t="s">
        <v>17</v>
      </c>
      <c r="C86" s="2">
        <v>0</v>
      </c>
      <c r="D86" s="2">
        <v>0</v>
      </c>
      <c r="E86" s="2">
        <v>53</v>
      </c>
      <c r="F86" s="2">
        <v>0</v>
      </c>
      <c r="G86" s="2">
        <v>16</v>
      </c>
      <c r="H86" s="2">
        <v>10</v>
      </c>
      <c r="I86" s="2">
        <v>6</v>
      </c>
      <c r="J86" s="2">
        <v>3</v>
      </c>
      <c r="K86" s="4">
        <v>2</v>
      </c>
      <c r="L86" s="3">
        <v>3</v>
      </c>
      <c r="M86" s="3">
        <v>3</v>
      </c>
      <c r="N86" s="3">
        <v>18</v>
      </c>
      <c r="O86" s="3">
        <v>0</v>
      </c>
      <c r="P86" s="3">
        <v>0</v>
      </c>
      <c r="Q86" s="3">
        <v>0</v>
      </c>
      <c r="R86" s="3">
        <v>0</v>
      </c>
      <c r="S86" s="49">
        <v>114</v>
      </c>
      <c r="V86" s="49">
        <v>512</v>
      </c>
      <c r="W86" s="3">
        <f>R71</f>
        <v>0</v>
      </c>
      <c r="X86" s="3">
        <f>R72</f>
        <v>0</v>
      </c>
      <c r="Y86" s="3">
        <f>R73</f>
        <v>0</v>
      </c>
      <c r="Z86" s="3">
        <f>R74</f>
        <v>0</v>
      </c>
      <c r="AA86" s="3">
        <f>R75</f>
        <v>0</v>
      </c>
      <c r="AB86" s="3">
        <f>R76</f>
        <v>0</v>
      </c>
      <c r="AC86" s="3">
        <f>R77</f>
        <v>0</v>
      </c>
      <c r="AD86" s="49">
        <f>R78</f>
        <v>0</v>
      </c>
      <c r="AE86" s="3">
        <f>R79</f>
        <v>0</v>
      </c>
      <c r="AF86" s="3">
        <f>R80</f>
        <v>0</v>
      </c>
      <c r="AG86" s="3">
        <f>R81</f>
        <v>0</v>
      </c>
      <c r="AH86" s="3">
        <f>R82</f>
        <v>0</v>
      </c>
      <c r="AI86" s="3">
        <f>R83</f>
        <v>0</v>
      </c>
      <c r="AJ86" s="3">
        <f>R84</f>
        <v>0</v>
      </c>
      <c r="AK86" s="3">
        <f>R85</f>
        <v>0</v>
      </c>
      <c r="AL86" s="3">
        <f>R86</f>
        <v>0</v>
      </c>
      <c r="AM86" s="3">
        <f>R87</f>
        <v>0</v>
      </c>
      <c r="AN86" s="3">
        <f>R88</f>
        <v>0</v>
      </c>
      <c r="AO86" s="3">
        <f>R89</f>
        <v>0</v>
      </c>
      <c r="AP86" s="49">
        <f>R90</f>
        <v>0</v>
      </c>
      <c r="AQ86" s="53">
        <f>R91</f>
        <v>0</v>
      </c>
      <c r="AT86" s="49">
        <v>512</v>
      </c>
      <c r="AU86" s="33">
        <f t="shared" ref="AU86:BO86" si="1462">PRODUCT(W86*100*1/W87)</f>
        <v>0</v>
      </c>
      <c r="AV86" s="33">
        <f t="shared" si="1462"/>
        <v>0</v>
      </c>
      <c r="AW86" s="33">
        <f t="shared" si="1462"/>
        <v>0</v>
      </c>
      <c r="AX86" s="33">
        <f t="shared" si="1462"/>
        <v>0</v>
      </c>
      <c r="AY86" s="33">
        <f t="shared" si="1462"/>
        <v>0</v>
      </c>
      <c r="AZ86" s="33">
        <f t="shared" si="1462"/>
        <v>0</v>
      </c>
      <c r="BA86" s="33">
        <f t="shared" si="1462"/>
        <v>0</v>
      </c>
      <c r="BB86" s="54">
        <f t="shared" si="1462"/>
        <v>0</v>
      </c>
      <c r="BC86" s="33">
        <f t="shared" si="1462"/>
        <v>0</v>
      </c>
      <c r="BD86" s="33">
        <f t="shared" si="1462"/>
        <v>0</v>
      </c>
      <c r="BE86" s="33">
        <f t="shared" si="1462"/>
        <v>0</v>
      </c>
      <c r="BF86" s="33">
        <f t="shared" si="1462"/>
        <v>0</v>
      </c>
      <c r="BG86" s="33">
        <f t="shared" si="1462"/>
        <v>0</v>
      </c>
      <c r="BH86" s="33">
        <f t="shared" si="1462"/>
        <v>0</v>
      </c>
      <c r="BI86" s="33">
        <f t="shared" si="1462"/>
        <v>0</v>
      </c>
      <c r="BJ86" s="33">
        <f t="shared" si="1462"/>
        <v>0</v>
      </c>
      <c r="BK86" s="33">
        <f t="shared" si="1462"/>
        <v>0</v>
      </c>
      <c r="BL86" s="33">
        <f t="shared" si="1462"/>
        <v>0</v>
      </c>
      <c r="BM86" s="33">
        <f t="shared" si="1462"/>
        <v>0</v>
      </c>
      <c r="BN86" s="30">
        <f t="shared" si="1462"/>
        <v>0</v>
      </c>
      <c r="BO86" s="54">
        <f t="shared" si="1462"/>
        <v>0</v>
      </c>
      <c r="BR86" s="49">
        <v>512</v>
      </c>
      <c r="BS86" s="33">
        <f t="shared" ref="BS86:CM86" si="1463">AU71+AU72+AU73+AU74+AU75+AU76+AU77+AU78+AU79+AU80+AU81+AU82+AU83+AU84+AU85+AU86</f>
        <v>100</v>
      </c>
      <c r="BT86" s="33">
        <f t="shared" si="1463"/>
        <v>100</v>
      </c>
      <c r="BU86" s="33">
        <f t="shared" si="1463"/>
        <v>100.00000000000001</v>
      </c>
      <c r="BV86" s="33">
        <f t="shared" si="1463"/>
        <v>100.00000000000001</v>
      </c>
      <c r="BW86" s="33">
        <f t="shared" si="1463"/>
        <v>100</v>
      </c>
      <c r="BX86" s="33">
        <f t="shared" si="1463"/>
        <v>100</v>
      </c>
      <c r="BY86" s="33">
        <f t="shared" si="1463"/>
        <v>100.00000000000001</v>
      </c>
      <c r="BZ86" s="54">
        <f t="shared" si="1463"/>
        <v>100</v>
      </c>
      <c r="CA86" s="33">
        <f t="shared" si="1463"/>
        <v>100</v>
      </c>
      <c r="CB86" s="33">
        <f t="shared" si="1463"/>
        <v>100</v>
      </c>
      <c r="CC86" s="33">
        <f t="shared" si="1463"/>
        <v>99.999999999999972</v>
      </c>
      <c r="CD86" s="33">
        <f t="shared" si="1463"/>
        <v>100</v>
      </c>
      <c r="CE86" s="33">
        <f t="shared" si="1463"/>
        <v>99.999999999999986</v>
      </c>
      <c r="CF86" s="33">
        <f t="shared" si="1463"/>
        <v>100</v>
      </c>
      <c r="CG86" s="33">
        <f t="shared" si="1463"/>
        <v>100</v>
      </c>
      <c r="CH86" s="33">
        <f t="shared" si="1463"/>
        <v>100.00000000000001</v>
      </c>
      <c r="CI86" s="33">
        <f t="shared" si="1463"/>
        <v>99.999999999999972</v>
      </c>
      <c r="CJ86" s="33">
        <f t="shared" si="1463"/>
        <v>99.999999999999986</v>
      </c>
      <c r="CK86" s="33">
        <f t="shared" si="1463"/>
        <v>100</v>
      </c>
      <c r="CL86" s="30">
        <f t="shared" si="1463"/>
        <v>100.00000000000001</v>
      </c>
      <c r="CM86" s="54">
        <f t="shared" si="1463"/>
        <v>100</v>
      </c>
      <c r="CN86" s="7"/>
      <c r="CQ86" s="10"/>
      <c r="CR86" s="10"/>
      <c r="CS86" s="10"/>
      <c r="CT86" s="10"/>
      <c r="CU86" s="10"/>
      <c r="CV86" s="10"/>
      <c r="CW86" s="10"/>
      <c r="CX86" s="10"/>
      <c r="CY86" s="10"/>
      <c r="CZ86" s="10"/>
      <c r="DA86" s="10"/>
      <c r="DB86" s="10"/>
      <c r="DC86" s="10"/>
      <c r="DD86" s="10"/>
      <c r="DE86" s="10"/>
      <c r="DF86" s="10"/>
      <c r="DG86" s="10"/>
      <c r="DH86" s="10"/>
      <c r="DI86" s="10"/>
      <c r="DJ86" s="10"/>
      <c r="DK86" s="10"/>
      <c r="DL86" s="10"/>
      <c r="DM86" s="10"/>
      <c r="DN86" s="10"/>
    </row>
    <row r="87" spans="2:118" x14ac:dyDescent="0.25">
      <c r="B87" s="49" t="s">
        <v>18</v>
      </c>
      <c r="C87" s="2">
        <v>0</v>
      </c>
      <c r="D87" s="2">
        <v>74</v>
      </c>
      <c r="E87" s="2">
        <v>15</v>
      </c>
      <c r="F87" s="2">
        <v>12</v>
      </c>
      <c r="G87" s="2">
        <v>1</v>
      </c>
      <c r="H87" s="4">
        <v>0</v>
      </c>
      <c r="I87" s="3">
        <v>1</v>
      </c>
      <c r="J87" s="3">
        <v>3</v>
      </c>
      <c r="K87" s="3">
        <v>7</v>
      </c>
      <c r="L87" s="3">
        <v>2</v>
      </c>
      <c r="M87" s="3">
        <v>0</v>
      </c>
      <c r="N87" s="3">
        <v>0</v>
      </c>
      <c r="O87" s="3">
        <v>0</v>
      </c>
      <c r="P87" s="3">
        <v>0</v>
      </c>
      <c r="Q87" s="3">
        <v>0</v>
      </c>
      <c r="R87" s="3">
        <v>0</v>
      </c>
      <c r="S87" s="49">
        <v>115</v>
      </c>
      <c r="V87" s="49" t="s">
        <v>1</v>
      </c>
      <c r="W87" s="49">
        <f>S71</f>
        <v>115</v>
      </c>
      <c r="X87" s="49">
        <f>S72</f>
        <v>115</v>
      </c>
      <c r="Y87" s="49">
        <f>S73</f>
        <v>115</v>
      </c>
      <c r="Z87" s="49">
        <f>S74</f>
        <v>115</v>
      </c>
      <c r="AA87" s="49">
        <f>S75</f>
        <v>115</v>
      </c>
      <c r="AB87" s="49">
        <f>S76</f>
        <v>115</v>
      </c>
      <c r="AC87" s="49">
        <f>S77</f>
        <v>115</v>
      </c>
      <c r="AD87" s="49">
        <f>S78</f>
        <v>115</v>
      </c>
      <c r="AE87" s="49">
        <f>S79</f>
        <v>115</v>
      </c>
      <c r="AF87" s="49">
        <f>S80</f>
        <v>115</v>
      </c>
      <c r="AG87" s="49">
        <f>S81</f>
        <v>115</v>
      </c>
      <c r="AH87" s="49">
        <f>S82</f>
        <v>115</v>
      </c>
      <c r="AI87" s="49">
        <f>S83</f>
        <v>115</v>
      </c>
      <c r="AJ87" s="49">
        <f>S84</f>
        <v>39</v>
      </c>
      <c r="AK87" s="49">
        <f>S85</f>
        <v>115</v>
      </c>
      <c r="AL87" s="49">
        <f>S86</f>
        <v>114</v>
      </c>
      <c r="AM87" s="49">
        <f>S87</f>
        <v>115</v>
      </c>
      <c r="AN87" s="49">
        <f>S88</f>
        <v>115</v>
      </c>
      <c r="AO87" s="49">
        <f>S89</f>
        <v>115</v>
      </c>
      <c r="AP87" s="49">
        <f>S90</f>
        <v>115</v>
      </c>
      <c r="AQ87" s="49">
        <f>S91</f>
        <v>115</v>
      </c>
      <c r="AT87" s="49" t="s">
        <v>47</v>
      </c>
      <c r="AU87" s="30">
        <f t="shared" ref="AU87:BO87" si="1464">SUM(AU71:AU86)</f>
        <v>100</v>
      </c>
      <c r="AV87" s="30">
        <f t="shared" si="1464"/>
        <v>100</v>
      </c>
      <c r="AW87" s="30">
        <f t="shared" si="1464"/>
        <v>100.00000000000001</v>
      </c>
      <c r="AX87" s="30">
        <f t="shared" si="1464"/>
        <v>100.00000000000001</v>
      </c>
      <c r="AY87" s="30">
        <f t="shared" si="1464"/>
        <v>100</v>
      </c>
      <c r="AZ87" s="30">
        <f t="shared" si="1464"/>
        <v>100</v>
      </c>
      <c r="BA87" s="30">
        <f t="shared" si="1464"/>
        <v>100.00000000000001</v>
      </c>
      <c r="BB87" s="30">
        <f t="shared" si="1464"/>
        <v>100</v>
      </c>
      <c r="BC87" s="30">
        <f t="shared" si="1464"/>
        <v>100</v>
      </c>
      <c r="BD87" s="30">
        <f t="shared" si="1464"/>
        <v>100</v>
      </c>
      <c r="BE87" s="30">
        <f t="shared" si="1464"/>
        <v>99.999999999999972</v>
      </c>
      <c r="BF87" s="30">
        <f t="shared" si="1464"/>
        <v>100</v>
      </c>
      <c r="BG87" s="30">
        <f t="shared" si="1464"/>
        <v>99.999999999999986</v>
      </c>
      <c r="BH87" s="30">
        <f t="shared" si="1464"/>
        <v>100</v>
      </c>
      <c r="BI87" s="30">
        <f t="shared" si="1464"/>
        <v>100</v>
      </c>
      <c r="BJ87" s="30">
        <f t="shared" si="1464"/>
        <v>100.00000000000001</v>
      </c>
      <c r="BK87" s="30">
        <f t="shared" si="1464"/>
        <v>99.999999999999972</v>
      </c>
      <c r="BL87" s="30">
        <f t="shared" si="1464"/>
        <v>99.999999999999986</v>
      </c>
      <c r="BM87" s="30">
        <f t="shared" si="1464"/>
        <v>100</v>
      </c>
      <c r="BN87" s="30">
        <f t="shared" si="1464"/>
        <v>100.00000000000001</v>
      </c>
      <c r="BO87" s="30">
        <f t="shared" si="1464"/>
        <v>100</v>
      </c>
      <c r="BS87" s="30"/>
      <c r="BT87" s="30"/>
      <c r="BU87" s="30"/>
      <c r="BV87" s="30"/>
      <c r="BW87" s="30"/>
      <c r="BX87" s="30"/>
      <c r="BY87" s="30"/>
      <c r="BZ87" s="30"/>
      <c r="CA87" s="30"/>
      <c r="CB87" s="30"/>
      <c r="CC87" s="30"/>
      <c r="CD87" s="30"/>
      <c r="CE87" s="30"/>
      <c r="CF87" s="30"/>
      <c r="CG87" s="30"/>
      <c r="CH87" s="30"/>
      <c r="CI87" s="30"/>
      <c r="CJ87" s="30"/>
      <c r="CK87" s="30"/>
      <c r="CL87" s="30"/>
      <c r="CM87" s="30"/>
      <c r="CQ87" s="10"/>
      <c r="CR87" s="10"/>
      <c r="CS87" s="10"/>
      <c r="CT87" s="10"/>
      <c r="CU87" s="10"/>
      <c r="CV87" s="10"/>
      <c r="CW87" s="10"/>
      <c r="CX87" s="10"/>
      <c r="CY87" s="10"/>
      <c r="CZ87" s="10"/>
      <c r="DA87" s="10"/>
      <c r="DB87" s="10"/>
      <c r="DC87" s="10"/>
      <c r="DD87" s="10"/>
      <c r="DE87" s="10"/>
      <c r="DF87" s="10"/>
      <c r="DG87" s="10"/>
      <c r="DH87" s="10"/>
      <c r="DI87" s="10"/>
      <c r="DJ87" s="10"/>
      <c r="DK87" s="10"/>
      <c r="DL87" s="10"/>
      <c r="DM87" s="10"/>
      <c r="DN87" s="10"/>
    </row>
    <row r="88" spans="2:118" x14ac:dyDescent="0.25">
      <c r="B88" s="49" t="s">
        <v>19</v>
      </c>
      <c r="C88" s="2">
        <v>0</v>
      </c>
      <c r="D88" s="2">
        <v>88</v>
      </c>
      <c r="E88" s="2">
        <v>0</v>
      </c>
      <c r="F88" s="2">
        <v>4</v>
      </c>
      <c r="G88" s="2">
        <v>9</v>
      </c>
      <c r="H88" s="2">
        <v>2</v>
      </c>
      <c r="I88" s="4">
        <v>2</v>
      </c>
      <c r="J88" s="3">
        <v>7</v>
      </c>
      <c r="K88" s="3">
        <v>3</v>
      </c>
      <c r="L88" s="3">
        <v>0</v>
      </c>
      <c r="M88" s="3">
        <v>0</v>
      </c>
      <c r="N88" s="3">
        <v>0</v>
      </c>
      <c r="O88" s="3">
        <v>0</v>
      </c>
      <c r="P88" s="3">
        <v>0</v>
      </c>
      <c r="Q88" s="3">
        <v>0</v>
      </c>
      <c r="R88" s="3">
        <v>0</v>
      </c>
      <c r="S88" s="49">
        <v>115</v>
      </c>
      <c r="AU88" s="30"/>
      <c r="AV88" s="30"/>
      <c r="AW88" s="30"/>
      <c r="AX88" s="30"/>
      <c r="AY88" s="30"/>
      <c r="AZ88" s="30"/>
      <c r="BA88" s="30"/>
      <c r="BB88" s="30"/>
      <c r="BC88" s="30"/>
      <c r="BD88" s="30"/>
      <c r="BE88" s="30"/>
      <c r="BF88" s="30"/>
      <c r="BG88" s="30"/>
      <c r="BH88" s="30"/>
      <c r="BI88" s="30"/>
      <c r="BJ88" s="30"/>
      <c r="BK88" s="30"/>
      <c r="BL88" s="30"/>
      <c r="BM88" s="30"/>
      <c r="BN88" s="30"/>
      <c r="BO88" s="30"/>
      <c r="BS88" s="30"/>
      <c r="BT88" s="30"/>
      <c r="BU88" s="30"/>
      <c r="BV88" s="30"/>
      <c r="BW88" s="30"/>
      <c r="BX88" s="30"/>
      <c r="BY88" s="30"/>
      <c r="BZ88" s="30"/>
      <c r="CA88" s="30"/>
      <c r="CB88" s="30"/>
      <c r="CC88" s="30"/>
      <c r="CD88" s="30"/>
      <c r="CE88" s="30"/>
      <c r="CF88" s="30"/>
      <c r="CG88" s="30"/>
      <c r="CH88" s="30"/>
      <c r="CI88" s="30"/>
      <c r="CJ88" s="30"/>
      <c r="CK88" s="30"/>
      <c r="CL88" s="30"/>
      <c r="CM88" s="30"/>
      <c r="CQ88" s="10"/>
      <c r="CR88" s="10"/>
      <c r="CS88" s="10"/>
      <c r="CT88" s="10"/>
      <c r="CU88" s="10"/>
      <c r="CV88" s="10"/>
      <c r="CW88" s="10"/>
      <c r="CX88" s="10"/>
      <c r="CY88" s="10"/>
      <c r="CZ88" s="10"/>
      <c r="DA88" s="10"/>
      <c r="DB88" s="10"/>
      <c r="DC88" s="10"/>
      <c r="DD88" s="10"/>
      <c r="DE88" s="10"/>
      <c r="DF88" s="10"/>
      <c r="DG88" s="10"/>
      <c r="DH88" s="10"/>
      <c r="DI88" s="10"/>
      <c r="DJ88" s="10"/>
      <c r="DK88" s="10"/>
      <c r="DL88" s="10"/>
      <c r="DM88" s="10"/>
      <c r="DN88" s="10"/>
    </row>
    <row r="89" spans="2:118" x14ac:dyDescent="0.25">
      <c r="B89" s="49" t="s">
        <v>20</v>
      </c>
      <c r="C89" s="2">
        <v>0</v>
      </c>
      <c r="D89" s="2">
        <v>3</v>
      </c>
      <c r="E89" s="2">
        <v>29</v>
      </c>
      <c r="F89" s="2">
        <v>56</v>
      </c>
      <c r="G89" s="2">
        <v>6</v>
      </c>
      <c r="H89" s="3">
        <v>8</v>
      </c>
      <c r="I89" s="3">
        <v>2</v>
      </c>
      <c r="J89" s="3">
        <v>2</v>
      </c>
      <c r="K89" s="3">
        <v>8</v>
      </c>
      <c r="L89" s="3">
        <v>1</v>
      </c>
      <c r="M89" s="3">
        <v>0</v>
      </c>
      <c r="N89" s="3">
        <v>0</v>
      </c>
      <c r="O89" s="3">
        <v>0</v>
      </c>
      <c r="P89" s="3">
        <v>0</v>
      </c>
      <c r="Q89" s="3">
        <v>0</v>
      </c>
      <c r="R89" s="3">
        <v>0</v>
      </c>
      <c r="S89" s="49">
        <v>115</v>
      </c>
      <c r="AU89" s="30"/>
      <c r="AV89" s="30"/>
      <c r="AW89" s="30"/>
      <c r="AX89" s="30"/>
      <c r="AY89" s="30"/>
      <c r="AZ89" s="30"/>
      <c r="BA89" s="30"/>
      <c r="BB89" s="30"/>
      <c r="BC89" s="30"/>
      <c r="BD89" s="30"/>
      <c r="BE89" s="30"/>
      <c r="BF89" s="30"/>
      <c r="BG89" s="30"/>
      <c r="BH89" s="30"/>
      <c r="BI89" s="30"/>
      <c r="BJ89" s="30"/>
      <c r="BK89" s="30"/>
      <c r="BL89" s="30"/>
      <c r="BM89" s="30"/>
      <c r="BN89" s="30"/>
      <c r="BO89" s="30"/>
      <c r="BS89" s="30"/>
      <c r="BT89" s="30"/>
      <c r="BU89" s="30"/>
      <c r="BV89" s="30"/>
      <c r="BW89" s="30"/>
      <c r="BX89" s="30"/>
      <c r="BY89" s="30"/>
      <c r="BZ89" s="30"/>
      <c r="CA89" s="30"/>
      <c r="CB89" s="30"/>
      <c r="CC89" s="30"/>
      <c r="CD89" s="30"/>
      <c r="CE89" s="30"/>
      <c r="CF89" s="30"/>
      <c r="CG89" s="30"/>
      <c r="CH89" s="30"/>
      <c r="CI89" s="30"/>
      <c r="CJ89" s="30"/>
      <c r="CK89" s="30"/>
      <c r="CL89" s="30"/>
      <c r="CM89" s="30"/>
      <c r="CQ89" s="10"/>
      <c r="CR89" s="10"/>
      <c r="CS89" s="10"/>
      <c r="CT89" s="10"/>
      <c r="CU89" s="10"/>
      <c r="CV89" s="10"/>
      <c r="CW89" s="10"/>
      <c r="CX89" s="10"/>
      <c r="CY89" s="10"/>
      <c r="CZ89" s="10"/>
      <c r="DA89" s="10"/>
      <c r="DB89" s="10"/>
      <c r="DC89" s="10"/>
      <c r="DD89" s="10"/>
      <c r="DE89" s="10"/>
      <c r="DF89" s="10"/>
      <c r="DG89" s="10"/>
      <c r="DH89" s="10"/>
      <c r="DI89" s="10"/>
      <c r="DJ89" s="10"/>
      <c r="DK89" s="10"/>
      <c r="DL89" s="10"/>
      <c r="DM89" s="10"/>
      <c r="DN89" s="10"/>
    </row>
    <row r="90" spans="2:118" x14ac:dyDescent="0.25">
      <c r="B90" s="49" t="s">
        <v>21</v>
      </c>
      <c r="C90" s="49">
        <v>0</v>
      </c>
      <c r="D90" s="49">
        <v>0</v>
      </c>
      <c r="E90" s="49">
        <v>0</v>
      </c>
      <c r="F90" s="49">
        <v>0</v>
      </c>
      <c r="G90" s="49">
        <v>1</v>
      </c>
      <c r="H90" s="49">
        <v>5</v>
      </c>
      <c r="I90" s="49">
        <v>31</v>
      </c>
      <c r="J90" s="49">
        <v>56</v>
      </c>
      <c r="K90" s="49">
        <v>4</v>
      </c>
      <c r="L90" s="49">
        <v>12</v>
      </c>
      <c r="M90" s="49">
        <v>6</v>
      </c>
      <c r="N90" s="49">
        <v>0</v>
      </c>
      <c r="O90" s="49">
        <v>0</v>
      </c>
      <c r="P90" s="49">
        <v>0</v>
      </c>
      <c r="Q90" s="49">
        <v>0</v>
      </c>
      <c r="R90" s="49">
        <v>0</v>
      </c>
      <c r="S90" s="49">
        <v>115</v>
      </c>
      <c r="AU90" s="30"/>
      <c r="AV90" s="30"/>
      <c r="AW90" s="30"/>
      <c r="AX90" s="30"/>
      <c r="AY90" s="30"/>
      <c r="AZ90" s="30"/>
      <c r="BA90" s="30"/>
      <c r="BB90" s="30"/>
      <c r="BC90" s="30"/>
      <c r="BD90" s="30"/>
      <c r="BE90" s="30"/>
      <c r="BF90" s="30"/>
      <c r="BG90" s="30"/>
      <c r="BH90" s="30"/>
      <c r="BI90" s="30"/>
      <c r="BJ90" s="30"/>
      <c r="BK90" s="30"/>
      <c r="BL90" s="30"/>
      <c r="BM90" s="30"/>
      <c r="BN90" s="30"/>
      <c r="BO90" s="30"/>
      <c r="BS90" s="30"/>
      <c r="BT90" s="30"/>
      <c r="BU90" s="30"/>
      <c r="BV90" s="30"/>
      <c r="BW90" s="30"/>
      <c r="BX90" s="30"/>
      <c r="BY90" s="30"/>
      <c r="BZ90" s="30"/>
      <c r="CA90" s="30"/>
      <c r="CB90" s="30"/>
      <c r="CC90" s="30"/>
      <c r="CD90" s="30"/>
      <c r="CE90" s="30"/>
      <c r="CF90" s="30"/>
      <c r="CG90" s="30"/>
      <c r="CH90" s="30"/>
      <c r="CI90" s="30"/>
      <c r="CJ90" s="30"/>
      <c r="CK90" s="30"/>
      <c r="CL90" s="30"/>
      <c r="CM90" s="30"/>
      <c r="CQ90" s="10"/>
      <c r="CR90" s="10"/>
      <c r="CS90" s="10"/>
      <c r="CT90" s="10"/>
      <c r="CU90" s="10"/>
      <c r="CV90" s="10"/>
      <c r="CW90" s="10"/>
      <c r="CX90" s="10"/>
      <c r="CY90" s="10"/>
      <c r="CZ90" s="10"/>
      <c r="DA90" s="10"/>
      <c r="DB90" s="10"/>
      <c r="DC90" s="10"/>
      <c r="DD90" s="10"/>
      <c r="DE90" s="10"/>
      <c r="DF90" s="10"/>
      <c r="DG90" s="10"/>
      <c r="DH90" s="10"/>
      <c r="DI90" s="10"/>
      <c r="DJ90" s="10"/>
      <c r="DK90" s="10"/>
      <c r="DL90" s="10"/>
      <c r="DM90" s="10"/>
      <c r="DN90" s="10"/>
    </row>
    <row r="91" spans="2:118" x14ac:dyDescent="0.25">
      <c r="B91" s="49" t="s">
        <v>22</v>
      </c>
      <c r="C91" s="49">
        <v>0</v>
      </c>
      <c r="D91" s="49">
        <v>1</v>
      </c>
      <c r="E91" s="49">
        <v>0</v>
      </c>
      <c r="F91" s="49">
        <v>27</v>
      </c>
      <c r="G91" s="49">
        <v>57</v>
      </c>
      <c r="H91" s="49">
        <v>19</v>
      </c>
      <c r="I91" s="49">
        <v>5</v>
      </c>
      <c r="J91" s="49">
        <v>6</v>
      </c>
      <c r="K91" s="49">
        <v>0</v>
      </c>
      <c r="L91" s="49">
        <v>0</v>
      </c>
      <c r="M91" s="49">
        <v>0</v>
      </c>
      <c r="N91" s="49">
        <v>0</v>
      </c>
      <c r="O91" s="49">
        <v>0</v>
      </c>
      <c r="P91" s="49">
        <v>0</v>
      </c>
      <c r="Q91" s="49">
        <v>0</v>
      </c>
      <c r="R91" s="49">
        <v>0</v>
      </c>
      <c r="S91" s="49">
        <v>115</v>
      </c>
      <c r="AU91" s="30"/>
      <c r="AV91" s="30"/>
      <c r="AW91" s="30"/>
      <c r="AX91" s="30"/>
      <c r="AY91" s="30"/>
      <c r="AZ91" s="30"/>
      <c r="BA91" s="30"/>
      <c r="BB91" s="30"/>
      <c r="BC91" s="30"/>
      <c r="BD91" s="30"/>
      <c r="BE91" s="30"/>
      <c r="BF91" s="30"/>
      <c r="BG91" s="30"/>
      <c r="BH91" s="30"/>
      <c r="BI91" s="30"/>
      <c r="BJ91" s="30"/>
      <c r="BK91" s="30"/>
      <c r="BL91" s="30"/>
      <c r="BM91" s="30"/>
      <c r="BN91" s="30"/>
      <c r="BO91" s="30"/>
      <c r="BS91" s="30"/>
      <c r="BT91" s="30"/>
      <c r="BU91" s="30"/>
      <c r="BV91" s="30"/>
      <c r="BW91" s="30"/>
      <c r="BX91" s="30"/>
      <c r="BY91" s="30"/>
      <c r="BZ91" s="30"/>
      <c r="CA91" s="30"/>
      <c r="CB91" s="30"/>
      <c r="CC91" s="30"/>
      <c r="CD91" s="30"/>
      <c r="CE91" s="30"/>
      <c r="CF91" s="30"/>
      <c r="CG91" s="30"/>
      <c r="CH91" s="30"/>
      <c r="CI91" s="30"/>
      <c r="CJ91" s="30"/>
      <c r="CK91" s="30"/>
      <c r="CL91" s="30"/>
      <c r="CM91" s="30"/>
      <c r="CQ91" s="10"/>
      <c r="CR91" s="10"/>
      <c r="CS91" s="10"/>
      <c r="CT91" s="10"/>
      <c r="CU91" s="10"/>
      <c r="CV91" s="10"/>
      <c r="CW91" s="10"/>
      <c r="CX91" s="10"/>
      <c r="CY91" s="10"/>
      <c r="CZ91" s="10"/>
      <c r="DA91" s="10"/>
      <c r="DB91" s="10"/>
      <c r="DC91" s="10"/>
      <c r="DD91" s="10"/>
      <c r="DE91" s="10"/>
      <c r="DF91" s="10"/>
      <c r="DG91" s="10"/>
      <c r="DH91" s="10"/>
      <c r="DI91" s="10"/>
      <c r="DJ91" s="10"/>
      <c r="DK91" s="10"/>
      <c r="DL91" s="10"/>
      <c r="DM91" s="10"/>
      <c r="DN91" s="10"/>
    </row>
    <row r="92" spans="2:118" x14ac:dyDescent="0.25">
      <c r="B92" s="49" t="s">
        <v>90</v>
      </c>
      <c r="C92" s="49">
        <v>0</v>
      </c>
      <c r="D92" s="49">
        <v>0</v>
      </c>
      <c r="E92" s="49">
        <v>0</v>
      </c>
      <c r="F92" s="49">
        <v>0</v>
      </c>
      <c r="G92" s="49">
        <v>0</v>
      </c>
      <c r="H92" s="49">
        <v>0</v>
      </c>
      <c r="I92" s="49">
        <v>0</v>
      </c>
      <c r="J92" s="49">
        <v>0</v>
      </c>
      <c r="K92" s="49">
        <v>20</v>
      </c>
      <c r="L92" s="49">
        <v>79</v>
      </c>
      <c r="M92" s="49">
        <v>14</v>
      </c>
      <c r="N92" s="49">
        <v>2</v>
      </c>
      <c r="O92" s="49">
        <v>0</v>
      </c>
      <c r="P92" s="49">
        <v>0</v>
      </c>
      <c r="Q92" s="49">
        <v>0</v>
      </c>
      <c r="R92" s="49">
        <v>0</v>
      </c>
      <c r="S92" s="49">
        <v>115</v>
      </c>
      <c r="AU92" s="30"/>
      <c r="AV92" s="30"/>
      <c r="AW92" s="30"/>
      <c r="AX92" s="30"/>
      <c r="AY92" s="30"/>
      <c r="AZ92" s="30"/>
      <c r="BA92" s="30"/>
      <c r="BB92" s="30"/>
      <c r="BC92" s="30"/>
      <c r="BD92" s="30"/>
      <c r="BE92" s="30"/>
      <c r="BF92" s="30"/>
      <c r="BG92" s="30"/>
      <c r="BH92" s="30"/>
      <c r="BI92" s="30"/>
      <c r="BJ92" s="30"/>
      <c r="BK92" s="30"/>
      <c r="BL92" s="30"/>
      <c r="BM92" s="30"/>
      <c r="BN92" s="30"/>
      <c r="BO92" s="30"/>
      <c r="BS92" s="30"/>
      <c r="BT92" s="30"/>
      <c r="BU92" s="30"/>
      <c r="BV92" s="30"/>
      <c r="BW92" s="30"/>
      <c r="BX92" s="30"/>
      <c r="BY92" s="30"/>
      <c r="BZ92" s="30"/>
      <c r="CA92" s="30"/>
      <c r="CB92" s="30"/>
      <c r="CC92" s="30"/>
      <c r="CD92" s="30"/>
      <c r="CE92" s="30"/>
      <c r="CF92" s="30"/>
      <c r="CG92" s="30"/>
      <c r="CH92" s="30"/>
      <c r="CI92" s="30"/>
      <c r="CJ92" s="30"/>
      <c r="CK92" s="30"/>
      <c r="CL92" s="30"/>
      <c r="CM92" s="30"/>
      <c r="CQ92" s="10"/>
      <c r="CR92" s="10"/>
      <c r="CS92" s="10"/>
      <c r="CT92" s="10"/>
      <c r="CU92" s="10"/>
      <c r="CV92" s="10"/>
      <c r="CW92" s="10"/>
      <c r="CX92" s="10"/>
      <c r="CY92" s="10"/>
      <c r="CZ92" s="10"/>
      <c r="DA92" s="10"/>
      <c r="DB92" s="10"/>
      <c r="DC92" s="10"/>
      <c r="DD92" s="10"/>
      <c r="DE92" s="10"/>
      <c r="DF92" s="10"/>
      <c r="DG92" s="10"/>
      <c r="DH92" s="10"/>
      <c r="DI92" s="10"/>
      <c r="DJ92" s="10"/>
      <c r="DK92" s="10"/>
      <c r="DL92" s="10"/>
      <c r="DM92" s="10"/>
      <c r="DN92" s="10"/>
    </row>
    <row r="93" spans="2:118" x14ac:dyDescent="0.25">
      <c r="B93" s="49" t="s">
        <v>121</v>
      </c>
      <c r="C93" s="49">
        <v>0</v>
      </c>
      <c r="D93" s="49">
        <v>0</v>
      </c>
      <c r="E93" s="49">
        <v>0</v>
      </c>
      <c r="F93" s="49">
        <v>9</v>
      </c>
      <c r="G93" s="49">
        <v>42</v>
      </c>
      <c r="H93" s="49">
        <v>18</v>
      </c>
      <c r="I93" s="49">
        <v>14</v>
      </c>
      <c r="J93" s="49">
        <v>6</v>
      </c>
      <c r="K93" s="49">
        <v>6</v>
      </c>
      <c r="L93" s="49">
        <v>7</v>
      </c>
      <c r="M93" s="49">
        <v>10</v>
      </c>
      <c r="N93" s="49">
        <v>0</v>
      </c>
      <c r="O93" s="49">
        <v>0</v>
      </c>
      <c r="P93" s="49">
        <v>0</v>
      </c>
      <c r="Q93" s="49">
        <v>0</v>
      </c>
      <c r="R93" s="49">
        <v>0</v>
      </c>
      <c r="S93" s="49">
        <v>112</v>
      </c>
      <c r="AU93" s="30"/>
      <c r="AV93" s="30"/>
      <c r="AW93" s="30"/>
      <c r="AX93" s="30"/>
      <c r="AY93" s="30"/>
      <c r="AZ93" s="30"/>
      <c r="BA93" s="30"/>
      <c r="BB93" s="30"/>
      <c r="BC93" s="30"/>
      <c r="BD93" s="30"/>
      <c r="BE93" s="30"/>
      <c r="BF93" s="30"/>
      <c r="BG93" s="30"/>
      <c r="BH93" s="30"/>
      <c r="BI93" s="30"/>
      <c r="BJ93" s="30"/>
      <c r="BK93" s="30"/>
      <c r="BL93" s="30"/>
      <c r="BM93" s="30"/>
      <c r="BN93" s="30"/>
      <c r="BO93" s="30"/>
      <c r="BS93" s="30"/>
      <c r="BT93" s="30"/>
      <c r="BU93" s="30"/>
      <c r="BV93" s="30"/>
      <c r="BW93" s="30"/>
      <c r="BX93" s="30"/>
      <c r="BY93" s="30"/>
      <c r="BZ93" s="30"/>
      <c r="CA93" s="30"/>
      <c r="CB93" s="30"/>
      <c r="CC93" s="30"/>
      <c r="CD93" s="30"/>
      <c r="CE93" s="30"/>
      <c r="CF93" s="30"/>
      <c r="CG93" s="30"/>
      <c r="CH93" s="30"/>
      <c r="CI93" s="30"/>
      <c r="CJ93" s="30"/>
      <c r="CK93" s="30"/>
      <c r="CL93" s="30"/>
      <c r="CM93" s="30"/>
      <c r="CQ93" s="10"/>
      <c r="CR93" s="10"/>
      <c r="CS93" s="10"/>
      <c r="CT93" s="10"/>
      <c r="CU93" s="10"/>
      <c r="CV93" s="10"/>
      <c r="CW93" s="10"/>
      <c r="CX93" s="10"/>
      <c r="CY93" s="10"/>
      <c r="CZ93" s="10"/>
      <c r="DA93" s="10"/>
      <c r="DB93" s="10"/>
      <c r="DC93" s="10"/>
      <c r="DD93" s="10"/>
      <c r="DE93" s="10"/>
      <c r="DF93" s="10"/>
      <c r="DG93" s="10"/>
      <c r="DH93" s="10"/>
      <c r="DI93" s="10"/>
      <c r="DJ93" s="10"/>
      <c r="DK93" s="10"/>
      <c r="DL93" s="10"/>
      <c r="DM93" s="10"/>
      <c r="DN93" s="10"/>
    </row>
    <row r="94" spans="2:118" x14ac:dyDescent="0.25">
      <c r="B94" s="49" t="s">
        <v>96</v>
      </c>
      <c r="C94" s="49">
        <v>0</v>
      </c>
      <c r="D94" s="49">
        <v>0</v>
      </c>
      <c r="E94" s="49">
        <v>0</v>
      </c>
      <c r="F94" s="49">
        <v>68</v>
      </c>
      <c r="G94" s="49">
        <v>0</v>
      </c>
      <c r="H94" s="49">
        <v>25</v>
      </c>
      <c r="I94" s="49">
        <v>13</v>
      </c>
      <c r="J94" s="49">
        <v>3</v>
      </c>
      <c r="K94" s="49">
        <v>1</v>
      </c>
      <c r="L94" s="49">
        <v>0</v>
      </c>
      <c r="M94" s="49">
        <v>0</v>
      </c>
      <c r="N94" s="49">
        <v>0</v>
      </c>
      <c r="O94" s="49">
        <v>0</v>
      </c>
      <c r="P94" s="49">
        <v>0</v>
      </c>
      <c r="Q94" s="49">
        <v>0</v>
      </c>
      <c r="R94" s="49">
        <v>0</v>
      </c>
      <c r="S94" s="49">
        <v>110</v>
      </c>
    </row>
    <row r="102" spans="1:118" x14ac:dyDescent="0.25">
      <c r="V102" s="49" t="str">
        <f>A103</f>
        <v xml:space="preserve">Escherichia coli </v>
      </c>
      <c r="AT102" s="49" t="str">
        <f>A103</f>
        <v xml:space="preserve">Escherichia coli </v>
      </c>
      <c r="BR102" s="49" t="str">
        <f>A103</f>
        <v xml:space="preserve">Escherichia coli </v>
      </c>
    </row>
    <row r="103" spans="1:118" ht="18.75" x14ac:dyDescent="0.25">
      <c r="A103" s="49" t="s">
        <v>111</v>
      </c>
      <c r="B103" s="49" t="s">
        <v>0</v>
      </c>
      <c r="C103" s="49">
        <v>1.5625E-2</v>
      </c>
      <c r="D103" s="49">
        <v>3.125E-2</v>
      </c>
      <c r="E103" s="49">
        <v>6.25E-2</v>
      </c>
      <c r="F103" s="49">
        <v>0.125</v>
      </c>
      <c r="G103" s="49">
        <v>0.25</v>
      </c>
      <c r="H103" s="49">
        <v>0.5</v>
      </c>
      <c r="I103" s="49">
        <v>1</v>
      </c>
      <c r="J103" s="49">
        <v>2</v>
      </c>
      <c r="K103" s="49">
        <v>4</v>
      </c>
      <c r="L103" s="49">
        <v>8</v>
      </c>
      <c r="M103" s="49">
        <v>16</v>
      </c>
      <c r="N103" s="49">
        <v>32</v>
      </c>
      <c r="O103" s="49">
        <v>64</v>
      </c>
      <c r="P103" s="49">
        <v>128</v>
      </c>
      <c r="Q103" s="49">
        <v>256</v>
      </c>
      <c r="R103" s="49">
        <v>512</v>
      </c>
      <c r="S103" s="49" t="s">
        <v>1</v>
      </c>
      <c r="V103" s="49" t="s">
        <v>0</v>
      </c>
      <c r="W103" s="49" t="str">
        <f>B104</f>
        <v>Ampicillin</v>
      </c>
      <c r="X103" s="49" t="str">
        <f>B105</f>
        <v>Ampicillin/ Sulbactam</v>
      </c>
      <c r="Y103" s="49" t="str">
        <f>B106</f>
        <v>Piperacillin</v>
      </c>
      <c r="Z103" s="49" t="str">
        <f>B107</f>
        <v>Piperacillin/ Tazobactam</v>
      </c>
      <c r="AA103" s="49" t="str">
        <f>B108</f>
        <v>Aztreonam</v>
      </c>
      <c r="AB103" s="49" t="str">
        <f>B109</f>
        <v>Cefotaxim</v>
      </c>
      <c r="AC103" s="49" t="str">
        <f>B110</f>
        <v>Ceftazidim</v>
      </c>
      <c r="AD103" s="49" t="str">
        <f>B111</f>
        <v>Cefuroxim</v>
      </c>
      <c r="AE103" s="49" t="str">
        <f>B112</f>
        <v>Imipenem</v>
      </c>
      <c r="AF103" s="49" t="str">
        <f>B113</f>
        <v>Meropenem</v>
      </c>
      <c r="AG103" s="49" t="str">
        <f>B114</f>
        <v>Colistin</v>
      </c>
      <c r="AH103" s="49" t="str">
        <f>B115</f>
        <v>Amikacin</v>
      </c>
      <c r="AI103" s="49" t="str">
        <f>B116</f>
        <v>Gentamicin</v>
      </c>
      <c r="AJ103" s="49" t="str">
        <f>B117</f>
        <v>Tobramycin</v>
      </c>
      <c r="AK103" s="49" t="str">
        <f>B118</f>
        <v>Fosfomycin</v>
      </c>
      <c r="AL103" s="49" t="str">
        <f>B119</f>
        <v>Cotrimoxazol</v>
      </c>
      <c r="AM103" s="49" t="str">
        <f>B120</f>
        <v>Ciprofloxacin</v>
      </c>
      <c r="AN103" s="49" t="str">
        <f>B121</f>
        <v>Levofloxacin</v>
      </c>
      <c r="AO103" s="49" t="str">
        <f>B122</f>
        <v>Moxifloxacin</v>
      </c>
      <c r="AP103" s="49" t="str">
        <f>B123</f>
        <v>Doxycyclin</v>
      </c>
      <c r="AQ103" s="49" t="str">
        <f>B124</f>
        <v>Tigecyclin</v>
      </c>
      <c r="AT103" s="49" t="s">
        <v>0</v>
      </c>
      <c r="AU103" s="30" t="str">
        <f t="shared" ref="AU103:BO103" si="1465">W103</f>
        <v>Ampicillin</v>
      </c>
      <c r="AV103" s="30" t="str">
        <f t="shared" si="1465"/>
        <v>Ampicillin/ Sulbactam</v>
      </c>
      <c r="AW103" s="30" t="str">
        <f t="shared" si="1465"/>
        <v>Piperacillin</v>
      </c>
      <c r="AX103" s="30" t="str">
        <f t="shared" si="1465"/>
        <v>Piperacillin/ Tazobactam</v>
      </c>
      <c r="AY103" s="30" t="str">
        <f t="shared" si="1465"/>
        <v>Aztreonam</v>
      </c>
      <c r="AZ103" s="30" t="str">
        <f t="shared" si="1465"/>
        <v>Cefotaxim</v>
      </c>
      <c r="BA103" s="30" t="str">
        <f t="shared" si="1465"/>
        <v>Ceftazidim</v>
      </c>
      <c r="BB103" s="30" t="str">
        <f t="shared" si="1465"/>
        <v>Cefuroxim</v>
      </c>
      <c r="BC103" s="30" t="str">
        <f t="shared" si="1465"/>
        <v>Imipenem</v>
      </c>
      <c r="BD103" s="30" t="str">
        <f t="shared" si="1465"/>
        <v>Meropenem</v>
      </c>
      <c r="BE103" s="30" t="str">
        <f t="shared" si="1465"/>
        <v>Colistin</v>
      </c>
      <c r="BF103" s="30" t="str">
        <f t="shared" si="1465"/>
        <v>Amikacin</v>
      </c>
      <c r="BG103" s="30" t="str">
        <f t="shared" si="1465"/>
        <v>Gentamicin</v>
      </c>
      <c r="BH103" s="30" t="str">
        <f t="shared" si="1465"/>
        <v>Tobramycin</v>
      </c>
      <c r="BI103" s="30" t="str">
        <f t="shared" si="1465"/>
        <v>Fosfomycin</v>
      </c>
      <c r="BJ103" s="30" t="str">
        <f t="shared" si="1465"/>
        <v>Cotrimoxazol</v>
      </c>
      <c r="BK103" s="30" t="str">
        <f t="shared" si="1465"/>
        <v>Ciprofloxacin</v>
      </c>
      <c r="BL103" s="30" t="str">
        <f t="shared" si="1465"/>
        <v>Levofloxacin</v>
      </c>
      <c r="BM103" s="30" t="str">
        <f t="shared" si="1465"/>
        <v>Moxifloxacin</v>
      </c>
      <c r="BN103" s="30" t="str">
        <f t="shared" si="1465"/>
        <v>Doxycyclin</v>
      </c>
      <c r="BO103" s="30" t="str">
        <f t="shared" si="1465"/>
        <v>Tigecyclin</v>
      </c>
      <c r="BR103" s="49" t="s">
        <v>0</v>
      </c>
      <c r="BS103" s="49" t="str">
        <f t="shared" ref="BS103:CM103" si="1466">W103</f>
        <v>Ampicillin</v>
      </c>
      <c r="BT103" s="49" t="str">
        <f t="shared" si="1466"/>
        <v>Ampicillin/ Sulbactam</v>
      </c>
      <c r="BU103" s="49" t="str">
        <f t="shared" si="1466"/>
        <v>Piperacillin</v>
      </c>
      <c r="BV103" s="49" t="str">
        <f t="shared" si="1466"/>
        <v>Piperacillin/ Tazobactam</v>
      </c>
      <c r="BW103" s="49" t="str">
        <f t="shared" si="1466"/>
        <v>Aztreonam</v>
      </c>
      <c r="BX103" s="49" t="str">
        <f t="shared" si="1466"/>
        <v>Cefotaxim</v>
      </c>
      <c r="BY103" s="49" t="str">
        <f t="shared" si="1466"/>
        <v>Ceftazidim</v>
      </c>
      <c r="BZ103" s="49" t="str">
        <f t="shared" si="1466"/>
        <v>Cefuroxim</v>
      </c>
      <c r="CA103" s="49" t="str">
        <f t="shared" si="1466"/>
        <v>Imipenem</v>
      </c>
      <c r="CB103" s="49" t="str">
        <f t="shared" si="1466"/>
        <v>Meropenem</v>
      </c>
      <c r="CC103" s="49" t="str">
        <f t="shared" si="1466"/>
        <v>Colistin</v>
      </c>
      <c r="CD103" s="49" t="str">
        <f t="shared" si="1466"/>
        <v>Amikacin</v>
      </c>
      <c r="CE103" s="49" t="str">
        <f t="shared" si="1466"/>
        <v>Gentamicin</v>
      </c>
      <c r="CF103" s="49" t="str">
        <f t="shared" si="1466"/>
        <v>Tobramycin</v>
      </c>
      <c r="CG103" s="49" t="str">
        <f t="shared" si="1466"/>
        <v>Fosfomycin</v>
      </c>
      <c r="CH103" s="49" t="str">
        <f t="shared" si="1466"/>
        <v>Cotrimoxazol</v>
      </c>
      <c r="CI103" s="49" t="str">
        <f t="shared" si="1466"/>
        <v>Ciprofloxacin</v>
      </c>
      <c r="CJ103" s="49" t="str">
        <f t="shared" si="1466"/>
        <v>Levofloxacin</v>
      </c>
      <c r="CK103" s="49" t="str">
        <f t="shared" si="1466"/>
        <v>Moxifloxacin</v>
      </c>
      <c r="CL103" s="49" t="str">
        <f t="shared" si="1466"/>
        <v>Doxycyclin</v>
      </c>
      <c r="CM103" s="49" t="str">
        <f t="shared" si="1466"/>
        <v>Tigecyclin</v>
      </c>
      <c r="CQ103" s="11"/>
      <c r="CR103" s="12" t="s">
        <v>48</v>
      </c>
      <c r="CS103" s="12" t="s">
        <v>53</v>
      </c>
      <c r="CT103" s="12" t="s">
        <v>54</v>
      </c>
      <c r="CU103" s="12" t="s">
        <v>55</v>
      </c>
      <c r="CV103" s="12" t="s">
        <v>56</v>
      </c>
      <c r="CW103" s="12" t="s">
        <v>57</v>
      </c>
      <c r="CX103" s="12" t="s">
        <v>58</v>
      </c>
      <c r="CY103" s="12" t="s">
        <v>71</v>
      </c>
      <c r="CZ103" s="12" t="s">
        <v>59</v>
      </c>
      <c r="DA103" s="12" t="s">
        <v>60</v>
      </c>
      <c r="DB103" s="12" t="s">
        <v>61</v>
      </c>
      <c r="DC103" s="12" t="s">
        <v>62</v>
      </c>
      <c r="DD103" s="12" t="s">
        <v>63</v>
      </c>
      <c r="DE103" s="12" t="s">
        <v>64</v>
      </c>
      <c r="DF103" s="12" t="s">
        <v>65</v>
      </c>
      <c r="DG103" s="12" t="s">
        <v>66</v>
      </c>
      <c r="DH103" s="12" t="s">
        <v>67</v>
      </c>
      <c r="DI103" s="12" t="s">
        <v>68</v>
      </c>
      <c r="DJ103" s="12" t="s">
        <v>69</v>
      </c>
      <c r="DK103" s="12" t="s">
        <v>70</v>
      </c>
      <c r="DL103" s="12" t="s">
        <v>72</v>
      </c>
      <c r="DM103" s="10"/>
      <c r="DN103" s="10"/>
    </row>
    <row r="104" spans="1:118" ht="18.75" x14ac:dyDescent="0.25">
      <c r="B104" s="49" t="s">
        <v>2</v>
      </c>
      <c r="C104" s="2">
        <v>0</v>
      </c>
      <c r="D104" s="2">
        <v>0</v>
      </c>
      <c r="E104" s="2">
        <v>0</v>
      </c>
      <c r="F104" s="2">
        <v>0</v>
      </c>
      <c r="G104" s="2">
        <v>0</v>
      </c>
      <c r="H104" s="2">
        <v>4</v>
      </c>
      <c r="I104" s="2">
        <v>16</v>
      </c>
      <c r="J104" s="2">
        <v>85</v>
      </c>
      <c r="K104" s="2">
        <v>23</v>
      </c>
      <c r="L104" s="2">
        <v>0</v>
      </c>
      <c r="M104" s="3">
        <v>1</v>
      </c>
      <c r="N104" s="3">
        <v>2</v>
      </c>
      <c r="O104" s="3">
        <v>162</v>
      </c>
      <c r="P104" s="3">
        <v>0</v>
      </c>
      <c r="Q104" s="3">
        <v>0</v>
      </c>
      <c r="R104" s="3">
        <v>0</v>
      </c>
      <c r="S104" s="49">
        <v>293</v>
      </c>
      <c r="V104" s="49">
        <v>1.5625E-2</v>
      </c>
      <c r="W104" s="2">
        <f>C104</f>
        <v>0</v>
      </c>
      <c r="X104" s="2">
        <f>C105</f>
        <v>0</v>
      </c>
      <c r="Y104" s="2">
        <f>C106</f>
        <v>0</v>
      </c>
      <c r="Z104" s="2">
        <f>C107</f>
        <v>0</v>
      </c>
      <c r="AA104" s="2">
        <f>C108</f>
        <v>0</v>
      </c>
      <c r="AB104" s="2">
        <f>C109</f>
        <v>0</v>
      </c>
      <c r="AC104" s="2">
        <f>C110</f>
        <v>0</v>
      </c>
      <c r="AD104" s="4">
        <f>C111</f>
        <v>0</v>
      </c>
      <c r="AE104" s="2">
        <f>C112</f>
        <v>0</v>
      </c>
      <c r="AF104" s="2">
        <f>C113</f>
        <v>0</v>
      </c>
      <c r="AG104" s="2">
        <f>C114</f>
        <v>0</v>
      </c>
      <c r="AH104" s="2">
        <f>C115</f>
        <v>0</v>
      </c>
      <c r="AI104" s="2">
        <f>C116</f>
        <v>0</v>
      </c>
      <c r="AJ104" s="2">
        <f>C117</f>
        <v>0</v>
      </c>
      <c r="AK104" s="2">
        <f>C118</f>
        <v>0</v>
      </c>
      <c r="AL104" s="2">
        <f>C119</f>
        <v>0</v>
      </c>
      <c r="AM104" s="2">
        <f>C120</f>
        <v>0</v>
      </c>
      <c r="AN104" s="2">
        <f>C121</f>
        <v>0</v>
      </c>
      <c r="AO104" s="2">
        <f>C122</f>
        <v>0</v>
      </c>
      <c r="AP104" s="49">
        <f>C123</f>
        <v>0</v>
      </c>
      <c r="AQ104" s="2">
        <f>C124</f>
        <v>0</v>
      </c>
      <c r="AT104" s="49">
        <v>1.4999999999999999E-2</v>
      </c>
      <c r="AU104" s="31">
        <f t="shared" ref="AU104:BO104" si="1467">PRODUCT(W104*100*1/W120)</f>
        <v>0</v>
      </c>
      <c r="AV104" s="31">
        <f t="shared" si="1467"/>
        <v>0</v>
      </c>
      <c r="AW104" s="31">
        <f t="shared" si="1467"/>
        <v>0</v>
      </c>
      <c r="AX104" s="31">
        <f t="shared" si="1467"/>
        <v>0</v>
      </c>
      <c r="AY104" s="31">
        <f t="shared" si="1467"/>
        <v>0</v>
      </c>
      <c r="AZ104" s="31">
        <f t="shared" si="1467"/>
        <v>0</v>
      </c>
      <c r="BA104" s="31">
        <f t="shared" si="1467"/>
        <v>0</v>
      </c>
      <c r="BB104" s="32">
        <f t="shared" si="1467"/>
        <v>0</v>
      </c>
      <c r="BC104" s="31">
        <f t="shared" si="1467"/>
        <v>0</v>
      </c>
      <c r="BD104" s="31">
        <f t="shared" si="1467"/>
        <v>0</v>
      </c>
      <c r="BE104" s="31">
        <f t="shared" si="1467"/>
        <v>0</v>
      </c>
      <c r="BF104" s="31">
        <f t="shared" si="1467"/>
        <v>0</v>
      </c>
      <c r="BG104" s="31">
        <f t="shared" si="1467"/>
        <v>0</v>
      </c>
      <c r="BH104" s="31">
        <f t="shared" si="1467"/>
        <v>0</v>
      </c>
      <c r="BI104" s="31">
        <f t="shared" si="1467"/>
        <v>0</v>
      </c>
      <c r="BJ104" s="31">
        <f t="shared" si="1467"/>
        <v>0</v>
      </c>
      <c r="BK104" s="31">
        <f t="shared" si="1467"/>
        <v>0</v>
      </c>
      <c r="BL104" s="31">
        <f t="shared" si="1467"/>
        <v>0</v>
      </c>
      <c r="BM104" s="31">
        <f t="shared" si="1467"/>
        <v>0</v>
      </c>
      <c r="BN104" s="30">
        <f t="shared" si="1467"/>
        <v>0</v>
      </c>
      <c r="BO104" s="31">
        <f t="shared" si="1467"/>
        <v>0</v>
      </c>
      <c r="BR104" s="49">
        <v>1.4999999999999999E-2</v>
      </c>
      <c r="BS104" s="31">
        <f t="shared" ref="BS104:CM104" si="1468">AU104</f>
        <v>0</v>
      </c>
      <c r="BT104" s="31">
        <f t="shared" si="1468"/>
        <v>0</v>
      </c>
      <c r="BU104" s="31">
        <f t="shared" si="1468"/>
        <v>0</v>
      </c>
      <c r="BV104" s="31">
        <f t="shared" si="1468"/>
        <v>0</v>
      </c>
      <c r="BW104" s="31">
        <f t="shared" si="1468"/>
        <v>0</v>
      </c>
      <c r="BX104" s="31">
        <f t="shared" si="1468"/>
        <v>0</v>
      </c>
      <c r="BY104" s="31">
        <f t="shared" si="1468"/>
        <v>0</v>
      </c>
      <c r="BZ104" s="32">
        <f t="shared" si="1468"/>
        <v>0</v>
      </c>
      <c r="CA104" s="31">
        <f t="shared" si="1468"/>
        <v>0</v>
      </c>
      <c r="CB104" s="31">
        <f t="shared" si="1468"/>
        <v>0</v>
      </c>
      <c r="CC104" s="31">
        <f t="shared" si="1468"/>
        <v>0</v>
      </c>
      <c r="CD104" s="31">
        <f t="shared" si="1468"/>
        <v>0</v>
      </c>
      <c r="CE104" s="31">
        <f t="shared" si="1468"/>
        <v>0</v>
      </c>
      <c r="CF104" s="31">
        <f t="shared" si="1468"/>
        <v>0</v>
      </c>
      <c r="CG104" s="31">
        <f t="shared" si="1468"/>
        <v>0</v>
      </c>
      <c r="CH104" s="31">
        <f t="shared" si="1468"/>
        <v>0</v>
      </c>
      <c r="CI104" s="31">
        <f t="shared" si="1468"/>
        <v>0</v>
      </c>
      <c r="CJ104" s="31">
        <f t="shared" si="1468"/>
        <v>0</v>
      </c>
      <c r="CK104" s="31">
        <f t="shared" si="1468"/>
        <v>0</v>
      </c>
      <c r="CL104" s="30">
        <f t="shared" si="1468"/>
        <v>0</v>
      </c>
      <c r="CM104" s="31">
        <f t="shared" si="1468"/>
        <v>0</v>
      </c>
      <c r="CN104" s="5"/>
      <c r="CQ104" s="12" t="s">
        <v>49</v>
      </c>
      <c r="CR104" s="16">
        <f>S104</f>
        <v>293</v>
      </c>
      <c r="CS104" s="16">
        <f>S105</f>
        <v>293</v>
      </c>
      <c r="CT104" s="16">
        <f>S106</f>
        <v>293</v>
      </c>
      <c r="CU104" s="16">
        <f>S107</f>
        <v>293</v>
      </c>
      <c r="CV104" s="16">
        <f>S108</f>
        <v>293</v>
      </c>
      <c r="CW104" s="16">
        <f>S109</f>
        <v>293</v>
      </c>
      <c r="CX104" s="16">
        <f>S110</f>
        <v>293</v>
      </c>
      <c r="CY104" s="16">
        <f>S111</f>
        <v>293</v>
      </c>
      <c r="CZ104" s="16">
        <f>S112</f>
        <v>293</v>
      </c>
      <c r="DA104" s="16">
        <f>S113</f>
        <v>293</v>
      </c>
      <c r="DB104" s="16">
        <f>S114</f>
        <v>293</v>
      </c>
      <c r="DC104" s="16">
        <f>S115</f>
        <v>293</v>
      </c>
      <c r="DD104" s="16">
        <f>S116</f>
        <v>293</v>
      </c>
      <c r="DE104" s="16">
        <f>S117</f>
        <v>131</v>
      </c>
      <c r="DF104" s="16">
        <f>S118</f>
        <v>293</v>
      </c>
      <c r="DG104" s="16">
        <f>S119</f>
        <v>293</v>
      </c>
      <c r="DH104" s="16">
        <f>S120</f>
        <v>293</v>
      </c>
      <c r="DI104" s="16">
        <f>S121</f>
        <v>293</v>
      </c>
      <c r="DJ104" s="16">
        <f>S122</f>
        <v>293</v>
      </c>
      <c r="DK104" s="16">
        <f>S123</f>
        <v>293</v>
      </c>
      <c r="DL104" s="16">
        <f>S124</f>
        <v>293</v>
      </c>
      <c r="DM104" s="10"/>
      <c r="DN104" s="10"/>
    </row>
    <row r="105" spans="1:118" ht="18.75" x14ac:dyDescent="0.25">
      <c r="B105" s="49" t="s">
        <v>3</v>
      </c>
      <c r="C105" s="2">
        <v>0</v>
      </c>
      <c r="D105" s="2">
        <v>0</v>
      </c>
      <c r="E105" s="2">
        <v>0</v>
      </c>
      <c r="F105" s="2">
        <v>2</v>
      </c>
      <c r="G105" s="2">
        <v>0</v>
      </c>
      <c r="H105" s="2">
        <v>30</v>
      </c>
      <c r="I105" s="2">
        <v>87</v>
      </c>
      <c r="J105" s="2">
        <v>26</v>
      </c>
      <c r="K105" s="2">
        <v>17</v>
      </c>
      <c r="L105" s="2">
        <v>23</v>
      </c>
      <c r="M105" s="3">
        <v>19</v>
      </c>
      <c r="N105" s="3">
        <v>19</v>
      </c>
      <c r="O105" s="3">
        <v>70</v>
      </c>
      <c r="P105" s="3">
        <v>0</v>
      </c>
      <c r="Q105" s="3">
        <v>0</v>
      </c>
      <c r="R105" s="3">
        <v>0</v>
      </c>
      <c r="S105" s="49">
        <v>293</v>
      </c>
      <c r="V105" s="49">
        <v>3.125E-2</v>
      </c>
      <c r="W105" s="2">
        <f>D104</f>
        <v>0</v>
      </c>
      <c r="X105" s="2">
        <f>D105</f>
        <v>0</v>
      </c>
      <c r="Y105" s="2">
        <f>D106</f>
        <v>0</v>
      </c>
      <c r="Z105" s="2">
        <f>D107</f>
        <v>0</v>
      </c>
      <c r="AA105" s="2">
        <f>D108</f>
        <v>0</v>
      </c>
      <c r="AB105" s="2">
        <f>D109</f>
        <v>204</v>
      </c>
      <c r="AC105" s="2">
        <f>D110</f>
        <v>0</v>
      </c>
      <c r="AD105" s="4">
        <f>D111</f>
        <v>0</v>
      </c>
      <c r="AE105" s="2">
        <f>D112</f>
        <v>0</v>
      </c>
      <c r="AF105" s="2">
        <f>D113</f>
        <v>0</v>
      </c>
      <c r="AG105" s="2">
        <f>D114</f>
        <v>1</v>
      </c>
      <c r="AH105" s="2">
        <f>D115</f>
        <v>0</v>
      </c>
      <c r="AI105" s="2">
        <f>D116</f>
        <v>0</v>
      </c>
      <c r="AJ105" s="2">
        <f>D117</f>
        <v>0</v>
      </c>
      <c r="AK105" s="2">
        <f>D118</f>
        <v>0</v>
      </c>
      <c r="AL105" s="2">
        <f>D119</f>
        <v>0</v>
      </c>
      <c r="AM105" s="2">
        <f>D120</f>
        <v>187</v>
      </c>
      <c r="AN105" s="2">
        <f>D121</f>
        <v>190</v>
      </c>
      <c r="AO105" s="2">
        <f>D122</f>
        <v>14</v>
      </c>
      <c r="AP105" s="49">
        <f>D123</f>
        <v>0</v>
      </c>
      <c r="AQ105" s="2">
        <f>D124</f>
        <v>137</v>
      </c>
      <c r="AT105" s="49">
        <v>3.1E-2</v>
      </c>
      <c r="AU105" s="31">
        <f t="shared" ref="AU105:BO105" si="1469">PRODUCT(W105*100*1/W120)</f>
        <v>0</v>
      </c>
      <c r="AV105" s="31">
        <f t="shared" si="1469"/>
        <v>0</v>
      </c>
      <c r="AW105" s="31">
        <f t="shared" si="1469"/>
        <v>0</v>
      </c>
      <c r="AX105" s="31">
        <f t="shared" si="1469"/>
        <v>0</v>
      </c>
      <c r="AY105" s="31">
        <f t="shared" si="1469"/>
        <v>0</v>
      </c>
      <c r="AZ105" s="31">
        <f t="shared" si="1469"/>
        <v>69.624573378839585</v>
      </c>
      <c r="BA105" s="31">
        <f t="shared" si="1469"/>
        <v>0</v>
      </c>
      <c r="BB105" s="32">
        <f t="shared" si="1469"/>
        <v>0</v>
      </c>
      <c r="BC105" s="31">
        <f t="shared" si="1469"/>
        <v>0</v>
      </c>
      <c r="BD105" s="31">
        <f t="shared" si="1469"/>
        <v>0</v>
      </c>
      <c r="BE105" s="31">
        <f t="shared" si="1469"/>
        <v>0.34129692832764508</v>
      </c>
      <c r="BF105" s="31">
        <f t="shared" si="1469"/>
        <v>0</v>
      </c>
      <c r="BG105" s="31">
        <f t="shared" si="1469"/>
        <v>0</v>
      </c>
      <c r="BH105" s="31">
        <f t="shared" si="1469"/>
        <v>0</v>
      </c>
      <c r="BI105" s="31">
        <f t="shared" si="1469"/>
        <v>0</v>
      </c>
      <c r="BJ105" s="31">
        <f t="shared" si="1469"/>
        <v>0</v>
      </c>
      <c r="BK105" s="31">
        <f t="shared" si="1469"/>
        <v>63.822525597269625</v>
      </c>
      <c r="BL105" s="31">
        <f t="shared" si="1469"/>
        <v>64.846416382252556</v>
      </c>
      <c r="BM105" s="31">
        <f t="shared" si="1469"/>
        <v>4.7781569965870307</v>
      </c>
      <c r="BN105" s="30">
        <f t="shared" si="1469"/>
        <v>0</v>
      </c>
      <c r="BO105" s="31">
        <f t="shared" si="1469"/>
        <v>46.757679180887372</v>
      </c>
      <c r="BR105" s="49">
        <v>3.1E-2</v>
      </c>
      <c r="BS105" s="31">
        <f t="shared" ref="BS105:CM105" si="1470">AU104+AU105</f>
        <v>0</v>
      </c>
      <c r="BT105" s="31">
        <f t="shared" si="1470"/>
        <v>0</v>
      </c>
      <c r="BU105" s="31">
        <f t="shared" si="1470"/>
        <v>0</v>
      </c>
      <c r="BV105" s="31">
        <f t="shared" si="1470"/>
        <v>0</v>
      </c>
      <c r="BW105" s="31">
        <f t="shared" si="1470"/>
        <v>0</v>
      </c>
      <c r="BX105" s="31">
        <f t="shared" si="1470"/>
        <v>69.624573378839585</v>
      </c>
      <c r="BY105" s="31">
        <f t="shared" si="1470"/>
        <v>0</v>
      </c>
      <c r="BZ105" s="32">
        <f t="shared" si="1470"/>
        <v>0</v>
      </c>
      <c r="CA105" s="31">
        <f t="shared" si="1470"/>
        <v>0</v>
      </c>
      <c r="CB105" s="31">
        <f t="shared" si="1470"/>
        <v>0</v>
      </c>
      <c r="CC105" s="31">
        <f t="shared" si="1470"/>
        <v>0.34129692832764508</v>
      </c>
      <c r="CD105" s="31">
        <f t="shared" si="1470"/>
        <v>0</v>
      </c>
      <c r="CE105" s="31">
        <f t="shared" si="1470"/>
        <v>0</v>
      </c>
      <c r="CF105" s="31">
        <f t="shared" si="1470"/>
        <v>0</v>
      </c>
      <c r="CG105" s="31">
        <f t="shared" si="1470"/>
        <v>0</v>
      </c>
      <c r="CH105" s="31">
        <f t="shared" si="1470"/>
        <v>0</v>
      </c>
      <c r="CI105" s="31">
        <f t="shared" si="1470"/>
        <v>63.822525597269625</v>
      </c>
      <c r="CJ105" s="31">
        <f t="shared" si="1470"/>
        <v>64.846416382252556</v>
      </c>
      <c r="CK105" s="31">
        <f t="shared" si="1470"/>
        <v>4.7781569965870307</v>
      </c>
      <c r="CL105" s="30">
        <f t="shared" si="1470"/>
        <v>0</v>
      </c>
      <c r="CM105" s="31">
        <f t="shared" si="1470"/>
        <v>46.757679180887372</v>
      </c>
      <c r="CN105" s="5"/>
      <c r="CQ105" s="12" t="s">
        <v>50</v>
      </c>
      <c r="CR105" s="13">
        <f>BS113</f>
        <v>43.68600682593857</v>
      </c>
      <c r="CS105" s="13">
        <f>BT113</f>
        <v>63.139931740614337</v>
      </c>
      <c r="CT105" s="13">
        <f>BU113</f>
        <v>53.242320819112621</v>
      </c>
      <c r="CU105" s="13">
        <f>BV113</f>
        <v>96.587030716723547</v>
      </c>
      <c r="CV105" s="13">
        <f>BW110</f>
        <v>84.982935153583611</v>
      </c>
      <c r="CW105" s="13">
        <f>BX110</f>
        <v>84.300341296928337</v>
      </c>
      <c r="CX105" s="13">
        <f>BY110</f>
        <v>87.030716723549489</v>
      </c>
      <c r="CY105" s="13">
        <f>BZ113</f>
        <v>82.25255972696246</v>
      </c>
      <c r="CZ105" s="13">
        <f>CA111</f>
        <v>100.00000000000001</v>
      </c>
      <c r="DA105" s="13">
        <f>CB111</f>
        <v>100.00000000000001</v>
      </c>
      <c r="DB105" s="13">
        <f>CC111</f>
        <v>98.293515358361759</v>
      </c>
      <c r="DC105" s="13">
        <f>CD113</f>
        <v>99.658703071672349</v>
      </c>
      <c r="DD105" s="13">
        <f>CE111</f>
        <v>95.904436860068273</v>
      </c>
      <c r="DE105" s="13">
        <f>CF111</f>
        <v>98.473282442748086</v>
      </c>
      <c r="DF105" s="13">
        <f>CG115</f>
        <v>98.976109215017075</v>
      </c>
      <c r="DG105" s="13">
        <f>CH111</f>
        <v>66.211604095563146</v>
      </c>
      <c r="DH105" s="13">
        <f>CI108</f>
        <v>79.522184300341294</v>
      </c>
      <c r="DI105" s="13">
        <f>CJ109</f>
        <v>82.25255972696246</v>
      </c>
      <c r="DJ105" s="13">
        <f>CK108</f>
        <v>71.331058020477812</v>
      </c>
      <c r="DK105" s="13"/>
      <c r="DL105" s="13">
        <f>CM109</f>
        <v>99.658703071672349</v>
      </c>
      <c r="DM105" s="10"/>
      <c r="DN105" s="10"/>
    </row>
    <row r="106" spans="1:118" ht="18.75" x14ac:dyDescent="0.25">
      <c r="B106" s="49" t="s">
        <v>4</v>
      </c>
      <c r="C106" s="2">
        <v>0</v>
      </c>
      <c r="D106" s="2">
        <v>0</v>
      </c>
      <c r="E106" s="2">
        <v>0</v>
      </c>
      <c r="F106" s="2">
        <v>0</v>
      </c>
      <c r="G106" s="2">
        <v>25</v>
      </c>
      <c r="H106" s="2">
        <v>0</v>
      </c>
      <c r="I106" s="2">
        <v>75</v>
      </c>
      <c r="J106" s="2">
        <v>28</v>
      </c>
      <c r="K106" s="2">
        <v>9</v>
      </c>
      <c r="L106" s="2">
        <v>19</v>
      </c>
      <c r="M106" s="3">
        <v>24</v>
      </c>
      <c r="N106" s="3">
        <v>18</v>
      </c>
      <c r="O106" s="3">
        <v>33</v>
      </c>
      <c r="P106" s="3">
        <v>62</v>
      </c>
      <c r="Q106" s="3">
        <v>0</v>
      </c>
      <c r="R106" s="3">
        <v>0</v>
      </c>
      <c r="S106" s="49">
        <v>293</v>
      </c>
      <c r="V106" s="49">
        <v>6.25E-2</v>
      </c>
      <c r="W106" s="2">
        <f>E104</f>
        <v>0</v>
      </c>
      <c r="X106" s="2">
        <f>E105</f>
        <v>0</v>
      </c>
      <c r="Y106" s="2">
        <f>E106</f>
        <v>0</v>
      </c>
      <c r="Z106" s="2">
        <f>E107</f>
        <v>0</v>
      </c>
      <c r="AA106" s="2">
        <f>E108</f>
        <v>0</v>
      </c>
      <c r="AB106" s="2">
        <f>E109</f>
        <v>0</v>
      </c>
      <c r="AC106" s="2">
        <f>E110</f>
        <v>0</v>
      </c>
      <c r="AD106" s="4">
        <f>E111</f>
        <v>0</v>
      </c>
      <c r="AE106" s="2">
        <f>E112</f>
        <v>207</v>
      </c>
      <c r="AF106" s="2">
        <f>E113</f>
        <v>290</v>
      </c>
      <c r="AG106" s="2">
        <f>E114</f>
        <v>0</v>
      </c>
      <c r="AH106" s="2">
        <f>E115</f>
        <v>0</v>
      </c>
      <c r="AI106" s="2">
        <f>E116</f>
        <v>20</v>
      </c>
      <c r="AJ106" s="2">
        <f>E117</f>
        <v>48</v>
      </c>
      <c r="AK106" s="2">
        <f>E118</f>
        <v>0</v>
      </c>
      <c r="AL106" s="2">
        <f>E119</f>
        <v>162</v>
      </c>
      <c r="AM106" s="2">
        <f>E120</f>
        <v>10</v>
      </c>
      <c r="AN106" s="2">
        <f>E121</f>
        <v>0</v>
      </c>
      <c r="AO106" s="2">
        <f>E122</f>
        <v>131</v>
      </c>
      <c r="AP106" s="49">
        <f>E123</f>
        <v>2</v>
      </c>
      <c r="AQ106" s="2">
        <f>E124</f>
        <v>0</v>
      </c>
      <c r="AT106" s="49">
        <v>6.2E-2</v>
      </c>
      <c r="AU106" s="31">
        <f t="shared" ref="AU106:BO106" si="1471">PRODUCT(W106*100*1/W120)</f>
        <v>0</v>
      </c>
      <c r="AV106" s="31">
        <f t="shared" si="1471"/>
        <v>0</v>
      </c>
      <c r="AW106" s="31">
        <f t="shared" si="1471"/>
        <v>0</v>
      </c>
      <c r="AX106" s="31">
        <f t="shared" si="1471"/>
        <v>0</v>
      </c>
      <c r="AY106" s="31">
        <f t="shared" si="1471"/>
        <v>0</v>
      </c>
      <c r="AZ106" s="31">
        <f t="shared" si="1471"/>
        <v>0</v>
      </c>
      <c r="BA106" s="31">
        <f t="shared" si="1471"/>
        <v>0</v>
      </c>
      <c r="BB106" s="32">
        <f t="shared" si="1471"/>
        <v>0</v>
      </c>
      <c r="BC106" s="31">
        <f t="shared" si="1471"/>
        <v>70.648464163822524</v>
      </c>
      <c r="BD106" s="31">
        <f t="shared" si="1471"/>
        <v>98.976109215017061</v>
      </c>
      <c r="BE106" s="31">
        <f t="shared" si="1471"/>
        <v>0</v>
      </c>
      <c r="BF106" s="31">
        <f t="shared" si="1471"/>
        <v>0</v>
      </c>
      <c r="BG106" s="31">
        <f t="shared" si="1471"/>
        <v>6.8259385665529013</v>
      </c>
      <c r="BH106" s="31">
        <f t="shared" si="1471"/>
        <v>36.641221374045799</v>
      </c>
      <c r="BI106" s="31">
        <f t="shared" si="1471"/>
        <v>0</v>
      </c>
      <c r="BJ106" s="31">
        <f t="shared" si="1471"/>
        <v>55.290102389078498</v>
      </c>
      <c r="BK106" s="31">
        <f t="shared" si="1471"/>
        <v>3.4129692832764507</v>
      </c>
      <c r="BL106" s="31">
        <f t="shared" si="1471"/>
        <v>0</v>
      </c>
      <c r="BM106" s="31">
        <f t="shared" si="1471"/>
        <v>44.709897610921502</v>
      </c>
      <c r="BN106" s="30">
        <f t="shared" si="1471"/>
        <v>0.68259385665529015</v>
      </c>
      <c r="BO106" s="31">
        <f t="shared" si="1471"/>
        <v>0</v>
      </c>
      <c r="BR106" s="49">
        <v>6.2E-2</v>
      </c>
      <c r="BS106" s="31">
        <f t="shared" ref="BS106:CM106" si="1472">AU104+AU105+AU106</f>
        <v>0</v>
      </c>
      <c r="BT106" s="31">
        <f t="shared" si="1472"/>
        <v>0</v>
      </c>
      <c r="BU106" s="31">
        <f t="shared" si="1472"/>
        <v>0</v>
      </c>
      <c r="BV106" s="31">
        <f t="shared" si="1472"/>
        <v>0</v>
      </c>
      <c r="BW106" s="31">
        <f t="shared" si="1472"/>
        <v>0</v>
      </c>
      <c r="BX106" s="31">
        <f t="shared" si="1472"/>
        <v>69.624573378839585</v>
      </c>
      <c r="BY106" s="31">
        <f t="shared" si="1472"/>
        <v>0</v>
      </c>
      <c r="BZ106" s="32">
        <f t="shared" si="1472"/>
        <v>0</v>
      </c>
      <c r="CA106" s="31">
        <f t="shared" si="1472"/>
        <v>70.648464163822524</v>
      </c>
      <c r="CB106" s="31">
        <f t="shared" si="1472"/>
        <v>98.976109215017061</v>
      </c>
      <c r="CC106" s="31">
        <f t="shared" si="1472"/>
        <v>0.34129692832764508</v>
      </c>
      <c r="CD106" s="31">
        <f t="shared" si="1472"/>
        <v>0</v>
      </c>
      <c r="CE106" s="31">
        <f t="shared" si="1472"/>
        <v>6.8259385665529013</v>
      </c>
      <c r="CF106" s="31">
        <f t="shared" si="1472"/>
        <v>36.641221374045799</v>
      </c>
      <c r="CG106" s="31">
        <f t="shared" si="1472"/>
        <v>0</v>
      </c>
      <c r="CH106" s="31">
        <f t="shared" si="1472"/>
        <v>55.290102389078498</v>
      </c>
      <c r="CI106" s="31">
        <f t="shared" si="1472"/>
        <v>67.235494880546071</v>
      </c>
      <c r="CJ106" s="31">
        <f t="shared" si="1472"/>
        <v>64.846416382252556</v>
      </c>
      <c r="CK106" s="31">
        <f t="shared" si="1472"/>
        <v>49.488054607508531</v>
      </c>
      <c r="CL106" s="30">
        <f t="shared" si="1472"/>
        <v>0.68259385665529015</v>
      </c>
      <c r="CM106" s="31">
        <f t="shared" si="1472"/>
        <v>46.757679180887372</v>
      </c>
      <c r="CN106" s="5"/>
      <c r="CQ106" s="12" t="s">
        <v>51</v>
      </c>
      <c r="CR106" s="13"/>
      <c r="CS106" s="13"/>
      <c r="CT106" s="13"/>
      <c r="CU106" s="13"/>
      <c r="CV106" s="13">
        <f>BW112-BW110</f>
        <v>3.4129692832764533</v>
      </c>
      <c r="CW106" s="13">
        <f>SUM(BX111,-BX110)</f>
        <v>0</v>
      </c>
      <c r="CX106" s="14">
        <f>SUM(BY111-BY110)</f>
        <v>3.7542662116040901</v>
      </c>
      <c r="CY106" s="13"/>
      <c r="CZ106" s="13">
        <f>CA112-CA111</f>
        <v>0</v>
      </c>
      <c r="DA106" s="13">
        <f>CB113-CB111</f>
        <v>0</v>
      </c>
      <c r="DB106" s="13"/>
      <c r="DC106" s="13"/>
      <c r="DD106" s="13"/>
      <c r="DE106" s="13"/>
      <c r="DF106" s="13"/>
      <c r="DG106" s="13">
        <f>CH112-CH111</f>
        <v>1.0238907849829388</v>
      </c>
      <c r="DH106" s="13">
        <f>CI109-CI108</f>
        <v>4.778156996587029</v>
      </c>
      <c r="DI106" s="13">
        <f>CJ110-CJ109</f>
        <v>2.0477815699658635</v>
      </c>
      <c r="DJ106" s="13"/>
      <c r="DK106" s="13"/>
      <c r="DL106" s="13"/>
      <c r="DM106" s="10"/>
      <c r="DN106" s="10"/>
    </row>
    <row r="107" spans="1:118" ht="18.75" x14ac:dyDescent="0.25">
      <c r="B107" s="49" t="s">
        <v>5</v>
      </c>
      <c r="C107" s="2">
        <v>0</v>
      </c>
      <c r="D107" s="2">
        <v>0</v>
      </c>
      <c r="E107" s="2">
        <v>0</v>
      </c>
      <c r="F107" s="2">
        <v>0</v>
      </c>
      <c r="G107" s="2">
        <v>94</v>
      </c>
      <c r="H107" s="2">
        <v>0</v>
      </c>
      <c r="I107" s="2">
        <v>117</v>
      </c>
      <c r="J107" s="2">
        <v>55</v>
      </c>
      <c r="K107" s="2">
        <v>13</v>
      </c>
      <c r="L107" s="2">
        <v>4</v>
      </c>
      <c r="M107" s="3">
        <v>3</v>
      </c>
      <c r="N107" s="3">
        <v>1</v>
      </c>
      <c r="O107" s="3">
        <v>2</v>
      </c>
      <c r="P107" s="3">
        <v>4</v>
      </c>
      <c r="Q107" s="3">
        <v>0</v>
      </c>
      <c r="R107" s="3">
        <v>0</v>
      </c>
      <c r="S107" s="49">
        <v>293</v>
      </c>
      <c r="V107" s="49">
        <v>0.125</v>
      </c>
      <c r="W107" s="2">
        <f>F104</f>
        <v>0</v>
      </c>
      <c r="X107" s="2">
        <f>F105</f>
        <v>2</v>
      </c>
      <c r="Y107" s="2">
        <f>F106</f>
        <v>0</v>
      </c>
      <c r="Z107" s="2">
        <f>F107</f>
        <v>0</v>
      </c>
      <c r="AA107" s="2">
        <f>F108</f>
        <v>231</v>
      </c>
      <c r="AB107" s="2">
        <f>F109</f>
        <v>32</v>
      </c>
      <c r="AC107" s="2">
        <f>F110</f>
        <v>215</v>
      </c>
      <c r="AD107" s="4">
        <f>F111</f>
        <v>3</v>
      </c>
      <c r="AE107" s="2">
        <f>F112</f>
        <v>0</v>
      </c>
      <c r="AF107" s="2">
        <f>F113</f>
        <v>0</v>
      </c>
      <c r="AG107" s="2">
        <f>F114</f>
        <v>30</v>
      </c>
      <c r="AH107" s="2">
        <f>F115</f>
        <v>0</v>
      </c>
      <c r="AI107" s="2">
        <f>F116</f>
        <v>0</v>
      </c>
      <c r="AJ107" s="2">
        <f>F117</f>
        <v>0</v>
      </c>
      <c r="AK107" s="2">
        <f>F118</f>
        <v>0</v>
      </c>
      <c r="AL107" s="2">
        <f>F119</f>
        <v>0</v>
      </c>
      <c r="AM107" s="2">
        <f>F120</f>
        <v>12</v>
      </c>
      <c r="AN107" s="2">
        <f>F121</f>
        <v>8</v>
      </c>
      <c r="AO107" s="2">
        <f>F122</f>
        <v>50</v>
      </c>
      <c r="AP107" s="49">
        <f>F123</f>
        <v>0</v>
      </c>
      <c r="AQ107" s="2">
        <f>F124</f>
        <v>87</v>
      </c>
      <c r="AT107" s="49">
        <v>0.125</v>
      </c>
      <c r="AU107" s="31">
        <f t="shared" ref="AU107:BO107" si="1473">PRODUCT(W107*100*1/W120)</f>
        <v>0</v>
      </c>
      <c r="AV107" s="31">
        <f t="shared" si="1473"/>
        <v>0.68259385665529015</v>
      </c>
      <c r="AW107" s="31">
        <f t="shared" si="1473"/>
        <v>0</v>
      </c>
      <c r="AX107" s="31">
        <f t="shared" si="1473"/>
        <v>0</v>
      </c>
      <c r="AY107" s="31">
        <f t="shared" si="1473"/>
        <v>78.839590443686006</v>
      </c>
      <c r="AZ107" s="31">
        <f t="shared" si="1473"/>
        <v>10.921501706484642</v>
      </c>
      <c r="BA107" s="31">
        <f t="shared" si="1473"/>
        <v>73.37883959044369</v>
      </c>
      <c r="BB107" s="32">
        <f t="shared" si="1473"/>
        <v>1.0238907849829351</v>
      </c>
      <c r="BC107" s="31">
        <f t="shared" si="1473"/>
        <v>0</v>
      </c>
      <c r="BD107" s="31">
        <f t="shared" si="1473"/>
        <v>0</v>
      </c>
      <c r="BE107" s="31">
        <f t="shared" si="1473"/>
        <v>10.238907849829351</v>
      </c>
      <c r="BF107" s="31">
        <f t="shared" si="1473"/>
        <v>0</v>
      </c>
      <c r="BG107" s="31">
        <f t="shared" si="1473"/>
        <v>0</v>
      </c>
      <c r="BH107" s="31">
        <f t="shared" si="1473"/>
        <v>0</v>
      </c>
      <c r="BI107" s="31">
        <f t="shared" si="1473"/>
        <v>0</v>
      </c>
      <c r="BJ107" s="31">
        <f t="shared" si="1473"/>
        <v>0</v>
      </c>
      <c r="BK107" s="31">
        <f t="shared" si="1473"/>
        <v>4.0955631399317403</v>
      </c>
      <c r="BL107" s="31">
        <f t="shared" si="1473"/>
        <v>2.7303754266211606</v>
      </c>
      <c r="BM107" s="31">
        <f t="shared" si="1473"/>
        <v>17.064846416382252</v>
      </c>
      <c r="BN107" s="30">
        <f t="shared" si="1473"/>
        <v>0</v>
      </c>
      <c r="BO107" s="31">
        <f t="shared" si="1473"/>
        <v>29.69283276450512</v>
      </c>
      <c r="BR107" s="49">
        <v>0.125</v>
      </c>
      <c r="BS107" s="31">
        <f t="shared" ref="BS107:CM107" si="1474">AU104+AU105+AU106+AU107</f>
        <v>0</v>
      </c>
      <c r="BT107" s="31">
        <f t="shared" si="1474"/>
        <v>0.68259385665529015</v>
      </c>
      <c r="BU107" s="31">
        <f t="shared" si="1474"/>
        <v>0</v>
      </c>
      <c r="BV107" s="31">
        <f t="shared" si="1474"/>
        <v>0</v>
      </c>
      <c r="BW107" s="31">
        <f t="shared" si="1474"/>
        <v>78.839590443686006</v>
      </c>
      <c r="BX107" s="31">
        <f t="shared" si="1474"/>
        <v>80.546075085324233</v>
      </c>
      <c r="BY107" s="31">
        <f t="shared" si="1474"/>
        <v>73.37883959044369</v>
      </c>
      <c r="BZ107" s="32">
        <f t="shared" si="1474"/>
        <v>1.0238907849829351</v>
      </c>
      <c r="CA107" s="31">
        <f t="shared" si="1474"/>
        <v>70.648464163822524</v>
      </c>
      <c r="CB107" s="31">
        <f t="shared" si="1474"/>
        <v>98.976109215017061</v>
      </c>
      <c r="CC107" s="31">
        <f t="shared" si="1474"/>
        <v>10.580204778156997</v>
      </c>
      <c r="CD107" s="31">
        <f t="shared" si="1474"/>
        <v>0</v>
      </c>
      <c r="CE107" s="31">
        <f t="shared" si="1474"/>
        <v>6.8259385665529013</v>
      </c>
      <c r="CF107" s="31">
        <f t="shared" si="1474"/>
        <v>36.641221374045799</v>
      </c>
      <c r="CG107" s="31">
        <f t="shared" si="1474"/>
        <v>0</v>
      </c>
      <c r="CH107" s="31">
        <f t="shared" si="1474"/>
        <v>55.290102389078498</v>
      </c>
      <c r="CI107" s="31">
        <f t="shared" si="1474"/>
        <v>71.331058020477812</v>
      </c>
      <c r="CJ107" s="31">
        <f t="shared" si="1474"/>
        <v>67.576791808873722</v>
      </c>
      <c r="CK107" s="31">
        <f t="shared" si="1474"/>
        <v>66.552901023890783</v>
      </c>
      <c r="CL107" s="30">
        <f t="shared" si="1474"/>
        <v>0.68259385665529015</v>
      </c>
      <c r="CM107" s="31">
        <f t="shared" si="1474"/>
        <v>76.450511945392492</v>
      </c>
      <c r="CN107" s="5"/>
      <c r="CQ107" s="12" t="s">
        <v>52</v>
      </c>
      <c r="CR107" s="13">
        <f>BS119-CR105</f>
        <v>56.31399317406143</v>
      </c>
      <c r="CS107" s="13">
        <f>BT119-CS105</f>
        <v>36.860068259385663</v>
      </c>
      <c r="CT107" s="13">
        <f>BU119-BU113</f>
        <v>46.757679180887365</v>
      </c>
      <c r="CU107" s="13">
        <f>BV119-BV113</f>
        <v>3.4129692832764533</v>
      </c>
      <c r="CV107" s="13">
        <f>BW119-CV106-CV105</f>
        <v>11.604095563139936</v>
      </c>
      <c r="CW107" s="13">
        <f>BX119-BX111</f>
        <v>15.699658703071677</v>
      </c>
      <c r="CX107" s="13">
        <f>BY119-BY111</f>
        <v>9.2150170648464069</v>
      </c>
      <c r="CY107" s="13">
        <f>BZ119-BZ113</f>
        <v>17.74744027303754</v>
      </c>
      <c r="CZ107" s="13">
        <f>CA119-CA112</f>
        <v>0</v>
      </c>
      <c r="DA107" s="13">
        <f>CB119-CB113</f>
        <v>0</v>
      </c>
      <c r="DB107" s="13">
        <f>CC119-CC111</f>
        <v>1.7064846416382267</v>
      </c>
      <c r="DC107" s="13">
        <f>CD119-CD113</f>
        <v>0.34129692832765102</v>
      </c>
      <c r="DD107" s="13">
        <f>CE119-CE111</f>
        <v>4.0955631399317554</v>
      </c>
      <c r="DE107" s="13">
        <f>CF119-CF111</f>
        <v>1.5267175572519136</v>
      </c>
      <c r="DF107" s="13">
        <f>CG119-CG115</f>
        <v>1.0238907849829388</v>
      </c>
      <c r="DG107" s="13">
        <f>CH119-CH112</f>
        <v>32.764505119453915</v>
      </c>
      <c r="DH107" s="13">
        <f>CI119-CI109</f>
        <v>15.699658703071663</v>
      </c>
      <c r="DI107" s="13">
        <f>CJ119-CJ110</f>
        <v>15.699658703071663</v>
      </c>
      <c r="DJ107" s="13">
        <f>CK119-CK108</f>
        <v>28.668941979522174</v>
      </c>
      <c r="DK107" s="13"/>
      <c r="DL107" s="13">
        <f>CM119-CM109</f>
        <v>0.34129692832765102</v>
      </c>
      <c r="DM107" s="10"/>
      <c r="DN107" s="10"/>
    </row>
    <row r="108" spans="1:118" x14ac:dyDescent="0.25">
      <c r="B108" s="49" t="s">
        <v>6</v>
      </c>
      <c r="C108" s="2">
        <v>0</v>
      </c>
      <c r="D108" s="2">
        <v>0</v>
      </c>
      <c r="E108" s="2">
        <v>0</v>
      </c>
      <c r="F108" s="2">
        <v>231</v>
      </c>
      <c r="G108" s="2">
        <v>0</v>
      </c>
      <c r="H108" s="2">
        <v>14</v>
      </c>
      <c r="I108" s="2">
        <v>4</v>
      </c>
      <c r="J108" s="4">
        <v>1</v>
      </c>
      <c r="K108" s="4">
        <v>9</v>
      </c>
      <c r="L108" s="3">
        <v>10</v>
      </c>
      <c r="M108" s="3">
        <v>16</v>
      </c>
      <c r="N108" s="3">
        <v>8</v>
      </c>
      <c r="O108" s="3">
        <v>0</v>
      </c>
      <c r="P108" s="3">
        <v>0</v>
      </c>
      <c r="Q108" s="3">
        <v>0</v>
      </c>
      <c r="R108" s="3">
        <v>0</v>
      </c>
      <c r="S108" s="49">
        <v>293</v>
      </c>
      <c r="V108" s="49">
        <v>0.25</v>
      </c>
      <c r="W108" s="2">
        <f>G104</f>
        <v>0</v>
      </c>
      <c r="X108" s="2">
        <f>G105</f>
        <v>0</v>
      </c>
      <c r="Y108" s="2">
        <f>G106</f>
        <v>25</v>
      </c>
      <c r="Z108" s="2">
        <f>G107</f>
        <v>94</v>
      </c>
      <c r="AA108" s="2">
        <f>G108</f>
        <v>0</v>
      </c>
      <c r="AB108" s="2">
        <f>G109</f>
        <v>7</v>
      </c>
      <c r="AC108" s="2">
        <f>G110</f>
        <v>2</v>
      </c>
      <c r="AD108" s="4">
        <f>G111</f>
        <v>0</v>
      </c>
      <c r="AE108" s="2">
        <f>G112</f>
        <v>77</v>
      </c>
      <c r="AF108" s="2">
        <f>G113</f>
        <v>1</v>
      </c>
      <c r="AG108" s="2">
        <f>G114</f>
        <v>173</v>
      </c>
      <c r="AH108" s="2">
        <f>G115</f>
        <v>176</v>
      </c>
      <c r="AI108" s="2">
        <f>G116</f>
        <v>193</v>
      </c>
      <c r="AJ108" s="2">
        <f>G117</f>
        <v>61</v>
      </c>
      <c r="AK108" s="2">
        <f>G118</f>
        <v>0</v>
      </c>
      <c r="AL108" s="2">
        <f>G119</f>
        <v>18</v>
      </c>
      <c r="AM108" s="2">
        <f>G120</f>
        <v>24</v>
      </c>
      <c r="AN108" s="2">
        <f>G121</f>
        <v>24</v>
      </c>
      <c r="AO108" s="2">
        <f>G122</f>
        <v>14</v>
      </c>
      <c r="AP108" s="49">
        <f>G123</f>
        <v>37</v>
      </c>
      <c r="AQ108" s="2">
        <f>G124</f>
        <v>56</v>
      </c>
      <c r="AT108" s="49">
        <v>0.25</v>
      </c>
      <c r="AU108" s="31">
        <f t="shared" ref="AU108:BO108" si="1475">PRODUCT(W108*100*1/W120)</f>
        <v>0</v>
      </c>
      <c r="AV108" s="31">
        <f t="shared" si="1475"/>
        <v>0</v>
      </c>
      <c r="AW108" s="31">
        <f t="shared" si="1475"/>
        <v>8.5324232081911262</v>
      </c>
      <c r="AX108" s="31">
        <f t="shared" si="1475"/>
        <v>32.081911262798634</v>
      </c>
      <c r="AY108" s="31">
        <f t="shared" si="1475"/>
        <v>0</v>
      </c>
      <c r="AZ108" s="31">
        <f t="shared" si="1475"/>
        <v>2.3890784982935154</v>
      </c>
      <c r="BA108" s="31">
        <f t="shared" si="1475"/>
        <v>0.68259385665529015</v>
      </c>
      <c r="BB108" s="32">
        <f t="shared" si="1475"/>
        <v>0</v>
      </c>
      <c r="BC108" s="31">
        <f t="shared" si="1475"/>
        <v>26.27986348122867</v>
      </c>
      <c r="BD108" s="31">
        <f t="shared" si="1475"/>
        <v>0.34129692832764508</v>
      </c>
      <c r="BE108" s="31">
        <f t="shared" si="1475"/>
        <v>59.044368600682596</v>
      </c>
      <c r="BF108" s="31">
        <f t="shared" si="1475"/>
        <v>60.068259385665527</v>
      </c>
      <c r="BG108" s="31">
        <f t="shared" si="1475"/>
        <v>65.870307167235495</v>
      </c>
      <c r="BH108" s="31">
        <f t="shared" si="1475"/>
        <v>46.564885496183209</v>
      </c>
      <c r="BI108" s="31">
        <f t="shared" si="1475"/>
        <v>0</v>
      </c>
      <c r="BJ108" s="31">
        <f t="shared" si="1475"/>
        <v>6.1433447098976108</v>
      </c>
      <c r="BK108" s="31">
        <f t="shared" si="1475"/>
        <v>8.1911262798634805</v>
      </c>
      <c r="BL108" s="31">
        <f t="shared" si="1475"/>
        <v>8.1911262798634805</v>
      </c>
      <c r="BM108" s="31">
        <f t="shared" si="1475"/>
        <v>4.7781569965870307</v>
      </c>
      <c r="BN108" s="30">
        <f t="shared" si="1475"/>
        <v>12.627986348122867</v>
      </c>
      <c r="BO108" s="31">
        <f t="shared" si="1475"/>
        <v>19.112627986348123</v>
      </c>
      <c r="BR108" s="49">
        <v>0.25</v>
      </c>
      <c r="BS108" s="31">
        <f t="shared" ref="BS108:CM108" si="1476">AU104+AU105+AU106+AU107+AU108</f>
        <v>0</v>
      </c>
      <c r="BT108" s="31">
        <f t="shared" si="1476"/>
        <v>0.68259385665529015</v>
      </c>
      <c r="BU108" s="31">
        <f t="shared" si="1476"/>
        <v>8.5324232081911262</v>
      </c>
      <c r="BV108" s="31">
        <f t="shared" si="1476"/>
        <v>32.081911262798634</v>
      </c>
      <c r="BW108" s="31">
        <f t="shared" si="1476"/>
        <v>78.839590443686006</v>
      </c>
      <c r="BX108" s="31">
        <f t="shared" si="1476"/>
        <v>82.935153583617748</v>
      </c>
      <c r="BY108" s="31">
        <f t="shared" si="1476"/>
        <v>74.061433447098977</v>
      </c>
      <c r="BZ108" s="32">
        <f t="shared" si="1476"/>
        <v>1.0238907849829351</v>
      </c>
      <c r="CA108" s="31">
        <f t="shared" si="1476"/>
        <v>96.928327645051198</v>
      </c>
      <c r="CB108" s="31">
        <f t="shared" si="1476"/>
        <v>99.317406143344712</v>
      </c>
      <c r="CC108" s="31">
        <f t="shared" si="1476"/>
        <v>69.624573378839585</v>
      </c>
      <c r="CD108" s="31">
        <f t="shared" si="1476"/>
        <v>60.068259385665527</v>
      </c>
      <c r="CE108" s="31">
        <f t="shared" si="1476"/>
        <v>72.696245733788402</v>
      </c>
      <c r="CF108" s="31">
        <f t="shared" si="1476"/>
        <v>83.206106870229007</v>
      </c>
      <c r="CG108" s="31">
        <f t="shared" si="1476"/>
        <v>0</v>
      </c>
      <c r="CH108" s="31">
        <f t="shared" si="1476"/>
        <v>61.43344709897611</v>
      </c>
      <c r="CI108" s="31">
        <f t="shared" si="1476"/>
        <v>79.522184300341294</v>
      </c>
      <c r="CJ108" s="31">
        <f t="shared" si="1476"/>
        <v>75.767918088737204</v>
      </c>
      <c r="CK108" s="31">
        <f t="shared" si="1476"/>
        <v>71.331058020477812</v>
      </c>
      <c r="CL108" s="30">
        <f t="shared" si="1476"/>
        <v>13.310580204778157</v>
      </c>
      <c r="CM108" s="31">
        <f t="shared" si="1476"/>
        <v>95.563139931740608</v>
      </c>
      <c r="CN108" s="5"/>
      <c r="CQ108" s="10"/>
      <c r="CR108" s="10"/>
      <c r="CS108" s="10"/>
      <c r="CT108" s="10"/>
      <c r="CU108" s="10"/>
      <c r="CV108" s="10"/>
      <c r="CW108" s="10"/>
      <c r="CX108" s="10"/>
      <c r="CY108" s="10"/>
      <c r="CZ108" s="10"/>
      <c r="DA108" s="10"/>
      <c r="DB108" s="10"/>
      <c r="DC108" s="10"/>
      <c r="DD108" s="10"/>
      <c r="DE108" s="10"/>
      <c r="DF108" s="10"/>
      <c r="DG108" s="10"/>
      <c r="DH108" s="10"/>
      <c r="DI108" s="10"/>
      <c r="DJ108" s="10"/>
      <c r="DK108" s="10"/>
      <c r="DL108" s="10"/>
      <c r="DM108" s="10"/>
      <c r="DN108" s="10"/>
    </row>
    <row r="109" spans="1:118" x14ac:dyDescent="0.25">
      <c r="B109" s="49" t="s">
        <v>7</v>
      </c>
      <c r="C109" s="2">
        <v>0</v>
      </c>
      <c r="D109" s="2">
        <v>204</v>
      </c>
      <c r="E109" s="2">
        <v>0</v>
      </c>
      <c r="F109" s="2">
        <v>32</v>
      </c>
      <c r="G109" s="2">
        <v>7</v>
      </c>
      <c r="H109" s="2">
        <v>3</v>
      </c>
      <c r="I109" s="2">
        <v>1</v>
      </c>
      <c r="J109" s="4">
        <v>0</v>
      </c>
      <c r="K109" s="3">
        <v>3</v>
      </c>
      <c r="L109" s="3">
        <v>1</v>
      </c>
      <c r="M109" s="3">
        <v>42</v>
      </c>
      <c r="N109" s="3">
        <v>0</v>
      </c>
      <c r="O109" s="3">
        <v>0</v>
      </c>
      <c r="P109" s="3">
        <v>0</v>
      </c>
      <c r="Q109" s="3">
        <v>0</v>
      </c>
      <c r="R109" s="3">
        <v>0</v>
      </c>
      <c r="S109" s="49">
        <v>293</v>
      </c>
      <c r="V109" s="49">
        <v>0.5</v>
      </c>
      <c r="W109" s="2">
        <f>H104</f>
        <v>4</v>
      </c>
      <c r="X109" s="2">
        <f>H105</f>
        <v>30</v>
      </c>
      <c r="Y109" s="2">
        <f>H106</f>
        <v>0</v>
      </c>
      <c r="Z109" s="2">
        <f>H107</f>
        <v>0</v>
      </c>
      <c r="AA109" s="2">
        <f>H108</f>
        <v>14</v>
      </c>
      <c r="AB109" s="2">
        <f>H109</f>
        <v>3</v>
      </c>
      <c r="AC109" s="2">
        <f>H110</f>
        <v>25</v>
      </c>
      <c r="AD109" s="4">
        <f>H111</f>
        <v>2</v>
      </c>
      <c r="AE109" s="2">
        <f>H112</f>
        <v>7</v>
      </c>
      <c r="AF109" s="2">
        <f>H113</f>
        <v>1</v>
      </c>
      <c r="AG109" s="2">
        <f>H114</f>
        <v>66</v>
      </c>
      <c r="AH109" s="2">
        <f>H115</f>
        <v>0</v>
      </c>
      <c r="AI109" s="2">
        <f>H116</f>
        <v>65</v>
      </c>
      <c r="AJ109" s="2">
        <f>H117</f>
        <v>9</v>
      </c>
      <c r="AK109" s="2">
        <f>H118</f>
        <v>215</v>
      </c>
      <c r="AL109" s="2">
        <f>H119</f>
        <v>8</v>
      </c>
      <c r="AM109" s="4">
        <f>H120</f>
        <v>14</v>
      </c>
      <c r="AN109" s="2">
        <f>H121</f>
        <v>19</v>
      </c>
      <c r="AO109" s="3">
        <f>H122</f>
        <v>15</v>
      </c>
      <c r="AP109" s="49">
        <f>H123</f>
        <v>83</v>
      </c>
      <c r="AQ109" s="2">
        <f>H124</f>
        <v>12</v>
      </c>
      <c r="AT109" s="49">
        <v>0.5</v>
      </c>
      <c r="AU109" s="31">
        <f t="shared" ref="AU109:BO109" si="1477">PRODUCT(W109*100*1/W120)</f>
        <v>1.3651877133105803</v>
      </c>
      <c r="AV109" s="31">
        <f t="shared" si="1477"/>
        <v>10.238907849829351</v>
      </c>
      <c r="AW109" s="31">
        <f t="shared" si="1477"/>
        <v>0</v>
      </c>
      <c r="AX109" s="31">
        <f t="shared" si="1477"/>
        <v>0</v>
      </c>
      <c r="AY109" s="31">
        <f t="shared" si="1477"/>
        <v>4.7781569965870307</v>
      </c>
      <c r="AZ109" s="31">
        <f t="shared" si="1477"/>
        <v>1.0238907849829351</v>
      </c>
      <c r="BA109" s="31">
        <f t="shared" si="1477"/>
        <v>8.5324232081911262</v>
      </c>
      <c r="BB109" s="32">
        <f t="shared" si="1477"/>
        <v>0.68259385665529015</v>
      </c>
      <c r="BC109" s="31">
        <f t="shared" si="1477"/>
        <v>2.3890784982935154</v>
      </c>
      <c r="BD109" s="31">
        <f t="shared" si="1477"/>
        <v>0.34129692832764508</v>
      </c>
      <c r="BE109" s="31">
        <f t="shared" si="1477"/>
        <v>22.525597269624573</v>
      </c>
      <c r="BF109" s="31">
        <f t="shared" si="1477"/>
        <v>0</v>
      </c>
      <c r="BG109" s="31">
        <f t="shared" si="1477"/>
        <v>22.184300341296929</v>
      </c>
      <c r="BH109" s="31">
        <f t="shared" si="1477"/>
        <v>6.8702290076335881</v>
      </c>
      <c r="BI109" s="31">
        <f t="shared" si="1477"/>
        <v>73.37883959044369</v>
      </c>
      <c r="BJ109" s="31">
        <f t="shared" si="1477"/>
        <v>2.7303754266211606</v>
      </c>
      <c r="BK109" s="32">
        <f t="shared" si="1477"/>
        <v>4.7781569965870307</v>
      </c>
      <c r="BL109" s="31">
        <f t="shared" si="1477"/>
        <v>6.4846416382252556</v>
      </c>
      <c r="BM109" s="33">
        <f t="shared" si="1477"/>
        <v>5.1194539249146755</v>
      </c>
      <c r="BN109" s="30">
        <f t="shared" si="1477"/>
        <v>28.327645051194541</v>
      </c>
      <c r="BO109" s="31">
        <f t="shared" si="1477"/>
        <v>4.0955631399317403</v>
      </c>
      <c r="BR109" s="49">
        <v>0.5</v>
      </c>
      <c r="BS109" s="31">
        <f t="shared" ref="BS109:CM109" si="1478">AU104+AU105+AU106+AU107+AU108+AU109</f>
        <v>1.3651877133105803</v>
      </c>
      <c r="BT109" s="31">
        <f t="shared" si="1478"/>
        <v>10.921501706484641</v>
      </c>
      <c r="BU109" s="31">
        <f t="shared" si="1478"/>
        <v>8.5324232081911262</v>
      </c>
      <c r="BV109" s="31">
        <f t="shared" si="1478"/>
        <v>32.081911262798634</v>
      </c>
      <c r="BW109" s="31">
        <f t="shared" si="1478"/>
        <v>83.617747440273035</v>
      </c>
      <c r="BX109" s="31">
        <f t="shared" si="1478"/>
        <v>83.959044368600686</v>
      </c>
      <c r="BY109" s="31">
        <f t="shared" si="1478"/>
        <v>82.593856655290097</v>
      </c>
      <c r="BZ109" s="32">
        <f t="shared" si="1478"/>
        <v>1.7064846416382253</v>
      </c>
      <c r="CA109" s="31">
        <f t="shared" si="1478"/>
        <v>99.317406143344712</v>
      </c>
      <c r="CB109" s="31">
        <f t="shared" si="1478"/>
        <v>99.658703071672363</v>
      </c>
      <c r="CC109" s="31">
        <f t="shared" si="1478"/>
        <v>92.150170648464155</v>
      </c>
      <c r="CD109" s="31">
        <f t="shared" si="1478"/>
        <v>60.068259385665527</v>
      </c>
      <c r="CE109" s="31">
        <f t="shared" si="1478"/>
        <v>94.880546075085334</v>
      </c>
      <c r="CF109" s="31">
        <f t="shared" si="1478"/>
        <v>90.07633587786259</v>
      </c>
      <c r="CG109" s="31">
        <f t="shared" si="1478"/>
        <v>73.37883959044369</v>
      </c>
      <c r="CH109" s="31">
        <f t="shared" si="1478"/>
        <v>64.163822525597269</v>
      </c>
      <c r="CI109" s="32">
        <f t="shared" si="1478"/>
        <v>84.300341296928323</v>
      </c>
      <c r="CJ109" s="31">
        <f t="shared" si="1478"/>
        <v>82.25255972696246</v>
      </c>
      <c r="CK109" s="33">
        <f t="shared" si="1478"/>
        <v>76.450511945392492</v>
      </c>
      <c r="CL109" s="30">
        <f t="shared" si="1478"/>
        <v>41.638225255972699</v>
      </c>
      <c r="CM109" s="31">
        <f t="shared" si="1478"/>
        <v>99.658703071672349</v>
      </c>
      <c r="CN109" s="5"/>
      <c r="CQ109" s="10"/>
      <c r="CR109" s="10" t="str">
        <f>A103</f>
        <v xml:space="preserve">Escherichia coli </v>
      </c>
      <c r="CS109" s="10"/>
      <c r="CT109" s="10"/>
      <c r="CU109" s="10"/>
      <c r="CV109" s="10"/>
      <c r="CW109" s="10"/>
      <c r="CX109" s="10"/>
      <c r="CY109" s="10"/>
      <c r="CZ109" s="10"/>
      <c r="DA109" s="10"/>
      <c r="DB109" s="10"/>
      <c r="DC109" s="10"/>
      <c r="DD109" s="10"/>
      <c r="DE109" s="10"/>
      <c r="DF109" s="10"/>
      <c r="DG109" s="10"/>
      <c r="DH109" s="10"/>
      <c r="DI109" s="10"/>
      <c r="DJ109" s="10"/>
      <c r="DK109" s="10"/>
      <c r="DL109" s="10"/>
      <c r="DM109" s="10"/>
      <c r="DN109" s="10"/>
    </row>
    <row r="110" spans="1:118" x14ac:dyDescent="0.25">
      <c r="B110" s="49" t="s">
        <v>8</v>
      </c>
      <c r="C110" s="2">
        <v>0</v>
      </c>
      <c r="D110" s="2">
        <v>0</v>
      </c>
      <c r="E110" s="2">
        <v>0</v>
      </c>
      <c r="F110" s="2">
        <v>215</v>
      </c>
      <c r="G110" s="2">
        <v>2</v>
      </c>
      <c r="H110" s="2">
        <v>25</v>
      </c>
      <c r="I110" s="2">
        <v>13</v>
      </c>
      <c r="J110" s="4">
        <v>11</v>
      </c>
      <c r="K110" s="4">
        <v>10</v>
      </c>
      <c r="L110" s="3">
        <v>4</v>
      </c>
      <c r="M110" s="3">
        <v>7</v>
      </c>
      <c r="N110" s="3">
        <v>4</v>
      </c>
      <c r="O110" s="3">
        <v>2</v>
      </c>
      <c r="P110" s="3">
        <v>0</v>
      </c>
      <c r="Q110" s="3">
        <v>0</v>
      </c>
      <c r="R110" s="3">
        <v>0</v>
      </c>
      <c r="S110" s="49">
        <v>293</v>
      </c>
      <c r="V110" s="49">
        <v>1</v>
      </c>
      <c r="W110" s="2">
        <f>I104</f>
        <v>16</v>
      </c>
      <c r="X110" s="2">
        <f>I105</f>
        <v>87</v>
      </c>
      <c r="Y110" s="2">
        <f>I106</f>
        <v>75</v>
      </c>
      <c r="Z110" s="2">
        <f>I107</f>
        <v>117</v>
      </c>
      <c r="AA110" s="2">
        <f>I108</f>
        <v>4</v>
      </c>
      <c r="AB110" s="2">
        <f>I109</f>
        <v>1</v>
      </c>
      <c r="AC110" s="2">
        <f>I110</f>
        <v>13</v>
      </c>
      <c r="AD110" s="4">
        <f>I111</f>
        <v>12</v>
      </c>
      <c r="AE110" s="2">
        <f>I112</f>
        <v>1</v>
      </c>
      <c r="AF110" s="2">
        <f>I113</f>
        <v>1</v>
      </c>
      <c r="AG110" s="2">
        <f>I114</f>
        <v>16</v>
      </c>
      <c r="AH110" s="2">
        <f>I115</f>
        <v>101</v>
      </c>
      <c r="AI110" s="2">
        <f>I116</f>
        <v>3</v>
      </c>
      <c r="AJ110" s="2">
        <f>I117</f>
        <v>7</v>
      </c>
      <c r="AK110" s="2">
        <f>I118</f>
        <v>0</v>
      </c>
      <c r="AL110" s="2">
        <f>I119</f>
        <v>5</v>
      </c>
      <c r="AM110" s="3">
        <f>I120</f>
        <v>2</v>
      </c>
      <c r="AN110" s="4">
        <f>I121</f>
        <v>6</v>
      </c>
      <c r="AO110" s="3">
        <f>I122</f>
        <v>18</v>
      </c>
      <c r="AP110" s="49">
        <f>I123</f>
        <v>59</v>
      </c>
      <c r="AQ110" s="3">
        <f>I124</f>
        <v>0</v>
      </c>
      <c r="AT110" s="49">
        <v>1</v>
      </c>
      <c r="AU110" s="31">
        <f t="shared" ref="AU110:BO110" si="1479">PRODUCT(W110*100*1/W120)</f>
        <v>5.4607508532423212</v>
      </c>
      <c r="AV110" s="31">
        <f t="shared" si="1479"/>
        <v>29.69283276450512</v>
      </c>
      <c r="AW110" s="31">
        <f t="shared" si="1479"/>
        <v>25.597269624573379</v>
      </c>
      <c r="AX110" s="31">
        <f t="shared" si="1479"/>
        <v>39.931740614334473</v>
      </c>
      <c r="AY110" s="31">
        <f t="shared" si="1479"/>
        <v>1.3651877133105803</v>
      </c>
      <c r="AZ110" s="31">
        <f t="shared" si="1479"/>
        <v>0.34129692832764508</v>
      </c>
      <c r="BA110" s="31">
        <f t="shared" si="1479"/>
        <v>4.4368600682593859</v>
      </c>
      <c r="BB110" s="32">
        <f t="shared" si="1479"/>
        <v>4.0955631399317403</v>
      </c>
      <c r="BC110" s="31">
        <f t="shared" si="1479"/>
        <v>0.34129692832764508</v>
      </c>
      <c r="BD110" s="31">
        <f t="shared" si="1479"/>
        <v>0.34129692832764508</v>
      </c>
      <c r="BE110" s="31">
        <f t="shared" si="1479"/>
        <v>5.4607508532423212</v>
      </c>
      <c r="BF110" s="31">
        <f t="shared" si="1479"/>
        <v>34.470989761092149</v>
      </c>
      <c r="BG110" s="31">
        <f t="shared" si="1479"/>
        <v>1.0238907849829351</v>
      </c>
      <c r="BH110" s="31">
        <f t="shared" si="1479"/>
        <v>5.343511450381679</v>
      </c>
      <c r="BI110" s="31">
        <f t="shared" si="1479"/>
        <v>0</v>
      </c>
      <c r="BJ110" s="31">
        <f t="shared" si="1479"/>
        <v>1.7064846416382253</v>
      </c>
      <c r="BK110" s="33">
        <f t="shared" si="1479"/>
        <v>0.68259385665529015</v>
      </c>
      <c r="BL110" s="32">
        <f t="shared" si="1479"/>
        <v>2.0477815699658701</v>
      </c>
      <c r="BM110" s="33">
        <f t="shared" si="1479"/>
        <v>6.1433447098976108</v>
      </c>
      <c r="BN110" s="30">
        <f t="shared" si="1479"/>
        <v>20.136518771331058</v>
      </c>
      <c r="BO110" s="33">
        <f t="shared" si="1479"/>
        <v>0</v>
      </c>
      <c r="BR110" s="49">
        <v>1</v>
      </c>
      <c r="BS110" s="31">
        <f t="shared" ref="BS110:CM110" si="1480">AU104+AU105+AU106+AU107+AU108+AU109+AU110</f>
        <v>6.8259385665529013</v>
      </c>
      <c r="BT110" s="31">
        <f t="shared" si="1480"/>
        <v>40.61433447098976</v>
      </c>
      <c r="BU110" s="31">
        <f t="shared" si="1480"/>
        <v>34.129692832764505</v>
      </c>
      <c r="BV110" s="31">
        <f t="shared" si="1480"/>
        <v>72.0136518771331</v>
      </c>
      <c r="BW110" s="31">
        <f t="shared" si="1480"/>
        <v>84.982935153583611</v>
      </c>
      <c r="BX110" s="31">
        <f t="shared" si="1480"/>
        <v>84.300341296928337</v>
      </c>
      <c r="BY110" s="31">
        <f t="shared" si="1480"/>
        <v>87.030716723549489</v>
      </c>
      <c r="BZ110" s="32">
        <f t="shared" si="1480"/>
        <v>5.802047781569966</v>
      </c>
      <c r="CA110" s="31">
        <f t="shared" si="1480"/>
        <v>99.658703071672363</v>
      </c>
      <c r="CB110" s="31">
        <f t="shared" si="1480"/>
        <v>100.00000000000001</v>
      </c>
      <c r="CC110" s="31">
        <f t="shared" si="1480"/>
        <v>97.610921501706471</v>
      </c>
      <c r="CD110" s="31">
        <f t="shared" si="1480"/>
        <v>94.539249146757669</v>
      </c>
      <c r="CE110" s="31">
        <f t="shared" si="1480"/>
        <v>95.904436860068273</v>
      </c>
      <c r="CF110" s="31">
        <f t="shared" si="1480"/>
        <v>95.419847328244273</v>
      </c>
      <c r="CG110" s="31">
        <f t="shared" si="1480"/>
        <v>73.37883959044369</v>
      </c>
      <c r="CH110" s="31">
        <f t="shared" si="1480"/>
        <v>65.870307167235495</v>
      </c>
      <c r="CI110" s="33">
        <f t="shared" si="1480"/>
        <v>84.982935153583611</v>
      </c>
      <c r="CJ110" s="32">
        <f t="shared" si="1480"/>
        <v>84.300341296928323</v>
      </c>
      <c r="CK110" s="33">
        <f t="shared" si="1480"/>
        <v>82.593856655290097</v>
      </c>
      <c r="CL110" s="30">
        <f t="shared" si="1480"/>
        <v>61.774744027303754</v>
      </c>
      <c r="CM110" s="33">
        <f t="shared" si="1480"/>
        <v>99.658703071672349</v>
      </c>
      <c r="CN110" s="5"/>
      <c r="CQ110" s="10"/>
      <c r="CR110" s="10"/>
      <c r="CS110" s="10"/>
      <c r="CT110" s="10"/>
      <c r="CU110" s="10"/>
      <c r="CV110" s="10"/>
      <c r="CW110" s="10"/>
      <c r="CX110" s="10"/>
      <c r="CY110" s="10"/>
      <c r="CZ110" s="10"/>
      <c r="DA110" s="10"/>
      <c r="DB110" s="10"/>
      <c r="DC110" s="10"/>
      <c r="DD110" s="10"/>
      <c r="DE110" s="10"/>
      <c r="DF110" s="10"/>
      <c r="DG110" s="10"/>
      <c r="DH110" s="10"/>
      <c r="DI110" s="10"/>
      <c r="DJ110" s="10"/>
      <c r="DK110" s="10"/>
      <c r="DL110" s="10"/>
      <c r="DM110" s="10"/>
      <c r="DN110" s="10"/>
    </row>
    <row r="111" spans="1:118" x14ac:dyDescent="0.25">
      <c r="B111" s="49" t="s">
        <v>9</v>
      </c>
      <c r="C111" s="4">
        <v>0</v>
      </c>
      <c r="D111" s="4">
        <v>0</v>
      </c>
      <c r="E111" s="4">
        <v>0</v>
      </c>
      <c r="F111" s="4">
        <v>3</v>
      </c>
      <c r="G111" s="4">
        <v>0</v>
      </c>
      <c r="H111" s="4">
        <v>2</v>
      </c>
      <c r="I111" s="4">
        <v>12</v>
      </c>
      <c r="J111" s="4">
        <v>88</v>
      </c>
      <c r="K111" s="4">
        <v>107</v>
      </c>
      <c r="L111" s="4">
        <v>29</v>
      </c>
      <c r="M111" s="3">
        <v>6</v>
      </c>
      <c r="N111" s="3">
        <v>7</v>
      </c>
      <c r="O111" s="3">
        <v>39</v>
      </c>
      <c r="P111" s="3">
        <v>0</v>
      </c>
      <c r="Q111" s="3">
        <v>0</v>
      </c>
      <c r="R111" s="3">
        <v>0</v>
      </c>
      <c r="S111" s="49">
        <v>293</v>
      </c>
      <c r="V111" s="49">
        <v>2</v>
      </c>
      <c r="W111" s="2">
        <f>J104</f>
        <v>85</v>
      </c>
      <c r="X111" s="2">
        <f>J105</f>
        <v>26</v>
      </c>
      <c r="Y111" s="2">
        <f>J106</f>
        <v>28</v>
      </c>
      <c r="Z111" s="2">
        <f>J107</f>
        <v>55</v>
      </c>
      <c r="AA111" s="4">
        <f>J108</f>
        <v>1</v>
      </c>
      <c r="AB111" s="4">
        <f>J109</f>
        <v>0</v>
      </c>
      <c r="AC111" s="4">
        <f>J110</f>
        <v>11</v>
      </c>
      <c r="AD111" s="4">
        <f>J111</f>
        <v>88</v>
      </c>
      <c r="AE111" s="2">
        <f>J112</f>
        <v>1</v>
      </c>
      <c r="AF111" s="2">
        <f>J113</f>
        <v>0</v>
      </c>
      <c r="AG111" s="2">
        <f>J114</f>
        <v>2</v>
      </c>
      <c r="AH111" s="2">
        <f>J115</f>
        <v>15</v>
      </c>
      <c r="AI111" s="2">
        <f>J116</f>
        <v>0</v>
      </c>
      <c r="AJ111" s="2">
        <f>J117</f>
        <v>4</v>
      </c>
      <c r="AK111" s="2">
        <f>J118</f>
        <v>36</v>
      </c>
      <c r="AL111" s="2">
        <f>J119</f>
        <v>1</v>
      </c>
      <c r="AM111" s="3">
        <f>J120</f>
        <v>0</v>
      </c>
      <c r="AN111" s="3">
        <f>J121</f>
        <v>3</v>
      </c>
      <c r="AO111" s="3">
        <f>J122</f>
        <v>6</v>
      </c>
      <c r="AP111" s="49">
        <f>J123</f>
        <v>19</v>
      </c>
      <c r="AQ111" s="3">
        <f>J124</f>
        <v>1</v>
      </c>
      <c r="AT111" s="49">
        <v>2</v>
      </c>
      <c r="AU111" s="31">
        <f t="shared" ref="AU111:BO111" si="1481">PRODUCT(W111*100*1/W120)</f>
        <v>29.010238907849828</v>
      </c>
      <c r="AV111" s="31">
        <f t="shared" si="1481"/>
        <v>8.8737201365187719</v>
      </c>
      <c r="AW111" s="31">
        <f t="shared" si="1481"/>
        <v>9.5563139931740615</v>
      </c>
      <c r="AX111" s="31">
        <f t="shared" si="1481"/>
        <v>18.771331058020479</v>
      </c>
      <c r="AY111" s="32">
        <f t="shared" si="1481"/>
        <v>0.34129692832764508</v>
      </c>
      <c r="AZ111" s="32">
        <f t="shared" si="1481"/>
        <v>0</v>
      </c>
      <c r="BA111" s="32">
        <f t="shared" si="1481"/>
        <v>3.7542662116040955</v>
      </c>
      <c r="BB111" s="32">
        <f t="shared" si="1481"/>
        <v>30.034129692832764</v>
      </c>
      <c r="BC111" s="31">
        <f t="shared" si="1481"/>
        <v>0.34129692832764508</v>
      </c>
      <c r="BD111" s="31">
        <f t="shared" si="1481"/>
        <v>0</v>
      </c>
      <c r="BE111" s="31">
        <f t="shared" si="1481"/>
        <v>0.68259385665529015</v>
      </c>
      <c r="BF111" s="31">
        <f t="shared" si="1481"/>
        <v>5.1194539249146755</v>
      </c>
      <c r="BG111" s="31">
        <f t="shared" si="1481"/>
        <v>0</v>
      </c>
      <c r="BH111" s="31">
        <f t="shared" si="1481"/>
        <v>3.053435114503817</v>
      </c>
      <c r="BI111" s="31">
        <f t="shared" si="1481"/>
        <v>12.286689419795222</v>
      </c>
      <c r="BJ111" s="31">
        <f t="shared" si="1481"/>
        <v>0.34129692832764508</v>
      </c>
      <c r="BK111" s="33">
        <f t="shared" si="1481"/>
        <v>0</v>
      </c>
      <c r="BL111" s="33">
        <f t="shared" si="1481"/>
        <v>1.0238907849829351</v>
      </c>
      <c r="BM111" s="33">
        <f t="shared" si="1481"/>
        <v>2.0477815699658701</v>
      </c>
      <c r="BN111" s="30">
        <f t="shared" si="1481"/>
        <v>6.4846416382252556</v>
      </c>
      <c r="BO111" s="33">
        <f t="shared" si="1481"/>
        <v>0.34129692832764508</v>
      </c>
      <c r="BR111" s="49">
        <v>2</v>
      </c>
      <c r="BS111" s="31">
        <f t="shared" ref="BS111:CM111" si="1482">AU104+AU105+AU106+AU107+AU108+AU109+AU110+AU111</f>
        <v>35.836177474402731</v>
      </c>
      <c r="BT111" s="31">
        <f t="shared" si="1482"/>
        <v>49.488054607508531</v>
      </c>
      <c r="BU111" s="31">
        <f t="shared" si="1482"/>
        <v>43.686006825938563</v>
      </c>
      <c r="BV111" s="31">
        <f t="shared" si="1482"/>
        <v>90.784982935153579</v>
      </c>
      <c r="BW111" s="32">
        <f t="shared" si="1482"/>
        <v>85.324232081911262</v>
      </c>
      <c r="BX111" s="32">
        <f t="shared" si="1482"/>
        <v>84.300341296928337</v>
      </c>
      <c r="BY111" s="32">
        <f t="shared" si="1482"/>
        <v>90.784982935153579</v>
      </c>
      <c r="BZ111" s="32">
        <f t="shared" si="1482"/>
        <v>35.836177474402731</v>
      </c>
      <c r="CA111" s="31">
        <f t="shared" si="1482"/>
        <v>100.00000000000001</v>
      </c>
      <c r="CB111" s="31">
        <f t="shared" si="1482"/>
        <v>100.00000000000001</v>
      </c>
      <c r="CC111" s="31">
        <f t="shared" si="1482"/>
        <v>98.293515358361759</v>
      </c>
      <c r="CD111" s="31">
        <f t="shared" si="1482"/>
        <v>99.658703071672349</v>
      </c>
      <c r="CE111" s="31">
        <f t="shared" si="1482"/>
        <v>95.904436860068273</v>
      </c>
      <c r="CF111" s="31">
        <f t="shared" si="1482"/>
        <v>98.473282442748086</v>
      </c>
      <c r="CG111" s="31">
        <f t="shared" si="1482"/>
        <v>85.665529010238913</v>
      </c>
      <c r="CH111" s="31">
        <f t="shared" si="1482"/>
        <v>66.211604095563146</v>
      </c>
      <c r="CI111" s="33">
        <f t="shared" si="1482"/>
        <v>84.982935153583611</v>
      </c>
      <c r="CJ111" s="33">
        <f t="shared" si="1482"/>
        <v>85.324232081911262</v>
      </c>
      <c r="CK111" s="33">
        <f t="shared" si="1482"/>
        <v>84.64163822525596</v>
      </c>
      <c r="CL111" s="30">
        <f t="shared" si="1482"/>
        <v>68.25938566552901</v>
      </c>
      <c r="CM111" s="33">
        <f t="shared" si="1482"/>
        <v>100</v>
      </c>
      <c r="CN111" s="34"/>
      <c r="CQ111" s="10"/>
      <c r="CR111" s="10"/>
      <c r="CS111" s="10"/>
      <c r="CT111" s="10"/>
      <c r="CU111" s="10"/>
      <c r="CV111" s="10"/>
      <c r="CW111" s="10"/>
      <c r="CX111" s="10"/>
      <c r="CY111" s="10"/>
      <c r="CZ111" s="10"/>
      <c r="DA111" s="10"/>
      <c r="DB111" s="10"/>
      <c r="DC111" s="10"/>
      <c r="DD111" s="10"/>
      <c r="DE111" s="10"/>
      <c r="DF111" s="10"/>
      <c r="DG111" s="10"/>
      <c r="DH111" s="10"/>
      <c r="DI111" s="10"/>
      <c r="DJ111" s="10"/>
      <c r="DK111" s="10"/>
      <c r="DL111" s="10"/>
      <c r="DM111" s="10"/>
      <c r="DN111" s="10"/>
    </row>
    <row r="112" spans="1:118" x14ac:dyDescent="0.25">
      <c r="B112" s="49" t="s">
        <v>10</v>
      </c>
      <c r="C112" s="2">
        <v>0</v>
      </c>
      <c r="D112" s="2">
        <v>0</v>
      </c>
      <c r="E112" s="2">
        <v>207</v>
      </c>
      <c r="F112" s="2">
        <v>0</v>
      </c>
      <c r="G112" s="2">
        <v>77</v>
      </c>
      <c r="H112" s="2">
        <v>7</v>
      </c>
      <c r="I112" s="2">
        <v>1</v>
      </c>
      <c r="J112" s="2">
        <v>1</v>
      </c>
      <c r="K112" s="4">
        <v>0</v>
      </c>
      <c r="L112" s="3">
        <v>0</v>
      </c>
      <c r="M112" s="3">
        <v>0</v>
      </c>
      <c r="N112" s="3">
        <v>0</v>
      </c>
      <c r="O112" s="3">
        <v>0</v>
      </c>
      <c r="P112" s="3">
        <v>0</v>
      </c>
      <c r="Q112" s="3">
        <v>0</v>
      </c>
      <c r="R112" s="3">
        <v>0</v>
      </c>
      <c r="S112" s="49">
        <v>293</v>
      </c>
      <c r="V112" s="49">
        <v>4</v>
      </c>
      <c r="W112" s="2">
        <f>K104</f>
        <v>23</v>
      </c>
      <c r="X112" s="2">
        <f>K105</f>
        <v>17</v>
      </c>
      <c r="Y112" s="2">
        <f>K106</f>
        <v>9</v>
      </c>
      <c r="Z112" s="2">
        <f>K107</f>
        <v>13</v>
      </c>
      <c r="AA112" s="4">
        <f>K108</f>
        <v>9</v>
      </c>
      <c r="AB112" s="3">
        <f>K109</f>
        <v>3</v>
      </c>
      <c r="AC112" s="4">
        <f>K110</f>
        <v>10</v>
      </c>
      <c r="AD112" s="4">
        <f>K111</f>
        <v>107</v>
      </c>
      <c r="AE112" s="4">
        <f>K112</f>
        <v>0</v>
      </c>
      <c r="AF112" s="4">
        <f>K113</f>
        <v>0</v>
      </c>
      <c r="AG112" s="3">
        <f>K114</f>
        <v>2</v>
      </c>
      <c r="AH112" s="2">
        <f>K115</f>
        <v>0</v>
      </c>
      <c r="AI112" s="3">
        <f>K116</f>
        <v>2</v>
      </c>
      <c r="AJ112" s="3">
        <f>K117</f>
        <v>1</v>
      </c>
      <c r="AK112" s="2">
        <f>K118</f>
        <v>17</v>
      </c>
      <c r="AL112" s="4">
        <f>K119</f>
        <v>3</v>
      </c>
      <c r="AM112" s="3">
        <f>K120</f>
        <v>2</v>
      </c>
      <c r="AN112" s="3">
        <f>K121</f>
        <v>28</v>
      </c>
      <c r="AO112" s="3">
        <f>K122</f>
        <v>4</v>
      </c>
      <c r="AP112" s="49">
        <f>K123</f>
        <v>24</v>
      </c>
      <c r="AQ112" s="3">
        <f>K124</f>
        <v>0</v>
      </c>
      <c r="AT112" s="49">
        <v>4</v>
      </c>
      <c r="AU112" s="31">
        <f t="shared" ref="AU112:BO112" si="1483">PRODUCT(W112*100*1/W120)</f>
        <v>7.8498293515358366</v>
      </c>
      <c r="AV112" s="31">
        <f t="shared" si="1483"/>
        <v>5.802047781569966</v>
      </c>
      <c r="AW112" s="31">
        <f t="shared" si="1483"/>
        <v>3.0716723549488054</v>
      </c>
      <c r="AX112" s="31">
        <f t="shared" si="1483"/>
        <v>4.4368600682593859</v>
      </c>
      <c r="AY112" s="32">
        <f t="shared" si="1483"/>
        <v>3.0716723549488054</v>
      </c>
      <c r="AZ112" s="33">
        <f t="shared" si="1483"/>
        <v>1.0238907849829351</v>
      </c>
      <c r="BA112" s="32">
        <f t="shared" si="1483"/>
        <v>3.4129692832764507</v>
      </c>
      <c r="BB112" s="32">
        <f t="shared" si="1483"/>
        <v>36.518771331058019</v>
      </c>
      <c r="BC112" s="32">
        <f t="shared" si="1483"/>
        <v>0</v>
      </c>
      <c r="BD112" s="32">
        <f t="shared" si="1483"/>
        <v>0</v>
      </c>
      <c r="BE112" s="33">
        <f t="shared" si="1483"/>
        <v>0.68259385665529015</v>
      </c>
      <c r="BF112" s="2">
        <f t="shared" si="1483"/>
        <v>0</v>
      </c>
      <c r="BG112" s="33">
        <f t="shared" si="1483"/>
        <v>0.68259385665529015</v>
      </c>
      <c r="BH112" s="33">
        <f t="shared" si="1483"/>
        <v>0.76335877862595425</v>
      </c>
      <c r="BI112" s="31">
        <f t="shared" si="1483"/>
        <v>5.802047781569966</v>
      </c>
      <c r="BJ112" s="32">
        <f t="shared" si="1483"/>
        <v>1.0238907849829351</v>
      </c>
      <c r="BK112" s="33">
        <f t="shared" si="1483"/>
        <v>0.68259385665529015</v>
      </c>
      <c r="BL112" s="33">
        <f t="shared" si="1483"/>
        <v>9.5563139931740615</v>
      </c>
      <c r="BM112" s="33">
        <f t="shared" si="1483"/>
        <v>1.3651877133105803</v>
      </c>
      <c r="BN112" s="30">
        <f t="shared" si="1483"/>
        <v>8.1911262798634805</v>
      </c>
      <c r="BO112" s="33">
        <f t="shared" si="1483"/>
        <v>0</v>
      </c>
      <c r="BR112" s="49">
        <v>4</v>
      </c>
      <c r="BS112" s="31">
        <f t="shared" ref="BS112:CM112" si="1484">AU104+AU105+AU106+AU107+AU108+AU109+AU110+AU111+AU112</f>
        <v>43.68600682593857</v>
      </c>
      <c r="BT112" s="31">
        <f t="shared" si="1484"/>
        <v>55.290102389078498</v>
      </c>
      <c r="BU112" s="31">
        <f t="shared" si="1484"/>
        <v>46.757679180887365</v>
      </c>
      <c r="BV112" s="31">
        <f t="shared" si="1484"/>
        <v>95.221843003412971</v>
      </c>
      <c r="BW112" s="32">
        <f t="shared" si="1484"/>
        <v>88.395904436860064</v>
      </c>
      <c r="BX112" s="33">
        <f t="shared" si="1484"/>
        <v>85.324232081911276</v>
      </c>
      <c r="BY112" s="32">
        <f t="shared" si="1484"/>
        <v>94.197952218430032</v>
      </c>
      <c r="BZ112" s="32">
        <f t="shared" si="1484"/>
        <v>72.354948805460751</v>
      </c>
      <c r="CA112" s="32">
        <f t="shared" si="1484"/>
        <v>100.00000000000001</v>
      </c>
      <c r="CB112" s="32">
        <f t="shared" si="1484"/>
        <v>100.00000000000001</v>
      </c>
      <c r="CC112" s="33">
        <f t="shared" si="1484"/>
        <v>98.976109215017047</v>
      </c>
      <c r="CD112" s="31">
        <f t="shared" si="1484"/>
        <v>99.658703071672349</v>
      </c>
      <c r="CE112" s="31">
        <f t="shared" si="1484"/>
        <v>96.587030716723561</v>
      </c>
      <c r="CF112" s="31">
        <f t="shared" si="1484"/>
        <v>99.236641221374043</v>
      </c>
      <c r="CG112" s="31">
        <f t="shared" si="1484"/>
        <v>91.467576791808881</v>
      </c>
      <c r="CH112" s="32">
        <f t="shared" si="1484"/>
        <v>67.235494880546085</v>
      </c>
      <c r="CI112" s="33">
        <f t="shared" si="1484"/>
        <v>85.665529010238899</v>
      </c>
      <c r="CJ112" s="33">
        <f t="shared" si="1484"/>
        <v>94.88054607508532</v>
      </c>
      <c r="CK112" s="33">
        <f t="shared" si="1484"/>
        <v>86.006825938566536</v>
      </c>
      <c r="CL112" s="30">
        <f t="shared" si="1484"/>
        <v>76.450511945392492</v>
      </c>
      <c r="CM112" s="33">
        <f t="shared" si="1484"/>
        <v>100</v>
      </c>
      <c r="CN112" s="7"/>
      <c r="CQ112" s="10"/>
      <c r="CR112" s="10"/>
      <c r="CS112" s="10"/>
      <c r="CT112" s="10"/>
      <c r="CU112" s="10"/>
      <c r="CV112" s="10"/>
      <c r="CW112" s="10"/>
      <c r="CX112" s="10"/>
      <c r="CY112" s="10"/>
      <c r="CZ112" s="10"/>
      <c r="DA112" s="10"/>
      <c r="DB112" s="10"/>
      <c r="DC112" s="10"/>
      <c r="DD112" s="10"/>
      <c r="DE112" s="10"/>
      <c r="DF112" s="10"/>
      <c r="DG112" s="10"/>
      <c r="DH112" s="10"/>
      <c r="DI112" s="10"/>
      <c r="DJ112" s="10"/>
      <c r="DK112" s="10"/>
      <c r="DL112" s="10"/>
      <c r="DM112" s="10"/>
      <c r="DN112" s="10"/>
    </row>
    <row r="113" spans="2:118" x14ac:dyDescent="0.25">
      <c r="B113" s="49" t="s">
        <v>11</v>
      </c>
      <c r="C113" s="2">
        <v>0</v>
      </c>
      <c r="D113" s="2">
        <v>0</v>
      </c>
      <c r="E113" s="2">
        <v>290</v>
      </c>
      <c r="F113" s="2">
        <v>0</v>
      </c>
      <c r="G113" s="2">
        <v>1</v>
      </c>
      <c r="H113" s="2">
        <v>1</v>
      </c>
      <c r="I113" s="2">
        <v>1</v>
      </c>
      <c r="J113" s="2">
        <v>0</v>
      </c>
      <c r="K113" s="4">
        <v>0</v>
      </c>
      <c r="L113" s="4">
        <v>0</v>
      </c>
      <c r="M113" s="3">
        <v>0</v>
      </c>
      <c r="N113" s="3">
        <v>0</v>
      </c>
      <c r="O113" s="3">
        <v>0</v>
      </c>
      <c r="P113" s="3">
        <v>0</v>
      </c>
      <c r="Q113" s="3">
        <v>0</v>
      </c>
      <c r="R113" s="3">
        <v>0</v>
      </c>
      <c r="S113" s="49">
        <v>293</v>
      </c>
      <c r="V113" s="49">
        <v>8</v>
      </c>
      <c r="W113" s="2">
        <f>L104</f>
        <v>0</v>
      </c>
      <c r="X113" s="2">
        <f>L105</f>
        <v>23</v>
      </c>
      <c r="Y113" s="2">
        <f>L106</f>
        <v>19</v>
      </c>
      <c r="Z113" s="2">
        <f>L107</f>
        <v>4</v>
      </c>
      <c r="AA113" s="3">
        <f>L108</f>
        <v>10</v>
      </c>
      <c r="AB113" s="3">
        <f>L109</f>
        <v>1</v>
      </c>
      <c r="AC113" s="3">
        <f>L110</f>
        <v>4</v>
      </c>
      <c r="AD113" s="4">
        <f>L111</f>
        <v>29</v>
      </c>
      <c r="AE113" s="3">
        <f>L112</f>
        <v>0</v>
      </c>
      <c r="AF113" s="4">
        <f>L113</f>
        <v>0</v>
      </c>
      <c r="AG113" s="3">
        <f>L114</f>
        <v>1</v>
      </c>
      <c r="AH113" s="2">
        <f>L115</f>
        <v>0</v>
      </c>
      <c r="AI113" s="3">
        <f>L116</f>
        <v>1</v>
      </c>
      <c r="AJ113" s="3">
        <f>L117</f>
        <v>1</v>
      </c>
      <c r="AK113" s="2">
        <f>L118</f>
        <v>10</v>
      </c>
      <c r="AL113" s="3">
        <f>L119</f>
        <v>2</v>
      </c>
      <c r="AM113" s="3">
        <f>L120</f>
        <v>42</v>
      </c>
      <c r="AN113" s="3">
        <f>L121</f>
        <v>11</v>
      </c>
      <c r="AO113" s="3">
        <f>L122</f>
        <v>41</v>
      </c>
      <c r="AP113" s="49">
        <f>L123</f>
        <v>36</v>
      </c>
      <c r="AQ113" s="3">
        <f>L124</f>
        <v>0</v>
      </c>
      <c r="AT113" s="49">
        <v>8</v>
      </c>
      <c r="AU113" s="31">
        <f t="shared" ref="AU113:BO113" si="1485">PRODUCT(W113*100*1/W120)</f>
        <v>0</v>
      </c>
      <c r="AV113" s="31">
        <f t="shared" si="1485"/>
        <v>7.8498293515358366</v>
      </c>
      <c r="AW113" s="31">
        <f t="shared" si="1485"/>
        <v>6.4846416382252556</v>
      </c>
      <c r="AX113" s="31">
        <f t="shared" si="1485"/>
        <v>1.3651877133105803</v>
      </c>
      <c r="AY113" s="33">
        <f t="shared" si="1485"/>
        <v>3.4129692832764507</v>
      </c>
      <c r="AZ113" s="33">
        <f t="shared" si="1485"/>
        <v>0.34129692832764508</v>
      </c>
      <c r="BA113" s="33">
        <f t="shared" si="1485"/>
        <v>1.3651877133105803</v>
      </c>
      <c r="BB113" s="32">
        <f t="shared" si="1485"/>
        <v>9.8976109215017072</v>
      </c>
      <c r="BC113" s="33">
        <f t="shared" si="1485"/>
        <v>0</v>
      </c>
      <c r="BD113" s="32">
        <f t="shared" si="1485"/>
        <v>0</v>
      </c>
      <c r="BE113" s="33">
        <f t="shared" si="1485"/>
        <v>0.34129692832764508</v>
      </c>
      <c r="BF113" s="2">
        <f t="shared" si="1485"/>
        <v>0</v>
      </c>
      <c r="BG113" s="3">
        <f t="shared" si="1485"/>
        <v>0.34129692832764508</v>
      </c>
      <c r="BH113" s="33">
        <f t="shared" si="1485"/>
        <v>0.76335877862595425</v>
      </c>
      <c r="BI113" s="31">
        <f t="shared" si="1485"/>
        <v>3.4129692832764507</v>
      </c>
      <c r="BJ113" s="33">
        <f t="shared" si="1485"/>
        <v>0.68259385665529015</v>
      </c>
      <c r="BK113" s="33">
        <f t="shared" si="1485"/>
        <v>14.334470989761092</v>
      </c>
      <c r="BL113" s="33">
        <f t="shared" si="1485"/>
        <v>3.7542662116040955</v>
      </c>
      <c r="BM113" s="33">
        <f t="shared" si="1485"/>
        <v>13.993174061433447</v>
      </c>
      <c r="BN113" s="30">
        <f t="shared" si="1485"/>
        <v>12.286689419795222</v>
      </c>
      <c r="BO113" s="33">
        <f t="shared" si="1485"/>
        <v>0</v>
      </c>
      <c r="BR113" s="49">
        <v>8</v>
      </c>
      <c r="BS113" s="31">
        <f t="shared" ref="BS113:CM113" si="1486">AU104+AU105+AU106+AU107+AU108+AU109+AU110+AU111+AU112+AU113</f>
        <v>43.68600682593857</v>
      </c>
      <c r="BT113" s="31">
        <f t="shared" si="1486"/>
        <v>63.139931740614337</v>
      </c>
      <c r="BU113" s="31">
        <f t="shared" si="1486"/>
        <v>53.242320819112621</v>
      </c>
      <c r="BV113" s="31">
        <f t="shared" si="1486"/>
        <v>96.587030716723547</v>
      </c>
      <c r="BW113" s="33">
        <f t="shared" si="1486"/>
        <v>91.808873720136518</v>
      </c>
      <c r="BX113" s="33">
        <f t="shared" si="1486"/>
        <v>85.665529010238927</v>
      </c>
      <c r="BY113" s="33">
        <f t="shared" si="1486"/>
        <v>95.563139931740608</v>
      </c>
      <c r="BZ113" s="32">
        <f t="shared" si="1486"/>
        <v>82.25255972696246</v>
      </c>
      <c r="CA113" s="33">
        <f t="shared" si="1486"/>
        <v>100.00000000000001</v>
      </c>
      <c r="CB113" s="32">
        <f t="shared" si="1486"/>
        <v>100.00000000000001</v>
      </c>
      <c r="CC113" s="33">
        <f t="shared" si="1486"/>
        <v>99.317406143344698</v>
      </c>
      <c r="CD113" s="31">
        <f t="shared" si="1486"/>
        <v>99.658703071672349</v>
      </c>
      <c r="CE113" s="33">
        <f t="shared" si="1486"/>
        <v>96.928327645051212</v>
      </c>
      <c r="CF113" s="33">
        <f t="shared" si="1486"/>
        <v>100</v>
      </c>
      <c r="CG113" s="31">
        <f t="shared" si="1486"/>
        <v>94.880546075085334</v>
      </c>
      <c r="CH113" s="33">
        <f t="shared" si="1486"/>
        <v>67.918088737201373</v>
      </c>
      <c r="CI113" s="33">
        <f t="shared" si="1486"/>
        <v>99.999999999999986</v>
      </c>
      <c r="CJ113" s="33">
        <f t="shared" si="1486"/>
        <v>98.63481228668941</v>
      </c>
      <c r="CK113" s="33">
        <f t="shared" si="1486"/>
        <v>99.999999999999986</v>
      </c>
      <c r="CL113" s="30">
        <f t="shared" si="1486"/>
        <v>88.737201365187715</v>
      </c>
      <c r="CM113" s="33">
        <f t="shared" si="1486"/>
        <v>100</v>
      </c>
      <c r="CN113" s="7"/>
      <c r="CQ113" s="10"/>
      <c r="CR113" s="10"/>
      <c r="CS113" s="10"/>
      <c r="CT113" s="10"/>
      <c r="CU113" s="10"/>
      <c r="CV113" s="10"/>
      <c r="CW113" s="10"/>
      <c r="CX113" s="10"/>
      <c r="CY113" s="10"/>
      <c r="CZ113" s="10"/>
      <c r="DA113" s="10"/>
      <c r="DB113" s="10"/>
      <c r="DC113" s="10"/>
      <c r="DD113" s="10"/>
      <c r="DE113" s="10"/>
      <c r="DF113" s="10"/>
      <c r="DG113" s="10"/>
      <c r="DH113" s="10"/>
      <c r="DI113" s="10"/>
      <c r="DJ113" s="10"/>
      <c r="DK113" s="10"/>
      <c r="DL113" s="10"/>
      <c r="DM113" s="10"/>
      <c r="DN113" s="10"/>
    </row>
    <row r="114" spans="2:118" x14ac:dyDescent="0.25">
      <c r="B114" s="49" t="s">
        <v>12</v>
      </c>
      <c r="C114" s="2">
        <v>0</v>
      </c>
      <c r="D114" s="2">
        <v>1</v>
      </c>
      <c r="E114" s="2">
        <v>0</v>
      </c>
      <c r="F114" s="2">
        <v>30</v>
      </c>
      <c r="G114" s="2">
        <v>173</v>
      </c>
      <c r="H114" s="2">
        <v>66</v>
      </c>
      <c r="I114" s="2">
        <v>16</v>
      </c>
      <c r="J114" s="2">
        <v>2</v>
      </c>
      <c r="K114" s="3">
        <v>2</v>
      </c>
      <c r="L114" s="3">
        <v>1</v>
      </c>
      <c r="M114" s="3">
        <v>2</v>
      </c>
      <c r="N114" s="3">
        <v>0</v>
      </c>
      <c r="O114" s="3">
        <v>0</v>
      </c>
      <c r="P114" s="3">
        <v>0</v>
      </c>
      <c r="Q114" s="3">
        <v>0</v>
      </c>
      <c r="R114" s="3">
        <v>0</v>
      </c>
      <c r="S114" s="49">
        <v>293</v>
      </c>
      <c r="V114" s="49">
        <v>16</v>
      </c>
      <c r="W114" s="3">
        <f>M104</f>
        <v>1</v>
      </c>
      <c r="X114" s="3">
        <f>M105</f>
        <v>19</v>
      </c>
      <c r="Y114" s="3">
        <f>M106</f>
        <v>24</v>
      </c>
      <c r="Z114" s="3">
        <f>M107</f>
        <v>3</v>
      </c>
      <c r="AA114" s="3">
        <f>M108</f>
        <v>16</v>
      </c>
      <c r="AB114" s="3">
        <f>M109</f>
        <v>42</v>
      </c>
      <c r="AC114" s="3">
        <f>M110</f>
        <v>7</v>
      </c>
      <c r="AD114" s="3">
        <f>M111</f>
        <v>6</v>
      </c>
      <c r="AE114" s="3">
        <f>M112</f>
        <v>0</v>
      </c>
      <c r="AF114" s="3">
        <f>M113</f>
        <v>0</v>
      </c>
      <c r="AG114" s="3">
        <f>M114</f>
        <v>2</v>
      </c>
      <c r="AH114" s="3">
        <f>M115</f>
        <v>0</v>
      </c>
      <c r="AI114" s="3">
        <f>M116</f>
        <v>8</v>
      </c>
      <c r="AJ114" s="3">
        <f>M117</f>
        <v>0</v>
      </c>
      <c r="AK114" s="2">
        <f>M118</f>
        <v>9</v>
      </c>
      <c r="AL114" s="3">
        <f>M119</f>
        <v>6</v>
      </c>
      <c r="AM114" s="3">
        <f>M120</f>
        <v>0</v>
      </c>
      <c r="AN114" s="3">
        <f>M121</f>
        <v>4</v>
      </c>
      <c r="AO114" s="3">
        <f>M122</f>
        <v>0</v>
      </c>
      <c r="AP114" s="49">
        <f>M123</f>
        <v>33</v>
      </c>
      <c r="AQ114" s="3">
        <f>M124</f>
        <v>0</v>
      </c>
      <c r="AT114" s="49">
        <v>16</v>
      </c>
      <c r="AU114" s="33">
        <f t="shared" ref="AU114:BO114" si="1487">PRODUCT(W114*100*1/W120)</f>
        <v>0.34129692832764508</v>
      </c>
      <c r="AV114" s="33">
        <f t="shared" si="1487"/>
        <v>6.4846416382252556</v>
      </c>
      <c r="AW114" s="33">
        <f t="shared" si="1487"/>
        <v>8.1911262798634805</v>
      </c>
      <c r="AX114" s="33">
        <f t="shared" si="1487"/>
        <v>1.0238907849829351</v>
      </c>
      <c r="AY114" s="33">
        <f t="shared" si="1487"/>
        <v>5.4607508532423212</v>
      </c>
      <c r="AZ114" s="33">
        <f t="shared" si="1487"/>
        <v>14.334470989761092</v>
      </c>
      <c r="BA114" s="33">
        <f t="shared" si="1487"/>
        <v>2.3890784982935154</v>
      </c>
      <c r="BB114" s="33">
        <f t="shared" si="1487"/>
        <v>2.0477815699658701</v>
      </c>
      <c r="BC114" s="33">
        <f t="shared" si="1487"/>
        <v>0</v>
      </c>
      <c r="BD114" s="33">
        <f t="shared" si="1487"/>
        <v>0</v>
      </c>
      <c r="BE114" s="33">
        <f t="shared" si="1487"/>
        <v>0.68259385665529015</v>
      </c>
      <c r="BF114" s="33">
        <f t="shared" si="1487"/>
        <v>0</v>
      </c>
      <c r="BG114" s="3">
        <f t="shared" si="1487"/>
        <v>2.7303754266211606</v>
      </c>
      <c r="BH114" s="33">
        <f t="shared" si="1487"/>
        <v>0</v>
      </c>
      <c r="BI114" s="31">
        <f t="shared" si="1487"/>
        <v>3.0716723549488054</v>
      </c>
      <c r="BJ114" s="33">
        <f t="shared" si="1487"/>
        <v>2.0477815699658701</v>
      </c>
      <c r="BK114" s="33">
        <f t="shared" si="1487"/>
        <v>0</v>
      </c>
      <c r="BL114" s="33">
        <f t="shared" si="1487"/>
        <v>1.3651877133105803</v>
      </c>
      <c r="BM114" s="33">
        <f t="shared" si="1487"/>
        <v>0</v>
      </c>
      <c r="BN114" s="30">
        <f t="shared" si="1487"/>
        <v>11.262798634812286</v>
      </c>
      <c r="BO114" s="33">
        <f t="shared" si="1487"/>
        <v>0</v>
      </c>
      <c r="BR114" s="49">
        <v>16</v>
      </c>
      <c r="BS114" s="33">
        <f t="shared" ref="BS114:CM114" si="1488">AU104+AU105+AU106+AU107+AU108+AU109+AU110+AU111+AU112+AU113+AU114</f>
        <v>44.027303754266214</v>
      </c>
      <c r="BT114" s="33">
        <f t="shared" si="1488"/>
        <v>69.624573378839585</v>
      </c>
      <c r="BU114" s="31">
        <f t="shared" si="1488"/>
        <v>61.433447098976103</v>
      </c>
      <c r="BV114" s="31">
        <f t="shared" si="1488"/>
        <v>97.610921501706486</v>
      </c>
      <c r="BW114" s="33">
        <f t="shared" si="1488"/>
        <v>97.269624573378834</v>
      </c>
      <c r="BX114" s="33">
        <f t="shared" si="1488"/>
        <v>100.00000000000001</v>
      </c>
      <c r="BY114" s="33">
        <f t="shared" si="1488"/>
        <v>97.952218430034122</v>
      </c>
      <c r="BZ114" s="33">
        <f t="shared" si="1488"/>
        <v>84.300341296928323</v>
      </c>
      <c r="CA114" s="33">
        <f t="shared" si="1488"/>
        <v>100.00000000000001</v>
      </c>
      <c r="CB114" s="33">
        <f t="shared" si="1488"/>
        <v>100.00000000000001</v>
      </c>
      <c r="CC114" s="33">
        <f t="shared" si="1488"/>
        <v>99.999999999999986</v>
      </c>
      <c r="CD114" s="31">
        <f t="shared" si="1488"/>
        <v>99.658703071672349</v>
      </c>
      <c r="CE114" s="33">
        <f t="shared" si="1488"/>
        <v>99.658703071672377</v>
      </c>
      <c r="CF114" s="33">
        <f t="shared" si="1488"/>
        <v>100</v>
      </c>
      <c r="CG114" s="31">
        <f t="shared" si="1488"/>
        <v>97.952218430034137</v>
      </c>
      <c r="CH114" s="33">
        <f t="shared" si="1488"/>
        <v>69.965870307167236</v>
      </c>
      <c r="CI114" s="33">
        <f t="shared" si="1488"/>
        <v>99.999999999999986</v>
      </c>
      <c r="CJ114" s="33">
        <f t="shared" si="1488"/>
        <v>99.999999999999986</v>
      </c>
      <c r="CK114" s="33">
        <f t="shared" si="1488"/>
        <v>99.999999999999986</v>
      </c>
      <c r="CL114" s="30">
        <f t="shared" si="1488"/>
        <v>100</v>
      </c>
      <c r="CM114" s="33">
        <f t="shared" si="1488"/>
        <v>100</v>
      </c>
      <c r="CN114" s="7"/>
      <c r="CQ114" s="10"/>
      <c r="CR114" s="10"/>
      <c r="CS114" s="10"/>
      <c r="CT114" s="10"/>
      <c r="CU114" s="10"/>
      <c r="CV114" s="10"/>
      <c r="CW114" s="10"/>
      <c r="CX114" s="10"/>
      <c r="CY114" s="10"/>
      <c r="CZ114" s="10"/>
      <c r="DA114" s="10"/>
      <c r="DB114" s="10"/>
      <c r="DC114" s="10"/>
      <c r="DD114" s="10"/>
      <c r="DE114" s="10"/>
      <c r="DF114" s="10"/>
      <c r="DG114" s="10"/>
      <c r="DH114" s="10"/>
      <c r="DI114" s="10"/>
      <c r="DJ114" s="10"/>
      <c r="DK114" s="10"/>
      <c r="DL114" s="10"/>
      <c r="DM114" s="10"/>
      <c r="DN114" s="10"/>
    </row>
    <row r="115" spans="2:118" x14ac:dyDescent="0.25">
      <c r="B115" s="49" t="s">
        <v>13</v>
      </c>
      <c r="C115" s="2">
        <v>0</v>
      </c>
      <c r="D115" s="2">
        <v>0</v>
      </c>
      <c r="E115" s="2">
        <v>0</v>
      </c>
      <c r="F115" s="2">
        <v>0</v>
      </c>
      <c r="G115" s="2">
        <v>176</v>
      </c>
      <c r="H115" s="2">
        <v>0</v>
      </c>
      <c r="I115" s="2">
        <v>101</v>
      </c>
      <c r="J115" s="2">
        <v>15</v>
      </c>
      <c r="K115" s="2">
        <v>0</v>
      </c>
      <c r="L115" s="2">
        <v>0</v>
      </c>
      <c r="M115" s="3">
        <v>0</v>
      </c>
      <c r="N115" s="3">
        <v>0</v>
      </c>
      <c r="O115" s="3">
        <v>1</v>
      </c>
      <c r="P115" s="3">
        <v>0</v>
      </c>
      <c r="Q115" s="3">
        <v>0</v>
      </c>
      <c r="R115" s="3">
        <v>0</v>
      </c>
      <c r="S115" s="49">
        <v>293</v>
      </c>
      <c r="V115" s="49">
        <v>32</v>
      </c>
      <c r="W115" s="3">
        <f>N104</f>
        <v>2</v>
      </c>
      <c r="X115" s="3">
        <f>N105</f>
        <v>19</v>
      </c>
      <c r="Y115" s="3">
        <f>N106</f>
        <v>18</v>
      </c>
      <c r="Z115" s="3">
        <f>N107</f>
        <v>1</v>
      </c>
      <c r="AA115" s="3">
        <f>N108</f>
        <v>8</v>
      </c>
      <c r="AB115" s="3">
        <f>N109</f>
        <v>0</v>
      </c>
      <c r="AC115" s="3">
        <f>N110</f>
        <v>4</v>
      </c>
      <c r="AD115" s="3">
        <f>N111</f>
        <v>7</v>
      </c>
      <c r="AE115" s="3">
        <f>N112</f>
        <v>0</v>
      </c>
      <c r="AF115" s="3">
        <f>N113</f>
        <v>0</v>
      </c>
      <c r="AG115" s="3">
        <f>N114</f>
        <v>0</v>
      </c>
      <c r="AH115" s="3">
        <f>N115</f>
        <v>0</v>
      </c>
      <c r="AI115" s="3">
        <f>N116</f>
        <v>0</v>
      </c>
      <c r="AJ115" s="3">
        <f>N117</f>
        <v>0</v>
      </c>
      <c r="AK115" s="2">
        <f>N118</f>
        <v>3</v>
      </c>
      <c r="AL115" s="3">
        <f>N119</f>
        <v>88</v>
      </c>
      <c r="AM115" s="3">
        <f>N120</f>
        <v>0</v>
      </c>
      <c r="AN115" s="3">
        <f>N121</f>
        <v>0</v>
      </c>
      <c r="AO115" s="3">
        <f>N122</f>
        <v>0</v>
      </c>
      <c r="AP115" s="49">
        <f>N123</f>
        <v>0</v>
      </c>
      <c r="AQ115" s="3">
        <f>N124</f>
        <v>0</v>
      </c>
      <c r="AT115" s="49">
        <v>32</v>
      </c>
      <c r="AU115" s="33">
        <f t="shared" ref="AU115:BO115" si="1489">PRODUCT(W115*100*1/W120)</f>
        <v>0.68259385665529015</v>
      </c>
      <c r="AV115" s="33">
        <f t="shared" si="1489"/>
        <v>6.4846416382252556</v>
      </c>
      <c r="AW115" s="33">
        <f t="shared" si="1489"/>
        <v>6.1433447098976108</v>
      </c>
      <c r="AX115" s="33">
        <f t="shared" si="1489"/>
        <v>0.34129692832764508</v>
      </c>
      <c r="AY115" s="33">
        <f t="shared" si="1489"/>
        <v>2.7303754266211606</v>
      </c>
      <c r="AZ115" s="33">
        <f t="shared" si="1489"/>
        <v>0</v>
      </c>
      <c r="BA115" s="33">
        <f t="shared" si="1489"/>
        <v>1.3651877133105803</v>
      </c>
      <c r="BB115" s="33">
        <f t="shared" si="1489"/>
        <v>2.3890784982935154</v>
      </c>
      <c r="BC115" s="33">
        <f t="shared" si="1489"/>
        <v>0</v>
      </c>
      <c r="BD115" s="33">
        <f t="shared" si="1489"/>
        <v>0</v>
      </c>
      <c r="BE115" s="33">
        <f t="shared" si="1489"/>
        <v>0</v>
      </c>
      <c r="BF115" s="33">
        <f t="shared" si="1489"/>
        <v>0</v>
      </c>
      <c r="BG115" s="33">
        <f t="shared" si="1489"/>
        <v>0</v>
      </c>
      <c r="BH115" s="33">
        <f t="shared" si="1489"/>
        <v>0</v>
      </c>
      <c r="BI115" s="31">
        <f t="shared" si="1489"/>
        <v>1.0238907849829351</v>
      </c>
      <c r="BJ115" s="33">
        <f t="shared" si="1489"/>
        <v>30.034129692832764</v>
      </c>
      <c r="BK115" s="33">
        <f t="shared" si="1489"/>
        <v>0</v>
      </c>
      <c r="BL115" s="33">
        <f t="shared" si="1489"/>
        <v>0</v>
      </c>
      <c r="BM115" s="33">
        <f t="shared" si="1489"/>
        <v>0</v>
      </c>
      <c r="BN115" s="30">
        <f t="shared" si="1489"/>
        <v>0</v>
      </c>
      <c r="BO115" s="33">
        <f t="shared" si="1489"/>
        <v>0</v>
      </c>
      <c r="BR115" s="49">
        <v>32</v>
      </c>
      <c r="BS115" s="33">
        <f t="shared" ref="BS115:CM115" si="1490">AU104+AU105+AU106+AU107+AU108+AU109+AU110+AU111+AU112+AU113+AU114+AU115</f>
        <v>44.709897610921502</v>
      </c>
      <c r="BT115" s="33">
        <f t="shared" si="1490"/>
        <v>76.109215017064841</v>
      </c>
      <c r="BU115" s="33">
        <f t="shared" si="1490"/>
        <v>67.576791808873708</v>
      </c>
      <c r="BV115" s="33">
        <f t="shared" si="1490"/>
        <v>97.952218430034137</v>
      </c>
      <c r="BW115" s="33">
        <f t="shared" si="1490"/>
        <v>100</v>
      </c>
      <c r="BX115" s="33">
        <f t="shared" si="1490"/>
        <v>100.00000000000001</v>
      </c>
      <c r="BY115" s="33">
        <f t="shared" si="1490"/>
        <v>99.317406143344698</v>
      </c>
      <c r="BZ115" s="33">
        <f t="shared" si="1490"/>
        <v>86.689419795221838</v>
      </c>
      <c r="CA115" s="33">
        <f t="shared" si="1490"/>
        <v>100.00000000000001</v>
      </c>
      <c r="CB115" s="33">
        <f t="shared" si="1490"/>
        <v>100.00000000000001</v>
      </c>
      <c r="CC115" s="33">
        <f t="shared" si="1490"/>
        <v>99.999999999999986</v>
      </c>
      <c r="CD115" s="33">
        <f t="shared" si="1490"/>
        <v>99.658703071672349</v>
      </c>
      <c r="CE115" s="33">
        <f t="shared" si="1490"/>
        <v>99.658703071672377</v>
      </c>
      <c r="CF115" s="33">
        <f t="shared" si="1490"/>
        <v>100</v>
      </c>
      <c r="CG115" s="31">
        <f t="shared" si="1490"/>
        <v>98.976109215017075</v>
      </c>
      <c r="CH115" s="33">
        <f t="shared" si="1490"/>
        <v>100</v>
      </c>
      <c r="CI115" s="33">
        <f t="shared" si="1490"/>
        <v>99.999999999999986</v>
      </c>
      <c r="CJ115" s="33">
        <f t="shared" si="1490"/>
        <v>99.999999999999986</v>
      </c>
      <c r="CK115" s="33">
        <f t="shared" si="1490"/>
        <v>99.999999999999986</v>
      </c>
      <c r="CL115" s="30">
        <f t="shared" si="1490"/>
        <v>100</v>
      </c>
      <c r="CM115" s="33">
        <f t="shared" si="1490"/>
        <v>100</v>
      </c>
      <c r="CN115" s="7"/>
      <c r="CQ115" s="10"/>
      <c r="CR115" s="10"/>
      <c r="CS115" s="10"/>
      <c r="CT115" s="10"/>
      <c r="CU115" s="10"/>
      <c r="CV115" s="10"/>
      <c r="CW115" s="10"/>
      <c r="CX115" s="10"/>
      <c r="CY115" s="10"/>
      <c r="CZ115" s="10"/>
      <c r="DA115" s="10"/>
      <c r="DB115" s="10"/>
      <c r="DC115" s="10"/>
      <c r="DD115" s="10"/>
      <c r="DE115" s="10"/>
      <c r="DF115" s="10"/>
      <c r="DG115" s="10"/>
      <c r="DH115" s="10"/>
      <c r="DI115" s="10"/>
      <c r="DJ115" s="10"/>
      <c r="DK115" s="10"/>
      <c r="DL115" s="10"/>
      <c r="DM115" s="10"/>
      <c r="DN115" s="10"/>
    </row>
    <row r="116" spans="2:118" x14ac:dyDescent="0.25">
      <c r="B116" s="49" t="s">
        <v>14</v>
      </c>
      <c r="C116" s="2">
        <v>0</v>
      </c>
      <c r="D116" s="2">
        <v>0</v>
      </c>
      <c r="E116" s="2">
        <v>20</v>
      </c>
      <c r="F116" s="2">
        <v>0</v>
      </c>
      <c r="G116" s="2">
        <v>193</v>
      </c>
      <c r="H116" s="2">
        <v>65</v>
      </c>
      <c r="I116" s="2">
        <v>3</v>
      </c>
      <c r="J116" s="2">
        <v>0</v>
      </c>
      <c r="K116" s="3">
        <v>2</v>
      </c>
      <c r="L116" s="3">
        <v>1</v>
      </c>
      <c r="M116" s="3">
        <v>8</v>
      </c>
      <c r="N116" s="3">
        <v>0</v>
      </c>
      <c r="O116" s="3">
        <v>0</v>
      </c>
      <c r="P116" s="3">
        <v>0</v>
      </c>
      <c r="Q116" s="3">
        <v>0</v>
      </c>
      <c r="R116" s="3">
        <v>1</v>
      </c>
      <c r="S116" s="49">
        <v>293</v>
      </c>
      <c r="V116" s="49">
        <v>64</v>
      </c>
      <c r="W116" s="3">
        <f>O104</f>
        <v>162</v>
      </c>
      <c r="X116" s="3">
        <f>O105</f>
        <v>70</v>
      </c>
      <c r="Y116" s="3">
        <f>O106</f>
        <v>33</v>
      </c>
      <c r="Z116" s="3">
        <f>O107</f>
        <v>2</v>
      </c>
      <c r="AA116" s="3">
        <f>O108</f>
        <v>0</v>
      </c>
      <c r="AB116" s="3">
        <f>O109</f>
        <v>0</v>
      </c>
      <c r="AC116" s="3">
        <f>O110</f>
        <v>2</v>
      </c>
      <c r="AD116" s="3">
        <f>O111</f>
        <v>39</v>
      </c>
      <c r="AE116" s="3">
        <f>O112</f>
        <v>0</v>
      </c>
      <c r="AF116" s="3">
        <f>O113</f>
        <v>0</v>
      </c>
      <c r="AG116" s="3">
        <f>O114</f>
        <v>0</v>
      </c>
      <c r="AH116" s="3">
        <f>O115</f>
        <v>1</v>
      </c>
      <c r="AI116" s="3">
        <f>O116</f>
        <v>0</v>
      </c>
      <c r="AJ116" s="3">
        <f>O117</f>
        <v>0</v>
      </c>
      <c r="AK116" s="3">
        <f>O118</f>
        <v>3</v>
      </c>
      <c r="AL116" s="3">
        <f>O119</f>
        <v>0</v>
      </c>
      <c r="AM116" s="3">
        <f>O120</f>
        <v>0</v>
      </c>
      <c r="AN116" s="3">
        <f>O121</f>
        <v>0</v>
      </c>
      <c r="AO116" s="3">
        <f>O122</f>
        <v>0</v>
      </c>
      <c r="AP116" s="49">
        <f>O123</f>
        <v>0</v>
      </c>
      <c r="AQ116" s="3">
        <f>O124</f>
        <v>0</v>
      </c>
      <c r="AT116" s="49">
        <v>64</v>
      </c>
      <c r="AU116" s="33">
        <f t="shared" ref="AU116:BO116" si="1491">PRODUCT(W116*100*1/W120)</f>
        <v>55.290102389078498</v>
      </c>
      <c r="AV116" s="33">
        <f t="shared" si="1491"/>
        <v>23.890784982935152</v>
      </c>
      <c r="AW116" s="33">
        <f t="shared" si="1491"/>
        <v>11.262798634812286</v>
      </c>
      <c r="AX116" s="33">
        <f t="shared" si="1491"/>
        <v>0.68259385665529015</v>
      </c>
      <c r="AY116" s="33">
        <f t="shared" si="1491"/>
        <v>0</v>
      </c>
      <c r="AZ116" s="33">
        <f t="shared" si="1491"/>
        <v>0</v>
      </c>
      <c r="BA116" s="33">
        <f t="shared" si="1491"/>
        <v>0.68259385665529015</v>
      </c>
      <c r="BB116" s="33">
        <f t="shared" si="1491"/>
        <v>13.310580204778157</v>
      </c>
      <c r="BC116" s="33">
        <f t="shared" si="1491"/>
        <v>0</v>
      </c>
      <c r="BD116" s="33">
        <f t="shared" si="1491"/>
        <v>0</v>
      </c>
      <c r="BE116" s="33">
        <f t="shared" si="1491"/>
        <v>0</v>
      </c>
      <c r="BF116" s="33">
        <f t="shared" si="1491"/>
        <v>0.34129692832764508</v>
      </c>
      <c r="BG116" s="33">
        <f t="shared" si="1491"/>
        <v>0</v>
      </c>
      <c r="BH116" s="33">
        <f t="shared" si="1491"/>
        <v>0</v>
      </c>
      <c r="BI116" s="33">
        <f t="shared" si="1491"/>
        <v>1.0238907849829351</v>
      </c>
      <c r="BJ116" s="33">
        <f t="shared" si="1491"/>
        <v>0</v>
      </c>
      <c r="BK116" s="33">
        <f t="shared" si="1491"/>
        <v>0</v>
      </c>
      <c r="BL116" s="33">
        <f t="shared" si="1491"/>
        <v>0</v>
      </c>
      <c r="BM116" s="33">
        <f t="shared" si="1491"/>
        <v>0</v>
      </c>
      <c r="BN116" s="30">
        <f t="shared" si="1491"/>
        <v>0</v>
      </c>
      <c r="BO116" s="33">
        <f t="shared" si="1491"/>
        <v>0</v>
      </c>
      <c r="BR116" s="49">
        <v>64</v>
      </c>
      <c r="BS116" s="33">
        <f t="shared" ref="BS116:CM116" si="1492">AU104+AU105+AU106+AU107+AU108+AU109+AU110+AU111+AU112+AU113+AU114+AU115+AU116</f>
        <v>100</v>
      </c>
      <c r="BT116" s="33">
        <f t="shared" si="1492"/>
        <v>100</v>
      </c>
      <c r="BU116" s="33">
        <f t="shared" si="1492"/>
        <v>78.839590443685992</v>
      </c>
      <c r="BV116" s="33">
        <f t="shared" si="1492"/>
        <v>98.634812286689424</v>
      </c>
      <c r="BW116" s="33">
        <f t="shared" si="1492"/>
        <v>100</v>
      </c>
      <c r="BX116" s="33">
        <f t="shared" si="1492"/>
        <v>100.00000000000001</v>
      </c>
      <c r="BY116" s="33">
        <f t="shared" si="1492"/>
        <v>99.999999999999986</v>
      </c>
      <c r="BZ116" s="33">
        <f t="shared" si="1492"/>
        <v>100</v>
      </c>
      <c r="CA116" s="33">
        <f t="shared" si="1492"/>
        <v>100.00000000000001</v>
      </c>
      <c r="CB116" s="33">
        <f t="shared" si="1492"/>
        <v>100.00000000000001</v>
      </c>
      <c r="CC116" s="33">
        <f t="shared" si="1492"/>
        <v>99.999999999999986</v>
      </c>
      <c r="CD116" s="33">
        <f t="shared" si="1492"/>
        <v>100</v>
      </c>
      <c r="CE116" s="33">
        <f t="shared" si="1492"/>
        <v>99.658703071672377</v>
      </c>
      <c r="CF116" s="33">
        <f t="shared" si="1492"/>
        <v>100</v>
      </c>
      <c r="CG116" s="33">
        <f t="shared" si="1492"/>
        <v>100.00000000000001</v>
      </c>
      <c r="CH116" s="33">
        <f t="shared" si="1492"/>
        <v>100</v>
      </c>
      <c r="CI116" s="33">
        <f t="shared" si="1492"/>
        <v>99.999999999999986</v>
      </c>
      <c r="CJ116" s="33">
        <f t="shared" si="1492"/>
        <v>99.999999999999986</v>
      </c>
      <c r="CK116" s="33">
        <f t="shared" si="1492"/>
        <v>99.999999999999986</v>
      </c>
      <c r="CL116" s="30">
        <f t="shared" si="1492"/>
        <v>100</v>
      </c>
      <c r="CM116" s="33">
        <f t="shared" si="1492"/>
        <v>100</v>
      </c>
      <c r="CN116" s="7"/>
      <c r="CQ116" s="10"/>
      <c r="CR116" s="10"/>
      <c r="CS116" s="10"/>
      <c r="CT116" s="10"/>
      <c r="CU116" s="10"/>
      <c r="CV116" s="10"/>
      <c r="CW116" s="10"/>
      <c r="CX116" s="10"/>
      <c r="CY116" s="10"/>
      <c r="CZ116" s="10"/>
      <c r="DA116" s="10"/>
      <c r="DB116" s="10"/>
      <c r="DC116" s="10"/>
      <c r="DD116" s="10"/>
      <c r="DE116" s="10"/>
      <c r="DF116" s="10"/>
      <c r="DG116" s="10"/>
      <c r="DH116" s="10"/>
      <c r="DI116" s="10"/>
      <c r="DJ116" s="10"/>
      <c r="DK116" s="10"/>
      <c r="DL116" s="10"/>
      <c r="DM116" s="10"/>
      <c r="DN116" s="10"/>
    </row>
    <row r="117" spans="2:118" x14ac:dyDescent="0.25">
      <c r="B117" s="49" t="s">
        <v>15</v>
      </c>
      <c r="C117" s="2">
        <v>0</v>
      </c>
      <c r="D117" s="2">
        <v>0</v>
      </c>
      <c r="E117" s="2">
        <v>48</v>
      </c>
      <c r="F117" s="2">
        <v>0</v>
      </c>
      <c r="G117" s="2">
        <v>61</v>
      </c>
      <c r="H117" s="2">
        <v>9</v>
      </c>
      <c r="I117" s="2">
        <v>7</v>
      </c>
      <c r="J117" s="2">
        <v>4</v>
      </c>
      <c r="K117" s="3">
        <v>1</v>
      </c>
      <c r="L117" s="3">
        <v>1</v>
      </c>
      <c r="M117" s="3">
        <v>0</v>
      </c>
      <c r="N117" s="3">
        <v>0</v>
      </c>
      <c r="O117" s="3">
        <v>0</v>
      </c>
      <c r="P117" s="3">
        <v>0</v>
      </c>
      <c r="Q117" s="3">
        <v>0</v>
      </c>
      <c r="R117" s="3">
        <v>0</v>
      </c>
      <c r="S117" s="49">
        <v>131</v>
      </c>
      <c r="V117" s="49">
        <v>128</v>
      </c>
      <c r="W117" s="3">
        <f>P104</f>
        <v>0</v>
      </c>
      <c r="X117" s="3">
        <f>P105</f>
        <v>0</v>
      </c>
      <c r="Y117" s="3">
        <f>P106</f>
        <v>62</v>
      </c>
      <c r="Z117" s="3">
        <f>P107</f>
        <v>4</v>
      </c>
      <c r="AA117" s="3">
        <f>P108</f>
        <v>0</v>
      </c>
      <c r="AB117" s="3">
        <f>P109</f>
        <v>0</v>
      </c>
      <c r="AC117" s="3">
        <f>P110</f>
        <v>0</v>
      </c>
      <c r="AD117" s="3">
        <f>P111</f>
        <v>0</v>
      </c>
      <c r="AE117" s="3">
        <f>P112</f>
        <v>0</v>
      </c>
      <c r="AF117" s="3">
        <f>P113</f>
        <v>0</v>
      </c>
      <c r="AG117" s="3">
        <f>P114</f>
        <v>0</v>
      </c>
      <c r="AH117" s="3">
        <f>P115</f>
        <v>0</v>
      </c>
      <c r="AI117" s="3">
        <f>P116</f>
        <v>0</v>
      </c>
      <c r="AJ117" s="3">
        <f>P117</f>
        <v>0</v>
      </c>
      <c r="AK117" s="3">
        <f>P118</f>
        <v>0</v>
      </c>
      <c r="AL117" s="3">
        <f>P119</f>
        <v>0</v>
      </c>
      <c r="AM117" s="3">
        <f>P120</f>
        <v>0</v>
      </c>
      <c r="AN117" s="3">
        <f>P121</f>
        <v>0</v>
      </c>
      <c r="AO117" s="3">
        <f>P122</f>
        <v>0</v>
      </c>
      <c r="AP117" s="49">
        <f>P123</f>
        <v>0</v>
      </c>
      <c r="AQ117" s="3">
        <f>P124</f>
        <v>0</v>
      </c>
      <c r="AT117" s="49">
        <v>128</v>
      </c>
      <c r="AU117" s="33">
        <f t="shared" ref="AU117:BO117" si="1493">PRODUCT(W117*100*1/W120)</f>
        <v>0</v>
      </c>
      <c r="AV117" s="33">
        <f t="shared" si="1493"/>
        <v>0</v>
      </c>
      <c r="AW117" s="33">
        <f t="shared" si="1493"/>
        <v>21.160409556313994</v>
      </c>
      <c r="AX117" s="33">
        <f t="shared" si="1493"/>
        <v>1.3651877133105803</v>
      </c>
      <c r="AY117" s="33">
        <f t="shared" si="1493"/>
        <v>0</v>
      </c>
      <c r="AZ117" s="33">
        <f t="shared" si="1493"/>
        <v>0</v>
      </c>
      <c r="BA117" s="33">
        <f t="shared" si="1493"/>
        <v>0</v>
      </c>
      <c r="BB117" s="33">
        <f t="shared" si="1493"/>
        <v>0</v>
      </c>
      <c r="BC117" s="33">
        <f t="shared" si="1493"/>
        <v>0</v>
      </c>
      <c r="BD117" s="33">
        <f t="shared" si="1493"/>
        <v>0</v>
      </c>
      <c r="BE117" s="33">
        <f t="shared" si="1493"/>
        <v>0</v>
      </c>
      <c r="BF117" s="33">
        <f t="shared" si="1493"/>
        <v>0</v>
      </c>
      <c r="BG117" s="33">
        <f t="shared" si="1493"/>
        <v>0</v>
      </c>
      <c r="BH117" s="33">
        <f t="shared" si="1493"/>
        <v>0</v>
      </c>
      <c r="BI117" s="33">
        <f t="shared" si="1493"/>
        <v>0</v>
      </c>
      <c r="BJ117" s="33">
        <f t="shared" si="1493"/>
        <v>0</v>
      </c>
      <c r="BK117" s="33">
        <f t="shared" si="1493"/>
        <v>0</v>
      </c>
      <c r="BL117" s="33">
        <f t="shared" si="1493"/>
        <v>0</v>
      </c>
      <c r="BM117" s="33">
        <f t="shared" si="1493"/>
        <v>0</v>
      </c>
      <c r="BN117" s="30">
        <f t="shared" si="1493"/>
        <v>0</v>
      </c>
      <c r="BO117" s="33">
        <f t="shared" si="1493"/>
        <v>0</v>
      </c>
      <c r="BR117" s="49">
        <v>128</v>
      </c>
      <c r="BS117" s="33">
        <f t="shared" ref="BS117:CM117" si="1494">AU104+AU105+AU106+AU107+AU108+AU109+AU110+AU111+AU112+AU113+AU114+AU115+AU116+AU117</f>
        <v>100</v>
      </c>
      <c r="BT117" s="33">
        <f t="shared" si="1494"/>
        <v>100</v>
      </c>
      <c r="BU117" s="33">
        <f t="shared" si="1494"/>
        <v>99.999999999999986</v>
      </c>
      <c r="BV117" s="33">
        <f t="shared" si="1494"/>
        <v>100</v>
      </c>
      <c r="BW117" s="33">
        <f t="shared" si="1494"/>
        <v>100</v>
      </c>
      <c r="BX117" s="33">
        <f t="shared" si="1494"/>
        <v>100.00000000000001</v>
      </c>
      <c r="BY117" s="33">
        <f t="shared" si="1494"/>
        <v>99.999999999999986</v>
      </c>
      <c r="BZ117" s="33">
        <f t="shared" si="1494"/>
        <v>100</v>
      </c>
      <c r="CA117" s="33">
        <f t="shared" si="1494"/>
        <v>100.00000000000001</v>
      </c>
      <c r="CB117" s="33">
        <f t="shared" si="1494"/>
        <v>100.00000000000001</v>
      </c>
      <c r="CC117" s="33">
        <f t="shared" si="1494"/>
        <v>99.999999999999986</v>
      </c>
      <c r="CD117" s="33">
        <f t="shared" si="1494"/>
        <v>100</v>
      </c>
      <c r="CE117" s="33">
        <f t="shared" si="1494"/>
        <v>99.658703071672377</v>
      </c>
      <c r="CF117" s="33">
        <f t="shared" si="1494"/>
        <v>100</v>
      </c>
      <c r="CG117" s="33">
        <f t="shared" si="1494"/>
        <v>100.00000000000001</v>
      </c>
      <c r="CH117" s="33">
        <f t="shared" si="1494"/>
        <v>100</v>
      </c>
      <c r="CI117" s="33">
        <f t="shared" si="1494"/>
        <v>99.999999999999986</v>
      </c>
      <c r="CJ117" s="33">
        <f t="shared" si="1494"/>
        <v>99.999999999999986</v>
      </c>
      <c r="CK117" s="33">
        <f t="shared" si="1494"/>
        <v>99.999999999999986</v>
      </c>
      <c r="CL117" s="30">
        <f t="shared" si="1494"/>
        <v>100</v>
      </c>
      <c r="CM117" s="33">
        <f t="shared" si="1494"/>
        <v>100</v>
      </c>
      <c r="CN117" s="7"/>
      <c r="CQ117" s="10"/>
      <c r="CR117" s="10"/>
      <c r="CS117" s="10"/>
      <c r="CT117" s="10"/>
      <c r="CU117" s="10"/>
      <c r="CV117" s="10"/>
      <c r="CW117" s="10"/>
      <c r="CX117" s="10"/>
      <c r="CY117" s="10"/>
      <c r="CZ117" s="10"/>
      <c r="DA117" s="10"/>
      <c r="DB117" s="10"/>
      <c r="DC117" s="10"/>
      <c r="DD117" s="10"/>
      <c r="DE117" s="10"/>
      <c r="DF117" s="10"/>
      <c r="DG117" s="10"/>
      <c r="DH117" s="10"/>
      <c r="DI117" s="10"/>
      <c r="DJ117" s="10"/>
      <c r="DK117" s="10"/>
      <c r="DL117" s="10"/>
      <c r="DM117" s="10"/>
      <c r="DN117" s="10"/>
    </row>
    <row r="118" spans="2:118" x14ac:dyDescent="0.25">
      <c r="B118" s="49" t="s">
        <v>16</v>
      </c>
      <c r="C118" s="2">
        <v>0</v>
      </c>
      <c r="D118" s="2">
        <v>0</v>
      </c>
      <c r="E118" s="2">
        <v>0</v>
      </c>
      <c r="F118" s="2">
        <v>0</v>
      </c>
      <c r="G118" s="2">
        <v>0</v>
      </c>
      <c r="H118" s="2">
        <v>215</v>
      </c>
      <c r="I118" s="2">
        <v>0</v>
      </c>
      <c r="J118" s="2">
        <v>36</v>
      </c>
      <c r="K118" s="2">
        <v>17</v>
      </c>
      <c r="L118" s="2">
        <v>10</v>
      </c>
      <c r="M118" s="2">
        <v>9</v>
      </c>
      <c r="N118" s="2">
        <v>3</v>
      </c>
      <c r="O118" s="3">
        <v>3</v>
      </c>
      <c r="P118" s="3">
        <v>0</v>
      </c>
      <c r="Q118" s="3">
        <v>0</v>
      </c>
      <c r="R118" s="3">
        <v>0</v>
      </c>
      <c r="S118" s="49">
        <v>293</v>
      </c>
      <c r="V118" s="49">
        <v>256</v>
      </c>
      <c r="W118" s="3">
        <f>Q104</f>
        <v>0</v>
      </c>
      <c r="X118" s="3">
        <f>Q105</f>
        <v>0</v>
      </c>
      <c r="Y118" s="3">
        <f>Q106</f>
        <v>0</v>
      </c>
      <c r="Z118" s="3">
        <f>Q107</f>
        <v>0</v>
      </c>
      <c r="AA118" s="3">
        <f>Q108</f>
        <v>0</v>
      </c>
      <c r="AB118" s="3">
        <f>Q109</f>
        <v>0</v>
      </c>
      <c r="AC118" s="3">
        <f>Q110</f>
        <v>0</v>
      </c>
      <c r="AD118" s="3">
        <f>Q111</f>
        <v>0</v>
      </c>
      <c r="AE118" s="3">
        <f>Q112</f>
        <v>0</v>
      </c>
      <c r="AF118" s="3">
        <f>Q113</f>
        <v>0</v>
      </c>
      <c r="AG118" s="3">
        <f>Q114</f>
        <v>0</v>
      </c>
      <c r="AH118" s="3">
        <f>Q115</f>
        <v>0</v>
      </c>
      <c r="AI118" s="3">
        <f>Q116</f>
        <v>0</v>
      </c>
      <c r="AJ118" s="3">
        <f>Q117</f>
        <v>0</v>
      </c>
      <c r="AK118" s="3">
        <f>Q118</f>
        <v>0</v>
      </c>
      <c r="AL118" s="3">
        <f>Q119</f>
        <v>0</v>
      </c>
      <c r="AM118" s="3">
        <f>Q120</f>
        <v>0</v>
      </c>
      <c r="AN118" s="3">
        <f>Q121</f>
        <v>0</v>
      </c>
      <c r="AO118" s="3">
        <f>Q122</f>
        <v>0</v>
      </c>
      <c r="AP118" s="49">
        <f>Q123</f>
        <v>0</v>
      </c>
      <c r="AQ118" s="3">
        <f>Q124</f>
        <v>0</v>
      </c>
      <c r="AT118" s="49">
        <v>256</v>
      </c>
      <c r="AU118" s="33">
        <f t="shared" ref="AU118:BO118" si="1495">PRODUCT(W118*100*1/W120)</f>
        <v>0</v>
      </c>
      <c r="AV118" s="33">
        <f t="shared" si="1495"/>
        <v>0</v>
      </c>
      <c r="AW118" s="33">
        <f t="shared" si="1495"/>
        <v>0</v>
      </c>
      <c r="AX118" s="33">
        <f t="shared" si="1495"/>
        <v>0</v>
      </c>
      <c r="AY118" s="33">
        <f t="shared" si="1495"/>
        <v>0</v>
      </c>
      <c r="AZ118" s="33">
        <f t="shared" si="1495"/>
        <v>0</v>
      </c>
      <c r="BA118" s="33">
        <f t="shared" si="1495"/>
        <v>0</v>
      </c>
      <c r="BB118" s="33">
        <f t="shared" si="1495"/>
        <v>0</v>
      </c>
      <c r="BC118" s="33">
        <f t="shared" si="1495"/>
        <v>0</v>
      </c>
      <c r="BD118" s="33">
        <f t="shared" si="1495"/>
        <v>0</v>
      </c>
      <c r="BE118" s="33">
        <f t="shared" si="1495"/>
        <v>0</v>
      </c>
      <c r="BF118" s="33">
        <f t="shared" si="1495"/>
        <v>0</v>
      </c>
      <c r="BG118" s="33">
        <f t="shared" si="1495"/>
        <v>0</v>
      </c>
      <c r="BH118" s="33">
        <f t="shared" si="1495"/>
        <v>0</v>
      </c>
      <c r="BI118" s="33">
        <f t="shared" si="1495"/>
        <v>0</v>
      </c>
      <c r="BJ118" s="33">
        <f t="shared" si="1495"/>
        <v>0</v>
      </c>
      <c r="BK118" s="33">
        <f t="shared" si="1495"/>
        <v>0</v>
      </c>
      <c r="BL118" s="33">
        <f t="shared" si="1495"/>
        <v>0</v>
      </c>
      <c r="BM118" s="33">
        <f t="shared" si="1495"/>
        <v>0</v>
      </c>
      <c r="BN118" s="30">
        <f t="shared" si="1495"/>
        <v>0</v>
      </c>
      <c r="BO118" s="33">
        <f t="shared" si="1495"/>
        <v>0</v>
      </c>
      <c r="BR118" s="49">
        <v>256</v>
      </c>
      <c r="BS118" s="33">
        <f t="shared" ref="BS118:CM118" si="1496">AU104+AU105+AU106+AU107+AU108+AU109+AU110+AU111+AU112+AU113+AU114+AU115+AU116+AU117+AU118</f>
        <v>100</v>
      </c>
      <c r="BT118" s="33">
        <f t="shared" si="1496"/>
        <v>100</v>
      </c>
      <c r="BU118" s="33">
        <f t="shared" si="1496"/>
        <v>99.999999999999986</v>
      </c>
      <c r="BV118" s="33">
        <f t="shared" si="1496"/>
        <v>100</v>
      </c>
      <c r="BW118" s="33">
        <f t="shared" si="1496"/>
        <v>100</v>
      </c>
      <c r="BX118" s="33">
        <f t="shared" si="1496"/>
        <v>100.00000000000001</v>
      </c>
      <c r="BY118" s="33">
        <f t="shared" si="1496"/>
        <v>99.999999999999986</v>
      </c>
      <c r="BZ118" s="33">
        <f t="shared" si="1496"/>
        <v>100</v>
      </c>
      <c r="CA118" s="33">
        <f t="shared" si="1496"/>
        <v>100.00000000000001</v>
      </c>
      <c r="CB118" s="33">
        <f t="shared" si="1496"/>
        <v>100.00000000000001</v>
      </c>
      <c r="CC118" s="33">
        <f t="shared" si="1496"/>
        <v>99.999999999999986</v>
      </c>
      <c r="CD118" s="33">
        <f t="shared" si="1496"/>
        <v>100</v>
      </c>
      <c r="CE118" s="33">
        <f t="shared" si="1496"/>
        <v>99.658703071672377</v>
      </c>
      <c r="CF118" s="33">
        <f t="shared" si="1496"/>
        <v>100</v>
      </c>
      <c r="CG118" s="33">
        <f t="shared" si="1496"/>
        <v>100.00000000000001</v>
      </c>
      <c r="CH118" s="33">
        <f t="shared" si="1496"/>
        <v>100</v>
      </c>
      <c r="CI118" s="33">
        <f t="shared" si="1496"/>
        <v>99.999999999999986</v>
      </c>
      <c r="CJ118" s="33">
        <f t="shared" si="1496"/>
        <v>99.999999999999986</v>
      </c>
      <c r="CK118" s="33">
        <f t="shared" si="1496"/>
        <v>99.999999999999986</v>
      </c>
      <c r="CL118" s="30">
        <f t="shared" si="1496"/>
        <v>100</v>
      </c>
      <c r="CM118" s="33">
        <f t="shared" si="1496"/>
        <v>100</v>
      </c>
      <c r="CN118" s="7"/>
      <c r="CQ118" s="10"/>
      <c r="CR118" s="10"/>
      <c r="CS118" s="10"/>
      <c r="CT118" s="10"/>
      <c r="CU118" s="10"/>
      <c r="CV118" s="10"/>
      <c r="CW118" s="10"/>
      <c r="CX118" s="10"/>
      <c r="CY118" s="10"/>
      <c r="CZ118" s="10"/>
      <c r="DA118" s="10"/>
      <c r="DB118" s="10"/>
      <c r="DC118" s="10"/>
      <c r="DD118" s="10"/>
      <c r="DE118" s="10"/>
      <c r="DF118" s="10"/>
      <c r="DG118" s="10"/>
      <c r="DH118" s="10"/>
      <c r="DI118" s="10"/>
      <c r="DJ118" s="10"/>
      <c r="DK118" s="10"/>
      <c r="DL118" s="10"/>
      <c r="DM118" s="10"/>
      <c r="DN118" s="10"/>
    </row>
    <row r="119" spans="2:118" x14ac:dyDescent="0.25">
      <c r="B119" s="49" t="s">
        <v>17</v>
      </c>
      <c r="C119" s="2">
        <v>0</v>
      </c>
      <c r="D119" s="2">
        <v>0</v>
      </c>
      <c r="E119" s="2">
        <v>162</v>
      </c>
      <c r="F119" s="2">
        <v>0</v>
      </c>
      <c r="G119" s="2">
        <v>18</v>
      </c>
      <c r="H119" s="2">
        <v>8</v>
      </c>
      <c r="I119" s="2">
        <v>5</v>
      </c>
      <c r="J119" s="2">
        <v>1</v>
      </c>
      <c r="K119" s="4">
        <v>3</v>
      </c>
      <c r="L119" s="3">
        <v>2</v>
      </c>
      <c r="M119" s="3">
        <v>6</v>
      </c>
      <c r="N119" s="3">
        <v>88</v>
      </c>
      <c r="O119" s="3">
        <v>0</v>
      </c>
      <c r="P119" s="3">
        <v>0</v>
      </c>
      <c r="Q119" s="3">
        <v>0</v>
      </c>
      <c r="R119" s="3">
        <v>0</v>
      </c>
      <c r="S119" s="49">
        <v>293</v>
      </c>
      <c r="V119" s="49">
        <v>512</v>
      </c>
      <c r="W119" s="3">
        <f>R104</f>
        <v>0</v>
      </c>
      <c r="X119" s="3">
        <f>R105</f>
        <v>0</v>
      </c>
      <c r="Y119" s="3">
        <f>R106</f>
        <v>0</v>
      </c>
      <c r="Z119" s="3">
        <f>R107</f>
        <v>0</v>
      </c>
      <c r="AA119" s="3">
        <f>R108</f>
        <v>0</v>
      </c>
      <c r="AB119" s="3">
        <f>R109</f>
        <v>0</v>
      </c>
      <c r="AC119" s="3">
        <f>R110</f>
        <v>0</v>
      </c>
      <c r="AD119" s="3">
        <f>R111</f>
        <v>0</v>
      </c>
      <c r="AE119" s="3">
        <f>R112</f>
        <v>0</v>
      </c>
      <c r="AF119" s="3">
        <f>R113</f>
        <v>0</v>
      </c>
      <c r="AG119" s="3">
        <f>R114</f>
        <v>0</v>
      </c>
      <c r="AH119" s="3">
        <f>R115</f>
        <v>0</v>
      </c>
      <c r="AI119" s="3">
        <f>R116</f>
        <v>1</v>
      </c>
      <c r="AJ119" s="3">
        <f>R117</f>
        <v>0</v>
      </c>
      <c r="AK119" s="3">
        <f>R118</f>
        <v>0</v>
      </c>
      <c r="AL119" s="3">
        <f>R119</f>
        <v>0</v>
      </c>
      <c r="AM119" s="3">
        <f>R120</f>
        <v>0</v>
      </c>
      <c r="AN119" s="3">
        <f>R121</f>
        <v>0</v>
      </c>
      <c r="AO119" s="3">
        <f>R122</f>
        <v>0</v>
      </c>
      <c r="AP119" s="49">
        <f>R123</f>
        <v>0</v>
      </c>
      <c r="AQ119" s="3">
        <f>R124</f>
        <v>0</v>
      </c>
      <c r="AT119" s="49">
        <v>512</v>
      </c>
      <c r="AU119" s="33">
        <f t="shared" ref="AU119:BO119" si="1497">PRODUCT(W119*100*1/W120)</f>
        <v>0</v>
      </c>
      <c r="AV119" s="33">
        <f t="shared" si="1497"/>
        <v>0</v>
      </c>
      <c r="AW119" s="33">
        <f t="shared" si="1497"/>
        <v>0</v>
      </c>
      <c r="AX119" s="33">
        <f t="shared" si="1497"/>
        <v>0</v>
      </c>
      <c r="AY119" s="33">
        <f t="shared" si="1497"/>
        <v>0</v>
      </c>
      <c r="AZ119" s="33">
        <f t="shared" si="1497"/>
        <v>0</v>
      </c>
      <c r="BA119" s="33">
        <f t="shared" si="1497"/>
        <v>0</v>
      </c>
      <c r="BB119" s="33">
        <f t="shared" si="1497"/>
        <v>0</v>
      </c>
      <c r="BC119" s="33">
        <f t="shared" si="1497"/>
        <v>0</v>
      </c>
      <c r="BD119" s="33">
        <f t="shared" si="1497"/>
        <v>0</v>
      </c>
      <c r="BE119" s="33">
        <f t="shared" si="1497"/>
        <v>0</v>
      </c>
      <c r="BF119" s="33">
        <f t="shared" si="1497"/>
        <v>0</v>
      </c>
      <c r="BG119" s="33">
        <f t="shared" si="1497"/>
        <v>0.34129692832764508</v>
      </c>
      <c r="BH119" s="33">
        <f t="shared" si="1497"/>
        <v>0</v>
      </c>
      <c r="BI119" s="33">
        <f t="shared" si="1497"/>
        <v>0</v>
      </c>
      <c r="BJ119" s="33">
        <f t="shared" si="1497"/>
        <v>0</v>
      </c>
      <c r="BK119" s="33">
        <f t="shared" si="1497"/>
        <v>0</v>
      </c>
      <c r="BL119" s="33">
        <f t="shared" si="1497"/>
        <v>0</v>
      </c>
      <c r="BM119" s="33">
        <f t="shared" si="1497"/>
        <v>0</v>
      </c>
      <c r="BN119" s="30">
        <f t="shared" si="1497"/>
        <v>0</v>
      </c>
      <c r="BO119" s="33">
        <f t="shared" si="1497"/>
        <v>0</v>
      </c>
      <c r="BR119" s="49">
        <v>512</v>
      </c>
      <c r="BS119" s="33">
        <f t="shared" ref="BS119:CM119" si="1498">AU104+AU105+AU106+AU107+AU108+AU109+AU110+AU111+AU112+AU113+AU114+AU115+AU116+AU117+AU118+AU119</f>
        <v>100</v>
      </c>
      <c r="BT119" s="33">
        <f t="shared" si="1498"/>
        <v>100</v>
      </c>
      <c r="BU119" s="33">
        <f t="shared" si="1498"/>
        <v>99.999999999999986</v>
      </c>
      <c r="BV119" s="33">
        <f t="shared" si="1498"/>
        <v>100</v>
      </c>
      <c r="BW119" s="33">
        <f t="shared" si="1498"/>
        <v>100</v>
      </c>
      <c r="BX119" s="33">
        <f t="shared" si="1498"/>
        <v>100.00000000000001</v>
      </c>
      <c r="BY119" s="33">
        <f t="shared" si="1498"/>
        <v>99.999999999999986</v>
      </c>
      <c r="BZ119" s="33">
        <f t="shared" si="1498"/>
        <v>100</v>
      </c>
      <c r="CA119" s="33">
        <f t="shared" si="1498"/>
        <v>100.00000000000001</v>
      </c>
      <c r="CB119" s="33">
        <f t="shared" si="1498"/>
        <v>100.00000000000001</v>
      </c>
      <c r="CC119" s="33">
        <f t="shared" si="1498"/>
        <v>99.999999999999986</v>
      </c>
      <c r="CD119" s="33">
        <f t="shared" si="1498"/>
        <v>100</v>
      </c>
      <c r="CE119" s="33">
        <f t="shared" si="1498"/>
        <v>100.00000000000003</v>
      </c>
      <c r="CF119" s="33">
        <f t="shared" si="1498"/>
        <v>100</v>
      </c>
      <c r="CG119" s="33">
        <f t="shared" si="1498"/>
        <v>100.00000000000001</v>
      </c>
      <c r="CH119" s="33">
        <f t="shared" si="1498"/>
        <v>100</v>
      </c>
      <c r="CI119" s="33">
        <f t="shared" si="1498"/>
        <v>99.999999999999986</v>
      </c>
      <c r="CJ119" s="33">
        <f t="shared" si="1498"/>
        <v>99.999999999999986</v>
      </c>
      <c r="CK119" s="33">
        <f t="shared" si="1498"/>
        <v>99.999999999999986</v>
      </c>
      <c r="CL119" s="30">
        <f t="shared" si="1498"/>
        <v>100</v>
      </c>
      <c r="CM119" s="33">
        <f t="shared" si="1498"/>
        <v>100</v>
      </c>
      <c r="CN119" s="7"/>
      <c r="CQ119" s="10"/>
      <c r="CR119" s="10"/>
      <c r="CS119" s="10"/>
      <c r="CT119" s="10"/>
      <c r="CU119" s="10"/>
      <c r="CV119" s="10"/>
      <c r="CW119" s="10"/>
      <c r="CX119" s="10"/>
      <c r="CY119" s="10"/>
      <c r="CZ119" s="10"/>
      <c r="DA119" s="10"/>
      <c r="DB119" s="10"/>
      <c r="DC119" s="10"/>
      <c r="DD119" s="10"/>
      <c r="DE119" s="10"/>
      <c r="DF119" s="10"/>
      <c r="DG119" s="10"/>
      <c r="DH119" s="10"/>
      <c r="DI119" s="10"/>
      <c r="DJ119" s="10"/>
      <c r="DK119" s="10"/>
      <c r="DL119" s="10"/>
      <c r="DM119" s="10"/>
      <c r="DN119" s="10"/>
    </row>
    <row r="120" spans="2:118" x14ac:dyDescent="0.25">
      <c r="B120" s="49" t="s">
        <v>18</v>
      </c>
      <c r="C120" s="2">
        <v>0</v>
      </c>
      <c r="D120" s="2">
        <v>187</v>
      </c>
      <c r="E120" s="2">
        <v>10</v>
      </c>
      <c r="F120" s="2">
        <v>12</v>
      </c>
      <c r="G120" s="2">
        <v>24</v>
      </c>
      <c r="H120" s="4">
        <v>14</v>
      </c>
      <c r="I120" s="3">
        <v>2</v>
      </c>
      <c r="J120" s="3">
        <v>0</v>
      </c>
      <c r="K120" s="3">
        <v>2</v>
      </c>
      <c r="L120" s="3">
        <v>42</v>
      </c>
      <c r="M120" s="3">
        <v>0</v>
      </c>
      <c r="N120" s="3">
        <v>0</v>
      </c>
      <c r="O120" s="3">
        <v>0</v>
      </c>
      <c r="P120" s="3">
        <v>0</v>
      </c>
      <c r="Q120" s="3">
        <v>0</v>
      </c>
      <c r="R120" s="3">
        <v>0</v>
      </c>
      <c r="S120" s="49">
        <v>293</v>
      </c>
      <c r="V120" s="49" t="s">
        <v>1</v>
      </c>
      <c r="W120" s="49">
        <f>S104</f>
        <v>293</v>
      </c>
      <c r="X120" s="49">
        <f>S105</f>
        <v>293</v>
      </c>
      <c r="Y120" s="49">
        <f>S106</f>
        <v>293</v>
      </c>
      <c r="Z120" s="49">
        <f>S107</f>
        <v>293</v>
      </c>
      <c r="AA120" s="49">
        <f>S108</f>
        <v>293</v>
      </c>
      <c r="AB120" s="49">
        <f>S109</f>
        <v>293</v>
      </c>
      <c r="AC120" s="49">
        <f>S110</f>
        <v>293</v>
      </c>
      <c r="AD120" s="49">
        <f>S111</f>
        <v>293</v>
      </c>
      <c r="AE120" s="49">
        <f>S112</f>
        <v>293</v>
      </c>
      <c r="AF120" s="49">
        <f>S113</f>
        <v>293</v>
      </c>
      <c r="AG120" s="49">
        <f>S114</f>
        <v>293</v>
      </c>
      <c r="AH120" s="49">
        <f>S115</f>
        <v>293</v>
      </c>
      <c r="AI120" s="49">
        <f>S116</f>
        <v>293</v>
      </c>
      <c r="AJ120" s="49">
        <f>S117</f>
        <v>131</v>
      </c>
      <c r="AK120" s="49">
        <f>S118</f>
        <v>293</v>
      </c>
      <c r="AL120" s="49">
        <f>S119</f>
        <v>293</v>
      </c>
      <c r="AM120" s="49">
        <f>S120</f>
        <v>293</v>
      </c>
      <c r="AN120" s="49">
        <f>S121</f>
        <v>293</v>
      </c>
      <c r="AO120" s="49">
        <f>S122</f>
        <v>293</v>
      </c>
      <c r="AP120" s="49">
        <f>S123</f>
        <v>293</v>
      </c>
      <c r="AQ120" s="49">
        <f>S124</f>
        <v>293</v>
      </c>
      <c r="AT120" s="49" t="s">
        <v>47</v>
      </c>
      <c r="AU120" s="30">
        <f t="shared" ref="AU120:BO120" si="1499">SUM(AU104:AU119)</f>
        <v>100</v>
      </c>
      <c r="AV120" s="30">
        <f t="shared" si="1499"/>
        <v>100</v>
      </c>
      <c r="AW120" s="30">
        <f t="shared" si="1499"/>
        <v>99.999999999999986</v>
      </c>
      <c r="AX120" s="30">
        <f t="shared" si="1499"/>
        <v>100</v>
      </c>
      <c r="AY120" s="30">
        <f t="shared" si="1499"/>
        <v>100</v>
      </c>
      <c r="AZ120" s="30">
        <f t="shared" si="1499"/>
        <v>100.00000000000001</v>
      </c>
      <c r="BA120" s="30">
        <f t="shared" si="1499"/>
        <v>99.999999999999986</v>
      </c>
      <c r="BB120" s="30">
        <f t="shared" si="1499"/>
        <v>100</v>
      </c>
      <c r="BC120" s="30">
        <f t="shared" si="1499"/>
        <v>100.00000000000001</v>
      </c>
      <c r="BD120" s="30">
        <f t="shared" si="1499"/>
        <v>100.00000000000001</v>
      </c>
      <c r="BE120" s="30">
        <f t="shared" si="1499"/>
        <v>99.999999999999986</v>
      </c>
      <c r="BF120" s="30">
        <f t="shared" si="1499"/>
        <v>100</v>
      </c>
      <c r="BG120" s="30">
        <f t="shared" si="1499"/>
        <v>100.00000000000003</v>
      </c>
      <c r="BH120" s="30">
        <f t="shared" si="1499"/>
        <v>100</v>
      </c>
      <c r="BI120" s="30">
        <f t="shared" si="1499"/>
        <v>100.00000000000001</v>
      </c>
      <c r="BJ120" s="30">
        <f t="shared" si="1499"/>
        <v>100</v>
      </c>
      <c r="BK120" s="30">
        <f t="shared" si="1499"/>
        <v>99.999999999999986</v>
      </c>
      <c r="BL120" s="30">
        <f t="shared" si="1499"/>
        <v>99.999999999999986</v>
      </c>
      <c r="BM120" s="30">
        <f t="shared" si="1499"/>
        <v>99.999999999999986</v>
      </c>
      <c r="BN120" s="30">
        <f t="shared" si="1499"/>
        <v>100</v>
      </c>
      <c r="BO120" s="30">
        <f t="shared" si="1499"/>
        <v>100</v>
      </c>
      <c r="BS120" s="30"/>
      <c r="BT120" s="30"/>
      <c r="BU120" s="30"/>
      <c r="BV120" s="30"/>
      <c r="BW120" s="30"/>
      <c r="BX120" s="30"/>
      <c r="BY120" s="30"/>
      <c r="BZ120" s="30"/>
      <c r="CA120" s="30"/>
      <c r="CB120" s="30"/>
      <c r="CC120" s="30"/>
      <c r="CD120" s="30"/>
      <c r="CE120" s="30"/>
      <c r="CF120" s="30"/>
      <c r="CG120" s="30"/>
      <c r="CH120" s="30"/>
      <c r="CI120" s="30"/>
      <c r="CJ120" s="30"/>
      <c r="CK120" s="30"/>
      <c r="CL120" s="30"/>
      <c r="CM120" s="30"/>
      <c r="CQ120" s="10"/>
      <c r="CR120" s="10"/>
      <c r="CS120" s="10"/>
      <c r="CT120" s="10"/>
      <c r="CU120" s="10"/>
      <c r="CV120" s="10"/>
      <c r="CW120" s="10"/>
      <c r="CX120" s="10"/>
      <c r="CY120" s="10"/>
      <c r="CZ120" s="10"/>
      <c r="DA120" s="10"/>
      <c r="DB120" s="10"/>
      <c r="DC120" s="10"/>
      <c r="DD120" s="10"/>
      <c r="DE120" s="10"/>
      <c r="DF120" s="10"/>
      <c r="DG120" s="10"/>
      <c r="DH120" s="10"/>
      <c r="DI120" s="10"/>
      <c r="DJ120" s="10"/>
      <c r="DK120" s="10"/>
      <c r="DL120" s="10"/>
      <c r="DM120" s="10"/>
      <c r="DN120" s="10"/>
    </row>
    <row r="121" spans="2:118" x14ac:dyDescent="0.25">
      <c r="B121" s="49" t="s">
        <v>19</v>
      </c>
      <c r="C121" s="2">
        <v>0</v>
      </c>
      <c r="D121" s="2">
        <v>190</v>
      </c>
      <c r="E121" s="2">
        <v>0</v>
      </c>
      <c r="F121" s="2">
        <v>8</v>
      </c>
      <c r="G121" s="2">
        <v>24</v>
      </c>
      <c r="H121" s="2">
        <v>19</v>
      </c>
      <c r="I121" s="4">
        <v>6</v>
      </c>
      <c r="J121" s="3">
        <v>3</v>
      </c>
      <c r="K121" s="3">
        <v>28</v>
      </c>
      <c r="L121" s="3">
        <v>11</v>
      </c>
      <c r="M121" s="3">
        <v>4</v>
      </c>
      <c r="N121" s="3">
        <v>0</v>
      </c>
      <c r="O121" s="3">
        <v>0</v>
      </c>
      <c r="P121" s="3">
        <v>0</v>
      </c>
      <c r="Q121" s="3">
        <v>0</v>
      </c>
      <c r="R121" s="3">
        <v>0</v>
      </c>
      <c r="S121" s="49">
        <v>293</v>
      </c>
      <c r="AU121" s="30"/>
      <c r="AV121" s="30"/>
      <c r="AW121" s="30"/>
      <c r="AX121" s="30"/>
      <c r="AY121" s="30"/>
      <c r="AZ121" s="30"/>
      <c r="BA121" s="30"/>
      <c r="BB121" s="30"/>
      <c r="BC121" s="30"/>
      <c r="BD121" s="30"/>
      <c r="BE121" s="30"/>
      <c r="BF121" s="30"/>
      <c r="BG121" s="30"/>
      <c r="BH121" s="30"/>
      <c r="BI121" s="30"/>
      <c r="BJ121" s="30"/>
      <c r="BK121" s="30"/>
      <c r="BL121" s="30"/>
      <c r="BM121" s="30"/>
      <c r="BN121" s="30"/>
      <c r="BO121" s="30"/>
      <c r="BS121" s="30"/>
      <c r="BT121" s="30"/>
      <c r="BU121" s="30"/>
      <c r="BV121" s="30"/>
      <c r="BW121" s="30"/>
      <c r="BX121" s="30"/>
      <c r="BY121" s="30"/>
      <c r="BZ121" s="30"/>
      <c r="CA121" s="30"/>
      <c r="CB121" s="30"/>
      <c r="CC121" s="30"/>
      <c r="CD121" s="30"/>
      <c r="CE121" s="30"/>
      <c r="CF121" s="30"/>
      <c r="CG121" s="30"/>
      <c r="CH121" s="30"/>
      <c r="CI121" s="30"/>
      <c r="CJ121" s="30"/>
      <c r="CK121" s="30"/>
      <c r="CL121" s="30"/>
      <c r="CM121" s="30"/>
      <c r="CQ121" s="10"/>
      <c r="CR121" s="10"/>
      <c r="CS121" s="10"/>
      <c r="CT121" s="10"/>
      <c r="CU121" s="10"/>
      <c r="CV121" s="10"/>
      <c r="CW121" s="10"/>
      <c r="CX121" s="10"/>
      <c r="CY121" s="10"/>
      <c r="CZ121" s="10"/>
      <c r="DA121" s="10"/>
      <c r="DB121" s="10"/>
      <c r="DC121" s="10"/>
      <c r="DD121" s="10"/>
      <c r="DE121" s="10"/>
      <c r="DF121" s="10"/>
      <c r="DG121" s="10"/>
      <c r="DH121" s="10"/>
      <c r="DI121" s="10"/>
      <c r="DJ121" s="10"/>
      <c r="DK121" s="10"/>
      <c r="DL121" s="10"/>
      <c r="DM121" s="10"/>
      <c r="DN121" s="10"/>
    </row>
    <row r="122" spans="2:118" x14ac:dyDescent="0.25">
      <c r="B122" s="49" t="s">
        <v>20</v>
      </c>
      <c r="C122" s="2">
        <v>0</v>
      </c>
      <c r="D122" s="2">
        <v>14</v>
      </c>
      <c r="E122" s="2">
        <v>131</v>
      </c>
      <c r="F122" s="2">
        <v>50</v>
      </c>
      <c r="G122" s="2">
        <v>14</v>
      </c>
      <c r="H122" s="3">
        <v>15</v>
      </c>
      <c r="I122" s="3">
        <v>18</v>
      </c>
      <c r="J122" s="3">
        <v>6</v>
      </c>
      <c r="K122" s="3">
        <v>4</v>
      </c>
      <c r="L122" s="3">
        <v>41</v>
      </c>
      <c r="M122" s="3">
        <v>0</v>
      </c>
      <c r="N122" s="3">
        <v>0</v>
      </c>
      <c r="O122" s="3">
        <v>0</v>
      </c>
      <c r="P122" s="3">
        <v>0</v>
      </c>
      <c r="Q122" s="3">
        <v>0</v>
      </c>
      <c r="R122" s="3">
        <v>0</v>
      </c>
      <c r="S122" s="49">
        <v>293</v>
      </c>
      <c r="AU122" s="30"/>
      <c r="AV122" s="30"/>
      <c r="AW122" s="30"/>
      <c r="AX122" s="30"/>
      <c r="AY122" s="30"/>
      <c r="AZ122" s="30"/>
      <c r="BA122" s="30"/>
      <c r="BB122" s="30"/>
      <c r="BC122" s="30"/>
      <c r="BD122" s="30"/>
      <c r="BE122" s="30"/>
      <c r="BF122" s="30"/>
      <c r="BG122" s="30"/>
      <c r="BH122" s="30"/>
      <c r="BI122" s="30"/>
      <c r="BJ122" s="30"/>
      <c r="BK122" s="30"/>
      <c r="BL122" s="30"/>
      <c r="BM122" s="30"/>
      <c r="BN122" s="30"/>
      <c r="BO122" s="30"/>
      <c r="BS122" s="30"/>
      <c r="BT122" s="30"/>
      <c r="BU122" s="30"/>
      <c r="BV122" s="30"/>
      <c r="BW122" s="30"/>
      <c r="BX122" s="30"/>
      <c r="BY122" s="30"/>
      <c r="BZ122" s="30"/>
      <c r="CA122" s="30"/>
      <c r="CB122" s="30"/>
      <c r="CC122" s="30"/>
      <c r="CD122" s="30"/>
      <c r="CE122" s="30"/>
      <c r="CF122" s="30"/>
      <c r="CG122" s="30"/>
      <c r="CH122" s="30"/>
      <c r="CI122" s="30"/>
      <c r="CJ122" s="30"/>
      <c r="CK122" s="30"/>
      <c r="CL122" s="30"/>
      <c r="CM122" s="30"/>
      <c r="CQ122" s="10"/>
      <c r="CR122" s="10"/>
      <c r="CS122" s="10"/>
      <c r="CT122" s="10"/>
      <c r="CU122" s="10"/>
      <c r="CV122" s="10"/>
      <c r="CW122" s="10"/>
      <c r="CX122" s="10"/>
      <c r="CY122" s="10"/>
      <c r="CZ122" s="10"/>
      <c r="DA122" s="10"/>
      <c r="DB122" s="10"/>
      <c r="DC122" s="10"/>
      <c r="DD122" s="10"/>
      <c r="DE122" s="10"/>
      <c r="DF122" s="10"/>
      <c r="DG122" s="10"/>
      <c r="DH122" s="10"/>
      <c r="DI122" s="10"/>
      <c r="DJ122" s="10"/>
      <c r="DK122" s="10"/>
      <c r="DL122" s="10"/>
      <c r="DM122" s="10"/>
      <c r="DN122" s="10"/>
    </row>
    <row r="123" spans="2:118" x14ac:dyDescent="0.25">
      <c r="B123" s="49" t="s">
        <v>21</v>
      </c>
      <c r="C123" s="49">
        <v>0</v>
      </c>
      <c r="D123" s="49">
        <v>0</v>
      </c>
      <c r="E123" s="49">
        <v>2</v>
      </c>
      <c r="F123" s="49">
        <v>0</v>
      </c>
      <c r="G123" s="49">
        <v>37</v>
      </c>
      <c r="H123" s="49">
        <v>83</v>
      </c>
      <c r="I123" s="49">
        <v>59</v>
      </c>
      <c r="J123" s="49">
        <v>19</v>
      </c>
      <c r="K123" s="49">
        <v>24</v>
      </c>
      <c r="L123" s="49">
        <v>36</v>
      </c>
      <c r="M123" s="49">
        <v>33</v>
      </c>
      <c r="N123" s="49">
        <v>0</v>
      </c>
      <c r="O123" s="49">
        <v>0</v>
      </c>
      <c r="P123" s="49">
        <v>0</v>
      </c>
      <c r="Q123" s="49">
        <v>0</v>
      </c>
      <c r="R123" s="49">
        <v>0</v>
      </c>
      <c r="S123" s="49">
        <v>293</v>
      </c>
      <c r="AU123" s="30"/>
      <c r="AV123" s="30"/>
      <c r="AW123" s="30"/>
      <c r="AX123" s="30"/>
      <c r="AY123" s="30"/>
      <c r="AZ123" s="30"/>
      <c r="BA123" s="30"/>
      <c r="BB123" s="30"/>
      <c r="BC123" s="30"/>
      <c r="BD123" s="30"/>
      <c r="BE123" s="30"/>
      <c r="BF123" s="30"/>
      <c r="BG123" s="30"/>
      <c r="BH123" s="30"/>
      <c r="BI123" s="30"/>
      <c r="BJ123" s="30"/>
      <c r="BK123" s="30"/>
      <c r="BL123" s="30"/>
      <c r="BM123" s="30"/>
      <c r="BN123" s="30"/>
      <c r="BO123" s="30"/>
      <c r="BS123" s="30"/>
      <c r="BT123" s="30"/>
      <c r="BU123" s="30"/>
      <c r="BV123" s="30"/>
      <c r="BW123" s="30"/>
      <c r="BX123" s="30"/>
      <c r="BY123" s="30"/>
      <c r="BZ123" s="30"/>
      <c r="CA123" s="30"/>
      <c r="CB123" s="30"/>
      <c r="CC123" s="30"/>
      <c r="CD123" s="30"/>
      <c r="CE123" s="30"/>
      <c r="CF123" s="30"/>
      <c r="CG123" s="30"/>
      <c r="CH123" s="30"/>
      <c r="CI123" s="30"/>
      <c r="CJ123" s="30"/>
      <c r="CK123" s="30"/>
      <c r="CL123" s="30"/>
      <c r="CM123" s="30"/>
      <c r="CQ123" s="10"/>
      <c r="CR123" s="10"/>
      <c r="CS123" s="10"/>
      <c r="CT123" s="10"/>
      <c r="CU123" s="10"/>
      <c r="CV123" s="10"/>
      <c r="CW123" s="10"/>
      <c r="CX123" s="10"/>
      <c r="CY123" s="10"/>
      <c r="CZ123" s="10"/>
      <c r="DA123" s="10"/>
      <c r="DB123" s="10"/>
      <c r="DC123" s="10"/>
      <c r="DD123" s="10"/>
      <c r="DE123" s="10"/>
      <c r="DF123" s="10"/>
      <c r="DG123" s="10"/>
      <c r="DH123" s="10"/>
      <c r="DI123" s="10"/>
      <c r="DJ123" s="10"/>
      <c r="DK123" s="10"/>
      <c r="DL123" s="10"/>
      <c r="DM123" s="10"/>
      <c r="DN123" s="10"/>
    </row>
    <row r="124" spans="2:118" x14ac:dyDescent="0.25">
      <c r="B124" s="49" t="s">
        <v>22</v>
      </c>
      <c r="C124" s="2">
        <v>0</v>
      </c>
      <c r="D124" s="2">
        <v>137</v>
      </c>
      <c r="E124" s="2">
        <v>0</v>
      </c>
      <c r="F124" s="2">
        <v>87</v>
      </c>
      <c r="G124" s="2">
        <v>56</v>
      </c>
      <c r="H124" s="2">
        <v>12</v>
      </c>
      <c r="I124" s="3">
        <v>0</v>
      </c>
      <c r="J124" s="3">
        <v>1</v>
      </c>
      <c r="K124" s="3">
        <v>0</v>
      </c>
      <c r="L124" s="3">
        <v>0</v>
      </c>
      <c r="M124" s="3">
        <v>0</v>
      </c>
      <c r="N124" s="3">
        <v>0</v>
      </c>
      <c r="O124" s="3">
        <v>0</v>
      </c>
      <c r="P124" s="3">
        <v>0</v>
      </c>
      <c r="Q124" s="3">
        <v>0</v>
      </c>
      <c r="R124" s="3">
        <v>0</v>
      </c>
      <c r="S124" s="49">
        <v>293</v>
      </c>
      <c r="AU124" s="30"/>
      <c r="AV124" s="30"/>
      <c r="AW124" s="30"/>
      <c r="AX124" s="30"/>
      <c r="AY124" s="30"/>
      <c r="AZ124" s="30"/>
      <c r="BA124" s="30"/>
      <c r="BB124" s="30"/>
      <c r="BC124" s="30"/>
      <c r="BD124" s="30"/>
      <c r="BE124" s="30"/>
      <c r="BF124" s="30"/>
      <c r="BG124" s="30"/>
      <c r="BH124" s="30"/>
      <c r="BI124" s="30"/>
      <c r="BJ124" s="30"/>
      <c r="BK124" s="30"/>
      <c r="BL124" s="30"/>
      <c r="BM124" s="30"/>
      <c r="BN124" s="30"/>
      <c r="BO124" s="30"/>
      <c r="BS124" s="30"/>
      <c r="BT124" s="30"/>
      <c r="BU124" s="30"/>
      <c r="BV124" s="30"/>
      <c r="BW124" s="30"/>
      <c r="BX124" s="30"/>
      <c r="BY124" s="30"/>
      <c r="BZ124" s="30"/>
      <c r="CA124" s="30"/>
      <c r="CB124" s="30"/>
      <c r="CC124" s="30"/>
      <c r="CD124" s="30"/>
      <c r="CE124" s="30"/>
      <c r="CF124" s="30"/>
      <c r="CG124" s="30"/>
      <c r="CH124" s="30"/>
      <c r="CI124" s="30"/>
      <c r="CJ124" s="30"/>
      <c r="CK124" s="30"/>
      <c r="CL124" s="30"/>
      <c r="CM124" s="30"/>
      <c r="CQ124" s="10"/>
      <c r="CR124" s="10"/>
      <c r="CS124" s="10"/>
      <c r="CT124" s="10"/>
      <c r="CU124" s="10"/>
      <c r="CV124" s="10"/>
      <c r="CW124" s="10"/>
      <c r="CX124" s="10"/>
      <c r="CY124" s="10"/>
      <c r="CZ124" s="10"/>
      <c r="DA124" s="10"/>
      <c r="DB124" s="10"/>
      <c r="DC124" s="10"/>
      <c r="DD124" s="10"/>
      <c r="DE124" s="10"/>
      <c r="DF124" s="10"/>
      <c r="DG124" s="10"/>
      <c r="DH124" s="10"/>
      <c r="DI124" s="10"/>
      <c r="DJ124" s="10"/>
      <c r="DK124" s="10"/>
      <c r="DL124" s="10"/>
      <c r="DM124" s="10"/>
      <c r="DN124" s="10"/>
    </row>
    <row r="125" spans="2:118" x14ac:dyDescent="0.25">
      <c r="B125" s="49" t="s">
        <v>90</v>
      </c>
      <c r="C125" s="49">
        <v>0</v>
      </c>
      <c r="D125" s="49">
        <v>0</v>
      </c>
      <c r="E125" s="49">
        <v>0</v>
      </c>
      <c r="F125" s="49">
        <v>0</v>
      </c>
      <c r="G125" s="49">
        <v>0</v>
      </c>
      <c r="H125" s="49">
        <v>29</v>
      </c>
      <c r="I125" s="49">
        <v>0</v>
      </c>
      <c r="J125" s="49">
        <v>128</v>
      </c>
      <c r="K125" s="49">
        <v>123</v>
      </c>
      <c r="L125" s="49">
        <v>11</v>
      </c>
      <c r="M125" s="49">
        <v>1</v>
      </c>
      <c r="N125" s="49">
        <v>1</v>
      </c>
      <c r="O125" s="49">
        <v>0</v>
      </c>
      <c r="P125" s="49">
        <v>0</v>
      </c>
      <c r="Q125" s="49">
        <v>0</v>
      </c>
      <c r="R125" s="49">
        <v>0</v>
      </c>
      <c r="S125" s="49">
        <v>293</v>
      </c>
      <c r="AU125" s="30"/>
      <c r="AV125" s="30"/>
      <c r="AW125" s="30"/>
      <c r="AX125" s="30"/>
      <c r="AY125" s="30"/>
      <c r="AZ125" s="30"/>
      <c r="BA125" s="30"/>
      <c r="BB125" s="30"/>
      <c r="BC125" s="30"/>
      <c r="BD125" s="30"/>
      <c r="BE125" s="30"/>
      <c r="BF125" s="30"/>
      <c r="BG125" s="30"/>
      <c r="BH125" s="30"/>
      <c r="BI125" s="30"/>
      <c r="BJ125" s="30"/>
      <c r="BK125" s="30"/>
      <c r="BL125" s="30"/>
      <c r="BM125" s="30"/>
      <c r="BN125" s="30"/>
      <c r="BO125" s="30"/>
      <c r="BS125" s="30"/>
      <c r="BT125" s="30"/>
      <c r="BU125" s="30"/>
      <c r="BV125" s="30"/>
      <c r="BW125" s="30"/>
      <c r="BX125" s="30"/>
      <c r="BY125" s="30"/>
      <c r="BZ125" s="30"/>
      <c r="CA125" s="30"/>
      <c r="CB125" s="30"/>
      <c r="CC125" s="30"/>
      <c r="CD125" s="30"/>
      <c r="CE125" s="30"/>
      <c r="CF125" s="30"/>
      <c r="CG125" s="30"/>
      <c r="CH125" s="30"/>
      <c r="CI125" s="30"/>
      <c r="CJ125" s="30"/>
      <c r="CK125" s="30"/>
      <c r="CL125" s="30"/>
      <c r="CM125" s="30"/>
      <c r="CQ125" s="10"/>
      <c r="CR125" s="10"/>
      <c r="CS125" s="10"/>
      <c r="CT125" s="10"/>
      <c r="CU125" s="10"/>
      <c r="CV125" s="10"/>
      <c r="CW125" s="10"/>
      <c r="CX125" s="10"/>
      <c r="CY125" s="10"/>
      <c r="CZ125" s="10"/>
      <c r="DA125" s="10"/>
      <c r="DB125" s="10"/>
      <c r="DC125" s="10"/>
      <c r="DD125" s="10"/>
      <c r="DE125" s="10"/>
      <c r="DF125" s="10"/>
      <c r="DG125" s="10"/>
      <c r="DH125" s="10"/>
      <c r="DI125" s="10"/>
      <c r="DJ125" s="10"/>
      <c r="DK125" s="10"/>
      <c r="DL125" s="10"/>
      <c r="DM125" s="10"/>
      <c r="DN125" s="10"/>
    </row>
    <row r="126" spans="2:118" x14ac:dyDescent="0.25">
      <c r="B126" s="49" t="s">
        <v>121</v>
      </c>
      <c r="C126" s="49">
        <v>0</v>
      </c>
      <c r="D126" s="49">
        <v>42</v>
      </c>
      <c r="E126" s="49">
        <v>0</v>
      </c>
      <c r="F126" s="49">
        <v>70</v>
      </c>
      <c r="G126" s="49">
        <v>37</v>
      </c>
      <c r="H126" s="49">
        <v>31</v>
      </c>
      <c r="I126" s="49">
        <v>25</v>
      </c>
      <c r="J126" s="49">
        <v>26</v>
      </c>
      <c r="K126" s="49">
        <v>17</v>
      </c>
      <c r="L126" s="49">
        <v>21</v>
      </c>
      <c r="M126" s="49">
        <v>22</v>
      </c>
      <c r="N126" s="49">
        <v>0</v>
      </c>
      <c r="O126" s="49">
        <v>0</v>
      </c>
      <c r="P126" s="49">
        <v>0</v>
      </c>
      <c r="Q126" s="49">
        <v>0</v>
      </c>
      <c r="R126" s="49">
        <v>0</v>
      </c>
      <c r="S126" s="49">
        <v>291</v>
      </c>
      <c r="AU126" s="30"/>
      <c r="AV126" s="30"/>
      <c r="AW126" s="30"/>
      <c r="AX126" s="30"/>
      <c r="AY126" s="30"/>
      <c r="AZ126" s="30"/>
      <c r="BA126" s="30"/>
      <c r="BB126" s="30"/>
      <c r="BC126" s="30"/>
      <c r="BD126" s="30"/>
      <c r="BE126" s="30"/>
      <c r="BF126" s="30"/>
      <c r="BG126" s="30"/>
      <c r="BH126" s="30"/>
      <c r="BI126" s="30"/>
      <c r="BJ126" s="30"/>
      <c r="BK126" s="30"/>
      <c r="BL126" s="30"/>
      <c r="BM126" s="30"/>
      <c r="BN126" s="30"/>
      <c r="BO126" s="30"/>
      <c r="BS126" s="30"/>
      <c r="BT126" s="30"/>
      <c r="BU126" s="30"/>
      <c r="BV126" s="30"/>
      <c r="BW126" s="30"/>
      <c r="BX126" s="30"/>
      <c r="BY126" s="30"/>
      <c r="BZ126" s="30"/>
      <c r="CA126" s="30"/>
      <c r="CB126" s="30"/>
      <c r="CC126" s="30"/>
      <c r="CD126" s="30"/>
      <c r="CE126" s="30"/>
      <c r="CF126" s="30"/>
      <c r="CG126" s="30"/>
      <c r="CH126" s="30"/>
      <c r="CI126" s="30"/>
      <c r="CJ126" s="30"/>
      <c r="CK126" s="30"/>
      <c r="CL126" s="30"/>
      <c r="CM126" s="30"/>
      <c r="CQ126" s="10"/>
      <c r="CR126" s="10"/>
      <c r="CS126" s="10"/>
      <c r="CT126" s="10"/>
      <c r="CU126" s="10"/>
      <c r="CV126" s="10"/>
      <c r="CW126" s="10"/>
      <c r="CX126" s="10"/>
      <c r="CY126" s="10"/>
      <c r="CZ126" s="10"/>
      <c r="DA126" s="10"/>
      <c r="DB126" s="10"/>
      <c r="DC126" s="10"/>
      <c r="DD126" s="10"/>
      <c r="DE126" s="10"/>
      <c r="DF126" s="10"/>
      <c r="DG126" s="10"/>
      <c r="DH126" s="10"/>
      <c r="DI126" s="10"/>
      <c r="DJ126" s="10"/>
      <c r="DK126" s="10"/>
      <c r="DL126" s="10"/>
      <c r="DM126" s="10"/>
      <c r="DN126" s="10"/>
    </row>
    <row r="127" spans="2:118" x14ac:dyDescent="0.25">
      <c r="B127" s="49" t="s">
        <v>96</v>
      </c>
      <c r="C127" s="49">
        <v>0</v>
      </c>
      <c r="D127" s="49">
        <v>0</v>
      </c>
      <c r="E127" s="49">
        <v>0</v>
      </c>
      <c r="F127" s="49">
        <v>266</v>
      </c>
      <c r="G127" s="49">
        <v>1</v>
      </c>
      <c r="H127" s="49">
        <v>15</v>
      </c>
      <c r="I127" s="49">
        <v>2</v>
      </c>
      <c r="J127" s="49">
        <v>2</v>
      </c>
      <c r="K127" s="49">
        <v>0</v>
      </c>
      <c r="L127" s="49">
        <v>0</v>
      </c>
      <c r="M127" s="49">
        <v>0</v>
      </c>
      <c r="N127" s="49">
        <v>0</v>
      </c>
      <c r="O127" s="49">
        <v>1</v>
      </c>
      <c r="P127" s="49">
        <v>0</v>
      </c>
      <c r="Q127" s="49">
        <v>0</v>
      </c>
      <c r="R127" s="49">
        <v>0</v>
      </c>
      <c r="S127" s="49">
        <v>287</v>
      </c>
    </row>
    <row r="132" spans="1:118" x14ac:dyDescent="0.25">
      <c r="V132" s="49" t="str">
        <f>A133</f>
        <v xml:space="preserve">Klebsiella oxytoca  </v>
      </c>
      <c r="AT132" s="49" t="str">
        <f>A133</f>
        <v xml:space="preserve">Klebsiella oxytoca  </v>
      </c>
      <c r="BR132" s="49" t="str">
        <f>A133</f>
        <v xml:space="preserve">Klebsiella oxytoca  </v>
      </c>
    </row>
    <row r="133" spans="1:118" ht="18.75" x14ac:dyDescent="0.25">
      <c r="A133" s="49" t="s">
        <v>124</v>
      </c>
      <c r="B133" s="49" t="s">
        <v>0</v>
      </c>
      <c r="C133" s="49">
        <v>1.5625E-2</v>
      </c>
      <c r="D133" s="49">
        <v>3.125E-2</v>
      </c>
      <c r="E133" s="49">
        <v>6.25E-2</v>
      </c>
      <c r="F133" s="49">
        <v>0.125</v>
      </c>
      <c r="G133" s="49">
        <v>0.25</v>
      </c>
      <c r="H133" s="49">
        <v>0.5</v>
      </c>
      <c r="I133" s="49">
        <v>1</v>
      </c>
      <c r="J133" s="49">
        <v>2</v>
      </c>
      <c r="K133" s="49">
        <v>4</v>
      </c>
      <c r="L133" s="49">
        <v>8</v>
      </c>
      <c r="M133" s="49">
        <v>16</v>
      </c>
      <c r="N133" s="49">
        <v>32</v>
      </c>
      <c r="O133" s="49">
        <v>64</v>
      </c>
      <c r="P133" s="49">
        <v>128</v>
      </c>
      <c r="Q133" s="49">
        <v>256</v>
      </c>
      <c r="R133" s="49">
        <v>512</v>
      </c>
      <c r="S133" s="49" t="s">
        <v>1</v>
      </c>
      <c r="V133" s="49" t="s">
        <v>0</v>
      </c>
      <c r="W133" s="49" t="str">
        <f>B134</f>
        <v>Ampicillin</v>
      </c>
      <c r="X133" s="49" t="str">
        <f>B135</f>
        <v>Ampicillin/ Sulbactam</v>
      </c>
      <c r="Y133" s="49" t="str">
        <f>B136</f>
        <v>Piperacillin</v>
      </c>
      <c r="Z133" s="49" t="str">
        <f>B137</f>
        <v>Piperacillin/ Tazobactam</v>
      </c>
      <c r="AA133" s="49" t="str">
        <f>B138</f>
        <v>Aztreonam</v>
      </c>
      <c r="AB133" s="49" t="str">
        <f>B139</f>
        <v>Cefotaxim</v>
      </c>
      <c r="AC133" s="49" t="str">
        <f>B140</f>
        <v>Ceftazidim</v>
      </c>
      <c r="AD133" s="49" t="str">
        <f>B141</f>
        <v>Cefuroxim</v>
      </c>
      <c r="AE133" s="49" t="str">
        <f>B142</f>
        <v>Imipenem</v>
      </c>
      <c r="AF133" s="49" t="str">
        <f>B143</f>
        <v>Meropenem</v>
      </c>
      <c r="AG133" s="49" t="str">
        <f>B144</f>
        <v>Colistin</v>
      </c>
      <c r="AH133" s="49" t="str">
        <f>B145</f>
        <v>Amikacin</v>
      </c>
      <c r="AI133" s="49" t="str">
        <f>B146</f>
        <v>Gentamicin</v>
      </c>
      <c r="AJ133" s="49" t="str">
        <f>B147</f>
        <v>Tobramycin</v>
      </c>
      <c r="AK133" s="49" t="str">
        <f>B148</f>
        <v>Fosfomycin</v>
      </c>
      <c r="AL133" s="49" t="str">
        <f>B149</f>
        <v>Cotrimoxazol</v>
      </c>
      <c r="AM133" s="49" t="str">
        <f>B150</f>
        <v>Ciprofloxacin</v>
      </c>
      <c r="AN133" s="49" t="str">
        <f>B151</f>
        <v>Levofloxacin</v>
      </c>
      <c r="AO133" s="49" t="str">
        <f>B152</f>
        <v>Moxifloxacin</v>
      </c>
      <c r="AP133" s="49" t="str">
        <f>B153</f>
        <v>Doxycyclin</v>
      </c>
      <c r="AQ133" s="49" t="str">
        <f>B154</f>
        <v>Tigecyclin</v>
      </c>
      <c r="AT133" s="49" t="s">
        <v>0</v>
      </c>
      <c r="AU133" s="30" t="str">
        <f t="shared" ref="AU133:BO133" si="1500">W133</f>
        <v>Ampicillin</v>
      </c>
      <c r="AV133" s="30" t="str">
        <f t="shared" si="1500"/>
        <v>Ampicillin/ Sulbactam</v>
      </c>
      <c r="AW133" s="30" t="str">
        <f t="shared" si="1500"/>
        <v>Piperacillin</v>
      </c>
      <c r="AX133" s="30" t="str">
        <f t="shared" si="1500"/>
        <v>Piperacillin/ Tazobactam</v>
      </c>
      <c r="AY133" s="30" t="str">
        <f t="shared" si="1500"/>
        <v>Aztreonam</v>
      </c>
      <c r="AZ133" s="30" t="str">
        <f t="shared" si="1500"/>
        <v>Cefotaxim</v>
      </c>
      <c r="BA133" s="30" t="str">
        <f t="shared" si="1500"/>
        <v>Ceftazidim</v>
      </c>
      <c r="BB133" s="30" t="str">
        <f t="shared" si="1500"/>
        <v>Cefuroxim</v>
      </c>
      <c r="BC133" s="30" t="str">
        <f t="shared" si="1500"/>
        <v>Imipenem</v>
      </c>
      <c r="BD133" s="30" t="str">
        <f t="shared" si="1500"/>
        <v>Meropenem</v>
      </c>
      <c r="BE133" s="30" t="str">
        <f t="shared" si="1500"/>
        <v>Colistin</v>
      </c>
      <c r="BF133" s="30" t="str">
        <f t="shared" si="1500"/>
        <v>Amikacin</v>
      </c>
      <c r="BG133" s="30" t="str">
        <f t="shared" si="1500"/>
        <v>Gentamicin</v>
      </c>
      <c r="BH133" s="30" t="str">
        <f t="shared" si="1500"/>
        <v>Tobramycin</v>
      </c>
      <c r="BI133" s="30" t="str">
        <f t="shared" si="1500"/>
        <v>Fosfomycin</v>
      </c>
      <c r="BJ133" s="30" t="str">
        <f t="shared" si="1500"/>
        <v>Cotrimoxazol</v>
      </c>
      <c r="BK133" s="30" t="str">
        <f t="shared" si="1500"/>
        <v>Ciprofloxacin</v>
      </c>
      <c r="BL133" s="30" t="str">
        <f t="shared" si="1500"/>
        <v>Levofloxacin</v>
      </c>
      <c r="BM133" s="30" t="str">
        <f t="shared" si="1500"/>
        <v>Moxifloxacin</v>
      </c>
      <c r="BN133" s="30" t="str">
        <f t="shared" si="1500"/>
        <v>Doxycyclin</v>
      </c>
      <c r="BO133" s="30" t="str">
        <f t="shared" si="1500"/>
        <v>Tigecyclin</v>
      </c>
      <c r="BR133" s="49" t="s">
        <v>0</v>
      </c>
      <c r="BS133" s="49" t="str">
        <f t="shared" ref="BS133:CM133" si="1501">W133</f>
        <v>Ampicillin</v>
      </c>
      <c r="BT133" s="49" t="str">
        <f t="shared" si="1501"/>
        <v>Ampicillin/ Sulbactam</v>
      </c>
      <c r="BU133" s="49" t="str">
        <f t="shared" si="1501"/>
        <v>Piperacillin</v>
      </c>
      <c r="BV133" s="49" t="str">
        <f t="shared" si="1501"/>
        <v>Piperacillin/ Tazobactam</v>
      </c>
      <c r="BW133" s="49" t="str">
        <f t="shared" si="1501"/>
        <v>Aztreonam</v>
      </c>
      <c r="BX133" s="49" t="str">
        <f t="shared" si="1501"/>
        <v>Cefotaxim</v>
      </c>
      <c r="BY133" s="49" t="str">
        <f t="shared" si="1501"/>
        <v>Ceftazidim</v>
      </c>
      <c r="BZ133" s="49" t="str">
        <f t="shared" si="1501"/>
        <v>Cefuroxim</v>
      </c>
      <c r="CA133" s="49" t="str">
        <f t="shared" si="1501"/>
        <v>Imipenem</v>
      </c>
      <c r="CB133" s="49" t="str">
        <f t="shared" si="1501"/>
        <v>Meropenem</v>
      </c>
      <c r="CC133" s="49" t="str">
        <f t="shared" si="1501"/>
        <v>Colistin</v>
      </c>
      <c r="CD133" s="49" t="str">
        <f t="shared" si="1501"/>
        <v>Amikacin</v>
      </c>
      <c r="CE133" s="49" t="str">
        <f t="shared" si="1501"/>
        <v>Gentamicin</v>
      </c>
      <c r="CF133" s="49" t="str">
        <f t="shared" si="1501"/>
        <v>Tobramycin</v>
      </c>
      <c r="CG133" s="49" t="str">
        <f t="shared" si="1501"/>
        <v>Fosfomycin</v>
      </c>
      <c r="CH133" s="49" t="str">
        <f t="shared" si="1501"/>
        <v>Cotrimoxazol</v>
      </c>
      <c r="CI133" s="49" t="str">
        <f t="shared" si="1501"/>
        <v>Ciprofloxacin</v>
      </c>
      <c r="CJ133" s="49" t="str">
        <f t="shared" si="1501"/>
        <v>Levofloxacin</v>
      </c>
      <c r="CK133" s="49" t="str">
        <f t="shared" si="1501"/>
        <v>Moxifloxacin</v>
      </c>
      <c r="CL133" s="49" t="str">
        <f t="shared" si="1501"/>
        <v>Doxycyclin</v>
      </c>
      <c r="CM133" s="49" t="str">
        <f t="shared" si="1501"/>
        <v>Tigecyclin</v>
      </c>
      <c r="CQ133" s="11"/>
      <c r="CR133" s="12" t="s">
        <v>48</v>
      </c>
      <c r="CS133" s="12" t="s">
        <v>53</v>
      </c>
      <c r="CT133" s="12" t="s">
        <v>54</v>
      </c>
      <c r="CU133" s="12" t="s">
        <v>55</v>
      </c>
      <c r="CV133" s="12" t="s">
        <v>56</v>
      </c>
      <c r="CW133" s="12" t="s">
        <v>57</v>
      </c>
      <c r="CX133" s="12" t="s">
        <v>58</v>
      </c>
      <c r="CY133" s="12" t="s">
        <v>71</v>
      </c>
      <c r="CZ133" s="12" t="s">
        <v>59</v>
      </c>
      <c r="DA133" s="12" t="s">
        <v>60</v>
      </c>
      <c r="DB133" s="12" t="s">
        <v>61</v>
      </c>
      <c r="DC133" s="12" t="s">
        <v>62</v>
      </c>
      <c r="DD133" s="12" t="s">
        <v>63</v>
      </c>
      <c r="DE133" s="12" t="s">
        <v>64</v>
      </c>
      <c r="DF133" s="12" t="s">
        <v>65</v>
      </c>
      <c r="DG133" s="12" t="s">
        <v>66</v>
      </c>
      <c r="DH133" s="12" t="s">
        <v>67</v>
      </c>
      <c r="DI133" s="12" t="s">
        <v>68</v>
      </c>
      <c r="DJ133" s="12" t="s">
        <v>69</v>
      </c>
      <c r="DK133" s="12" t="s">
        <v>70</v>
      </c>
      <c r="DL133" s="12" t="s">
        <v>72</v>
      </c>
      <c r="DM133" s="10"/>
      <c r="DN133" s="10"/>
    </row>
    <row r="134" spans="1:118" ht="18.75" x14ac:dyDescent="0.25">
      <c r="B134" s="49" t="s">
        <v>2</v>
      </c>
      <c r="C134" s="2">
        <v>0</v>
      </c>
      <c r="D134" s="2">
        <v>0</v>
      </c>
      <c r="E134" s="2">
        <v>0</v>
      </c>
      <c r="F134" s="2">
        <v>0</v>
      </c>
      <c r="G134" s="2">
        <v>0</v>
      </c>
      <c r="H134" s="2">
        <v>0</v>
      </c>
      <c r="I134" s="2">
        <v>0</v>
      </c>
      <c r="J134" s="2">
        <v>1</v>
      </c>
      <c r="K134" s="2">
        <v>0</v>
      </c>
      <c r="L134" s="2">
        <v>0</v>
      </c>
      <c r="M134" s="3">
        <v>7</v>
      </c>
      <c r="N134" s="3">
        <v>11</v>
      </c>
      <c r="O134" s="3">
        <v>18</v>
      </c>
      <c r="P134" s="3">
        <v>0</v>
      </c>
      <c r="Q134" s="3">
        <v>0</v>
      </c>
      <c r="R134" s="3">
        <v>0</v>
      </c>
      <c r="S134" s="49">
        <v>37</v>
      </c>
      <c r="V134" s="49">
        <v>1.5625E-2</v>
      </c>
      <c r="W134" s="2">
        <f>C134</f>
        <v>0</v>
      </c>
      <c r="X134" s="2">
        <f>C135</f>
        <v>0</v>
      </c>
      <c r="Y134" s="2">
        <f>C136</f>
        <v>0</v>
      </c>
      <c r="Z134" s="2">
        <f>C137</f>
        <v>0</v>
      </c>
      <c r="AA134" s="2">
        <f>C138</f>
        <v>0</v>
      </c>
      <c r="AB134" s="2">
        <f>C139</f>
        <v>0</v>
      </c>
      <c r="AC134" s="2">
        <f>C140</f>
        <v>0</v>
      </c>
      <c r="AD134" s="4">
        <f>C141</f>
        <v>0</v>
      </c>
      <c r="AE134" s="2">
        <f>C142</f>
        <v>0</v>
      </c>
      <c r="AF134" s="2">
        <f>C143</f>
        <v>0</v>
      </c>
      <c r="AG134" s="2">
        <f>C144</f>
        <v>0</v>
      </c>
      <c r="AH134" s="2">
        <f>C145</f>
        <v>0</v>
      </c>
      <c r="AI134" s="2">
        <f>C146</f>
        <v>0</v>
      </c>
      <c r="AJ134" s="2">
        <f>C147</f>
        <v>0</v>
      </c>
      <c r="AK134" s="2">
        <f>C148</f>
        <v>0</v>
      </c>
      <c r="AL134" s="2">
        <f>C149</f>
        <v>0</v>
      </c>
      <c r="AM134" s="2">
        <f>C150</f>
        <v>0</v>
      </c>
      <c r="AN134" s="2">
        <f>C151</f>
        <v>0</v>
      </c>
      <c r="AO134" s="2">
        <f>C152</f>
        <v>0</v>
      </c>
      <c r="AP134" s="49">
        <f>C153</f>
        <v>0</v>
      </c>
      <c r="AQ134" s="50">
        <f>C154</f>
        <v>0</v>
      </c>
      <c r="AT134" s="49">
        <v>1.4999999999999999E-2</v>
      </c>
      <c r="AU134" s="31">
        <f t="shared" ref="AU134:BO134" si="1502">PRODUCT(W134*100*1/W150)</f>
        <v>0</v>
      </c>
      <c r="AV134" s="31">
        <f t="shared" si="1502"/>
        <v>0</v>
      </c>
      <c r="AW134" s="31">
        <f t="shared" si="1502"/>
        <v>0</v>
      </c>
      <c r="AX134" s="31">
        <f t="shared" si="1502"/>
        <v>0</v>
      </c>
      <c r="AY134" s="31">
        <f t="shared" si="1502"/>
        <v>0</v>
      </c>
      <c r="AZ134" s="31">
        <f t="shared" si="1502"/>
        <v>0</v>
      </c>
      <c r="BA134" s="31">
        <f t="shared" si="1502"/>
        <v>0</v>
      </c>
      <c r="BB134" s="32">
        <f t="shared" si="1502"/>
        <v>0</v>
      </c>
      <c r="BC134" s="31">
        <f t="shared" si="1502"/>
        <v>0</v>
      </c>
      <c r="BD134" s="31">
        <f t="shared" si="1502"/>
        <v>0</v>
      </c>
      <c r="BE134" s="31">
        <f t="shared" si="1502"/>
        <v>0</v>
      </c>
      <c r="BF134" s="31">
        <f t="shared" si="1502"/>
        <v>0</v>
      </c>
      <c r="BG134" s="31">
        <f t="shared" si="1502"/>
        <v>0</v>
      </c>
      <c r="BH134" s="31">
        <f t="shared" si="1502"/>
        <v>0</v>
      </c>
      <c r="BI134" s="31">
        <f t="shared" si="1502"/>
        <v>0</v>
      </c>
      <c r="BJ134" s="31">
        <f t="shared" si="1502"/>
        <v>0</v>
      </c>
      <c r="BK134" s="31">
        <f t="shared" si="1502"/>
        <v>0</v>
      </c>
      <c r="BL134" s="31">
        <f t="shared" si="1502"/>
        <v>0</v>
      </c>
      <c r="BM134" s="31">
        <f t="shared" si="1502"/>
        <v>0</v>
      </c>
      <c r="BN134" s="30">
        <f t="shared" si="1502"/>
        <v>0</v>
      </c>
      <c r="BO134" s="52">
        <f t="shared" si="1502"/>
        <v>0</v>
      </c>
      <c r="BR134" s="49">
        <v>1.4999999999999999E-2</v>
      </c>
      <c r="BS134" s="31">
        <f t="shared" ref="BS134:CM134" si="1503">AU134</f>
        <v>0</v>
      </c>
      <c r="BT134" s="31">
        <f t="shared" si="1503"/>
        <v>0</v>
      </c>
      <c r="BU134" s="31">
        <f t="shared" si="1503"/>
        <v>0</v>
      </c>
      <c r="BV134" s="31">
        <f t="shared" si="1503"/>
        <v>0</v>
      </c>
      <c r="BW134" s="31">
        <f t="shared" si="1503"/>
        <v>0</v>
      </c>
      <c r="BX134" s="31">
        <f t="shared" si="1503"/>
        <v>0</v>
      </c>
      <c r="BY134" s="31">
        <f t="shared" si="1503"/>
        <v>0</v>
      </c>
      <c r="BZ134" s="32">
        <f t="shared" si="1503"/>
        <v>0</v>
      </c>
      <c r="CA134" s="31">
        <f t="shared" si="1503"/>
        <v>0</v>
      </c>
      <c r="CB134" s="31">
        <f t="shared" si="1503"/>
        <v>0</v>
      </c>
      <c r="CC134" s="31">
        <f t="shared" si="1503"/>
        <v>0</v>
      </c>
      <c r="CD134" s="31">
        <f t="shared" si="1503"/>
        <v>0</v>
      </c>
      <c r="CE134" s="31">
        <f t="shared" si="1503"/>
        <v>0</v>
      </c>
      <c r="CF134" s="31">
        <f t="shared" si="1503"/>
        <v>0</v>
      </c>
      <c r="CG134" s="31">
        <f t="shared" si="1503"/>
        <v>0</v>
      </c>
      <c r="CH134" s="31">
        <f t="shared" si="1503"/>
        <v>0</v>
      </c>
      <c r="CI134" s="31">
        <f t="shared" si="1503"/>
        <v>0</v>
      </c>
      <c r="CJ134" s="31">
        <f t="shared" si="1503"/>
        <v>0</v>
      </c>
      <c r="CK134" s="31">
        <f t="shared" si="1503"/>
        <v>0</v>
      </c>
      <c r="CL134" s="30">
        <f t="shared" si="1503"/>
        <v>0</v>
      </c>
      <c r="CM134" s="52">
        <f t="shared" si="1503"/>
        <v>0</v>
      </c>
      <c r="CN134" s="5"/>
      <c r="CQ134" s="12" t="s">
        <v>49</v>
      </c>
      <c r="CR134" s="16">
        <f>S134</f>
        <v>37</v>
      </c>
      <c r="CS134" s="16">
        <f>S135</f>
        <v>37</v>
      </c>
      <c r="CT134" s="16">
        <f>S136</f>
        <v>37</v>
      </c>
      <c r="CU134" s="16">
        <f>S137</f>
        <v>37</v>
      </c>
      <c r="CV134" s="16">
        <f>S138</f>
        <v>37</v>
      </c>
      <c r="CW134" s="16">
        <f>S139</f>
        <v>37</v>
      </c>
      <c r="CX134" s="16">
        <f>S140</f>
        <v>37</v>
      </c>
      <c r="CY134" s="16">
        <f>S141</f>
        <v>37</v>
      </c>
      <c r="CZ134" s="16">
        <f>S142</f>
        <v>37</v>
      </c>
      <c r="DA134" s="16">
        <f>S143</f>
        <v>37</v>
      </c>
      <c r="DB134" s="16">
        <f>S144</f>
        <v>37</v>
      </c>
      <c r="DC134" s="16">
        <f>S145</f>
        <v>37</v>
      </c>
      <c r="DD134" s="16">
        <f>S146</f>
        <v>37</v>
      </c>
      <c r="DE134" s="16">
        <f>S147</f>
        <v>12</v>
      </c>
      <c r="DF134" s="16">
        <f>S148</f>
        <v>37</v>
      </c>
      <c r="DG134" s="16">
        <f>S149</f>
        <v>37</v>
      </c>
      <c r="DH134" s="16">
        <f>S150</f>
        <v>37</v>
      </c>
      <c r="DI134" s="16">
        <f>S151</f>
        <v>37</v>
      </c>
      <c r="DJ134" s="16">
        <f>S152</f>
        <v>37</v>
      </c>
      <c r="DK134" s="16">
        <f>S153</f>
        <v>37</v>
      </c>
      <c r="DL134" s="16">
        <f>S154</f>
        <v>37</v>
      </c>
      <c r="DM134" s="10"/>
      <c r="DN134" s="10"/>
    </row>
    <row r="135" spans="1:118" ht="18.75" x14ac:dyDescent="0.25">
      <c r="B135" s="49" t="s">
        <v>3</v>
      </c>
      <c r="C135" s="2">
        <v>0</v>
      </c>
      <c r="D135" s="2">
        <v>0</v>
      </c>
      <c r="E135" s="2">
        <v>0</v>
      </c>
      <c r="F135" s="2">
        <v>0</v>
      </c>
      <c r="G135" s="2">
        <v>0</v>
      </c>
      <c r="H135" s="2">
        <v>1</v>
      </c>
      <c r="I135" s="2">
        <v>3</v>
      </c>
      <c r="J135" s="2">
        <v>5</v>
      </c>
      <c r="K135" s="2">
        <v>8</v>
      </c>
      <c r="L135" s="2">
        <v>5</v>
      </c>
      <c r="M135" s="3">
        <v>0</v>
      </c>
      <c r="N135" s="3">
        <v>4</v>
      </c>
      <c r="O135" s="3">
        <v>11</v>
      </c>
      <c r="P135" s="3">
        <v>0</v>
      </c>
      <c r="Q135" s="3">
        <v>0</v>
      </c>
      <c r="R135" s="3">
        <v>0</v>
      </c>
      <c r="S135" s="49">
        <v>37</v>
      </c>
      <c r="V135" s="49">
        <v>3.125E-2</v>
      </c>
      <c r="W135" s="2">
        <f>D134</f>
        <v>0</v>
      </c>
      <c r="X135" s="2">
        <f>D135</f>
        <v>0</v>
      </c>
      <c r="Y135" s="2">
        <f>D136</f>
        <v>0</v>
      </c>
      <c r="Z135" s="2">
        <f>D137</f>
        <v>0</v>
      </c>
      <c r="AA135" s="2">
        <f>D138</f>
        <v>0</v>
      </c>
      <c r="AB135" s="2">
        <f>D139</f>
        <v>19</v>
      </c>
      <c r="AC135" s="2">
        <f>D140</f>
        <v>0</v>
      </c>
      <c r="AD135" s="4">
        <f>D141</f>
        <v>0</v>
      </c>
      <c r="AE135" s="2">
        <f>D142</f>
        <v>0</v>
      </c>
      <c r="AF135" s="2">
        <f>D143</f>
        <v>0</v>
      </c>
      <c r="AG135" s="2">
        <f>D144</f>
        <v>0</v>
      </c>
      <c r="AH135" s="2">
        <f>D145</f>
        <v>0</v>
      </c>
      <c r="AI135" s="2">
        <f>D146</f>
        <v>0</v>
      </c>
      <c r="AJ135" s="2">
        <f>D147</f>
        <v>0</v>
      </c>
      <c r="AK135" s="2">
        <f>D148</f>
        <v>0</v>
      </c>
      <c r="AL135" s="2">
        <f>D149</f>
        <v>0</v>
      </c>
      <c r="AM135" s="2">
        <f>D150</f>
        <v>30</v>
      </c>
      <c r="AN135" s="2">
        <f>D151</f>
        <v>31</v>
      </c>
      <c r="AO135" s="2">
        <f>D152</f>
        <v>0</v>
      </c>
      <c r="AP135" s="49">
        <f>D153</f>
        <v>0</v>
      </c>
      <c r="AQ135" s="50">
        <f>D154</f>
        <v>6</v>
      </c>
      <c r="AT135" s="49">
        <v>3.1E-2</v>
      </c>
      <c r="AU135" s="31">
        <f t="shared" ref="AU135:BO135" si="1504">PRODUCT(W135*100*1/W150)</f>
        <v>0</v>
      </c>
      <c r="AV135" s="31">
        <f t="shared" si="1504"/>
        <v>0</v>
      </c>
      <c r="AW135" s="31">
        <f t="shared" si="1504"/>
        <v>0</v>
      </c>
      <c r="AX135" s="31">
        <f t="shared" si="1504"/>
        <v>0</v>
      </c>
      <c r="AY135" s="31">
        <f t="shared" si="1504"/>
        <v>0</v>
      </c>
      <c r="AZ135" s="31">
        <f t="shared" si="1504"/>
        <v>51.351351351351354</v>
      </c>
      <c r="BA135" s="31">
        <f t="shared" si="1504"/>
        <v>0</v>
      </c>
      <c r="BB135" s="32">
        <f t="shared" si="1504"/>
        <v>0</v>
      </c>
      <c r="BC135" s="31">
        <f t="shared" si="1504"/>
        <v>0</v>
      </c>
      <c r="BD135" s="31">
        <f t="shared" si="1504"/>
        <v>0</v>
      </c>
      <c r="BE135" s="31">
        <f t="shared" si="1504"/>
        <v>0</v>
      </c>
      <c r="BF135" s="31">
        <f t="shared" si="1504"/>
        <v>0</v>
      </c>
      <c r="BG135" s="31">
        <f t="shared" si="1504"/>
        <v>0</v>
      </c>
      <c r="BH135" s="31">
        <f t="shared" si="1504"/>
        <v>0</v>
      </c>
      <c r="BI135" s="31">
        <f t="shared" si="1504"/>
        <v>0</v>
      </c>
      <c r="BJ135" s="31">
        <f t="shared" si="1504"/>
        <v>0</v>
      </c>
      <c r="BK135" s="31">
        <f t="shared" si="1504"/>
        <v>81.081081081081081</v>
      </c>
      <c r="BL135" s="31">
        <f t="shared" si="1504"/>
        <v>83.78378378378379</v>
      </c>
      <c r="BM135" s="31">
        <f t="shared" si="1504"/>
        <v>0</v>
      </c>
      <c r="BN135" s="30">
        <f t="shared" si="1504"/>
        <v>0</v>
      </c>
      <c r="BO135" s="52">
        <f t="shared" si="1504"/>
        <v>16.216216216216218</v>
      </c>
      <c r="BR135" s="49">
        <v>3.1E-2</v>
      </c>
      <c r="BS135" s="31">
        <f t="shared" ref="BS135:CM135" si="1505">AU134+AU135</f>
        <v>0</v>
      </c>
      <c r="BT135" s="31">
        <f t="shared" si="1505"/>
        <v>0</v>
      </c>
      <c r="BU135" s="31">
        <f t="shared" si="1505"/>
        <v>0</v>
      </c>
      <c r="BV135" s="31">
        <f t="shared" si="1505"/>
        <v>0</v>
      </c>
      <c r="BW135" s="31">
        <f t="shared" si="1505"/>
        <v>0</v>
      </c>
      <c r="BX135" s="31">
        <f t="shared" si="1505"/>
        <v>51.351351351351354</v>
      </c>
      <c r="BY135" s="31">
        <f t="shared" si="1505"/>
        <v>0</v>
      </c>
      <c r="BZ135" s="32">
        <f t="shared" si="1505"/>
        <v>0</v>
      </c>
      <c r="CA135" s="31">
        <f t="shared" si="1505"/>
        <v>0</v>
      </c>
      <c r="CB135" s="31">
        <f t="shared" si="1505"/>
        <v>0</v>
      </c>
      <c r="CC135" s="31">
        <f t="shared" si="1505"/>
        <v>0</v>
      </c>
      <c r="CD135" s="31">
        <f t="shared" si="1505"/>
        <v>0</v>
      </c>
      <c r="CE135" s="31">
        <f t="shared" si="1505"/>
        <v>0</v>
      </c>
      <c r="CF135" s="31">
        <f t="shared" si="1505"/>
        <v>0</v>
      </c>
      <c r="CG135" s="31">
        <f t="shared" si="1505"/>
        <v>0</v>
      </c>
      <c r="CH135" s="31">
        <f t="shared" si="1505"/>
        <v>0</v>
      </c>
      <c r="CI135" s="31">
        <f t="shared" si="1505"/>
        <v>81.081081081081081</v>
      </c>
      <c r="CJ135" s="31">
        <f t="shared" si="1505"/>
        <v>83.78378378378379</v>
      </c>
      <c r="CK135" s="31">
        <f t="shared" si="1505"/>
        <v>0</v>
      </c>
      <c r="CL135" s="30">
        <f t="shared" si="1505"/>
        <v>0</v>
      </c>
      <c r="CM135" s="52">
        <f t="shared" si="1505"/>
        <v>16.216216216216218</v>
      </c>
      <c r="CN135" s="5"/>
      <c r="CQ135" s="12" t="s">
        <v>50</v>
      </c>
      <c r="CR135" s="13">
        <f>BS143</f>
        <v>2.7027027027027026</v>
      </c>
      <c r="CS135" s="13">
        <f>BT143</f>
        <v>59.45945945945946</v>
      </c>
      <c r="CT135" s="13">
        <f>BU143</f>
        <v>62.162162162162161</v>
      </c>
      <c r="CU135" s="13">
        <f>BV143</f>
        <v>72.972972972972983</v>
      </c>
      <c r="CV135" s="13">
        <f>BW140</f>
        <v>67.567567567567565</v>
      </c>
      <c r="CW135" s="13">
        <f>BX140</f>
        <v>78.378378378378386</v>
      </c>
      <c r="CX135" s="13">
        <f>BY140</f>
        <v>86.486486486486498</v>
      </c>
      <c r="CY135" s="13">
        <f>BZ143</f>
        <v>64.86486486486487</v>
      </c>
      <c r="CZ135" s="13">
        <f>CA141</f>
        <v>100</v>
      </c>
      <c r="DA135" s="13">
        <f>CB141</f>
        <v>100</v>
      </c>
      <c r="DB135" s="13">
        <f>CC141</f>
        <v>97.297297297297291</v>
      </c>
      <c r="DC135" s="13">
        <f>CD143</f>
        <v>100</v>
      </c>
      <c r="DD135" s="13">
        <f>CE141</f>
        <v>100</v>
      </c>
      <c r="DE135" s="13">
        <f>CF141</f>
        <v>100</v>
      </c>
      <c r="DF135" s="13">
        <f>CG145</f>
        <v>83.783783783783804</v>
      </c>
      <c r="DG135" s="13">
        <f>CH141</f>
        <v>67.567567567567579</v>
      </c>
      <c r="DH135" s="13">
        <f>CI138</f>
        <v>94.594594594594597</v>
      </c>
      <c r="DI135" s="13">
        <f>CJ139</f>
        <v>94.594594594594611</v>
      </c>
      <c r="DJ135" s="13">
        <f>CK138</f>
        <v>94.594594594594597</v>
      </c>
      <c r="DK135" s="13"/>
      <c r="DL135" s="13"/>
      <c r="DM135" s="10"/>
      <c r="DN135" s="10"/>
    </row>
    <row r="136" spans="1:118" ht="18.75" x14ac:dyDescent="0.25">
      <c r="B136" s="49" t="s">
        <v>4</v>
      </c>
      <c r="C136" s="2">
        <v>0</v>
      </c>
      <c r="D136" s="2">
        <v>0</v>
      </c>
      <c r="E136" s="2">
        <v>0</v>
      </c>
      <c r="F136" s="2">
        <v>0</v>
      </c>
      <c r="G136" s="2">
        <v>0</v>
      </c>
      <c r="H136" s="2">
        <v>0</v>
      </c>
      <c r="I136" s="2">
        <v>1</v>
      </c>
      <c r="J136" s="2">
        <v>8</v>
      </c>
      <c r="K136" s="2">
        <v>6</v>
      </c>
      <c r="L136" s="2">
        <v>8</v>
      </c>
      <c r="M136" s="3">
        <v>2</v>
      </c>
      <c r="N136" s="3">
        <v>0</v>
      </c>
      <c r="O136" s="3">
        <v>0</v>
      </c>
      <c r="P136" s="3">
        <v>12</v>
      </c>
      <c r="Q136" s="3">
        <v>0</v>
      </c>
      <c r="R136" s="3">
        <v>0</v>
      </c>
      <c r="S136" s="49">
        <v>37</v>
      </c>
      <c r="V136" s="49">
        <v>6.25E-2</v>
      </c>
      <c r="W136" s="2">
        <f>E134</f>
        <v>0</v>
      </c>
      <c r="X136" s="2">
        <f>E135</f>
        <v>0</v>
      </c>
      <c r="Y136" s="2">
        <f>E136</f>
        <v>0</v>
      </c>
      <c r="Z136" s="2">
        <f>E137</f>
        <v>0</v>
      </c>
      <c r="AA136" s="2">
        <f>E138</f>
        <v>0</v>
      </c>
      <c r="AB136" s="2">
        <f>E139</f>
        <v>0</v>
      </c>
      <c r="AC136" s="2">
        <f>E140</f>
        <v>0</v>
      </c>
      <c r="AD136" s="4">
        <f>E141</f>
        <v>0</v>
      </c>
      <c r="AE136" s="2">
        <f>E142</f>
        <v>17</v>
      </c>
      <c r="AF136" s="2">
        <f>E143</f>
        <v>37</v>
      </c>
      <c r="AG136" s="2">
        <f>E144</f>
        <v>0</v>
      </c>
      <c r="AH136" s="2">
        <f>E145</f>
        <v>0</v>
      </c>
      <c r="AI136" s="2">
        <f>E146</f>
        <v>11</v>
      </c>
      <c r="AJ136" s="2">
        <f>E147</f>
        <v>9</v>
      </c>
      <c r="AK136" s="2">
        <f>E148</f>
        <v>0</v>
      </c>
      <c r="AL136" s="2">
        <f>E149</f>
        <v>22</v>
      </c>
      <c r="AM136" s="2">
        <f>E150</f>
        <v>4</v>
      </c>
      <c r="AN136" s="2">
        <f>E151</f>
        <v>0</v>
      </c>
      <c r="AO136" s="2">
        <f>E152</f>
        <v>10</v>
      </c>
      <c r="AP136" s="49">
        <f>E153</f>
        <v>0</v>
      </c>
      <c r="AQ136" s="50">
        <f>E154</f>
        <v>0</v>
      </c>
      <c r="AT136" s="49">
        <v>6.2E-2</v>
      </c>
      <c r="AU136" s="31">
        <f t="shared" ref="AU136:BO136" si="1506">PRODUCT(W136*100*1/W150)</f>
        <v>0</v>
      </c>
      <c r="AV136" s="31">
        <f t="shared" si="1506"/>
        <v>0</v>
      </c>
      <c r="AW136" s="31">
        <f t="shared" si="1506"/>
        <v>0</v>
      </c>
      <c r="AX136" s="31">
        <f t="shared" si="1506"/>
        <v>0</v>
      </c>
      <c r="AY136" s="31">
        <f t="shared" si="1506"/>
        <v>0</v>
      </c>
      <c r="AZ136" s="31">
        <f t="shared" si="1506"/>
        <v>0</v>
      </c>
      <c r="BA136" s="31">
        <f t="shared" si="1506"/>
        <v>0</v>
      </c>
      <c r="BB136" s="32">
        <f t="shared" si="1506"/>
        <v>0</v>
      </c>
      <c r="BC136" s="31">
        <f t="shared" si="1506"/>
        <v>45.945945945945944</v>
      </c>
      <c r="BD136" s="31">
        <f t="shared" si="1506"/>
        <v>100</v>
      </c>
      <c r="BE136" s="31">
        <f t="shared" si="1506"/>
        <v>0</v>
      </c>
      <c r="BF136" s="31">
        <f t="shared" si="1506"/>
        <v>0</v>
      </c>
      <c r="BG136" s="31">
        <f t="shared" si="1506"/>
        <v>29.72972972972973</v>
      </c>
      <c r="BH136" s="31">
        <f t="shared" si="1506"/>
        <v>75</v>
      </c>
      <c r="BI136" s="31">
        <f t="shared" si="1506"/>
        <v>0</v>
      </c>
      <c r="BJ136" s="31">
        <f t="shared" si="1506"/>
        <v>59.45945945945946</v>
      </c>
      <c r="BK136" s="31">
        <f t="shared" si="1506"/>
        <v>10.810810810810811</v>
      </c>
      <c r="BL136" s="31">
        <f t="shared" si="1506"/>
        <v>0</v>
      </c>
      <c r="BM136" s="31">
        <f t="shared" si="1506"/>
        <v>27.027027027027028</v>
      </c>
      <c r="BN136" s="30">
        <f t="shared" si="1506"/>
        <v>0</v>
      </c>
      <c r="BO136" s="52">
        <f t="shared" si="1506"/>
        <v>0</v>
      </c>
      <c r="BR136" s="49">
        <v>6.2E-2</v>
      </c>
      <c r="BS136" s="31">
        <f t="shared" ref="BS136:CM136" si="1507">AU134+AU135+AU136</f>
        <v>0</v>
      </c>
      <c r="BT136" s="31">
        <f t="shared" si="1507"/>
        <v>0</v>
      </c>
      <c r="BU136" s="31">
        <f t="shared" si="1507"/>
        <v>0</v>
      </c>
      <c r="BV136" s="31">
        <f t="shared" si="1507"/>
        <v>0</v>
      </c>
      <c r="BW136" s="31">
        <f t="shared" si="1507"/>
        <v>0</v>
      </c>
      <c r="BX136" s="31">
        <f t="shared" si="1507"/>
        <v>51.351351351351354</v>
      </c>
      <c r="BY136" s="31">
        <f t="shared" si="1507"/>
        <v>0</v>
      </c>
      <c r="BZ136" s="32">
        <f t="shared" si="1507"/>
        <v>0</v>
      </c>
      <c r="CA136" s="31">
        <f t="shared" si="1507"/>
        <v>45.945945945945944</v>
      </c>
      <c r="CB136" s="31">
        <f t="shared" si="1507"/>
        <v>100</v>
      </c>
      <c r="CC136" s="31">
        <f t="shared" si="1507"/>
        <v>0</v>
      </c>
      <c r="CD136" s="31">
        <f t="shared" si="1507"/>
        <v>0</v>
      </c>
      <c r="CE136" s="31">
        <f t="shared" si="1507"/>
        <v>29.72972972972973</v>
      </c>
      <c r="CF136" s="31">
        <f t="shared" si="1507"/>
        <v>75</v>
      </c>
      <c r="CG136" s="31">
        <f t="shared" si="1507"/>
        <v>0</v>
      </c>
      <c r="CH136" s="31">
        <f t="shared" si="1507"/>
        <v>59.45945945945946</v>
      </c>
      <c r="CI136" s="31">
        <f t="shared" si="1507"/>
        <v>91.891891891891888</v>
      </c>
      <c r="CJ136" s="31">
        <f t="shared" si="1507"/>
        <v>83.78378378378379</v>
      </c>
      <c r="CK136" s="31">
        <f t="shared" si="1507"/>
        <v>27.027027027027028</v>
      </c>
      <c r="CL136" s="30">
        <f t="shared" si="1507"/>
        <v>0</v>
      </c>
      <c r="CM136" s="52">
        <f t="shared" si="1507"/>
        <v>16.216216216216218</v>
      </c>
      <c r="CN136" s="5"/>
      <c r="CQ136" s="12" t="s">
        <v>51</v>
      </c>
      <c r="CR136" s="13"/>
      <c r="CS136" s="13"/>
      <c r="CT136" s="13"/>
      <c r="CU136" s="13"/>
      <c r="CV136" s="13">
        <f>BW142-BW140</f>
        <v>2.7027027027027088</v>
      </c>
      <c r="CW136" s="13">
        <f>SUM(BX141,-BX140)</f>
        <v>8.1081081081081123</v>
      </c>
      <c r="CX136" s="14">
        <f>SUM(BY141-BY140)</f>
        <v>8.1081081081081123</v>
      </c>
      <c r="CY136" s="13"/>
      <c r="CZ136" s="13">
        <f>CA142-CA141</f>
        <v>0</v>
      </c>
      <c r="DA136" s="13">
        <f>CB143-CB141</f>
        <v>0</v>
      </c>
      <c r="DB136" s="13"/>
      <c r="DC136" s="13"/>
      <c r="DD136" s="13"/>
      <c r="DE136" s="13"/>
      <c r="DF136" s="13"/>
      <c r="DG136" s="13">
        <f>CH142-CH141</f>
        <v>0</v>
      </c>
      <c r="DH136" s="13">
        <f>CI139-CI138</f>
        <v>0</v>
      </c>
      <c r="DI136" s="13">
        <f>CJ140-CJ139</f>
        <v>0</v>
      </c>
      <c r="DJ136" s="13"/>
      <c r="DK136" s="13"/>
      <c r="DL136" s="13"/>
      <c r="DM136" s="10"/>
      <c r="DN136" s="10"/>
    </row>
    <row r="137" spans="1:118" ht="18.75" x14ac:dyDescent="0.25">
      <c r="B137" s="49" t="s">
        <v>5</v>
      </c>
      <c r="C137" s="2">
        <v>0</v>
      </c>
      <c r="D137" s="2">
        <v>0</v>
      </c>
      <c r="E137" s="2">
        <v>0</v>
      </c>
      <c r="F137" s="2">
        <v>0</v>
      </c>
      <c r="G137" s="2">
        <v>12</v>
      </c>
      <c r="H137" s="2">
        <v>0</v>
      </c>
      <c r="I137" s="2">
        <v>10</v>
      </c>
      <c r="J137" s="2">
        <v>2</v>
      </c>
      <c r="K137" s="2">
        <v>3</v>
      </c>
      <c r="L137" s="2">
        <v>0</v>
      </c>
      <c r="M137" s="3">
        <v>1</v>
      </c>
      <c r="N137" s="3">
        <v>0</v>
      </c>
      <c r="O137" s="3">
        <v>0</v>
      </c>
      <c r="P137" s="3">
        <v>9</v>
      </c>
      <c r="Q137" s="3">
        <v>0</v>
      </c>
      <c r="R137" s="3">
        <v>0</v>
      </c>
      <c r="S137" s="49">
        <v>37</v>
      </c>
      <c r="V137" s="49">
        <v>0.125</v>
      </c>
      <c r="W137" s="2">
        <f>F134</f>
        <v>0</v>
      </c>
      <c r="X137" s="2">
        <f>F135</f>
        <v>0</v>
      </c>
      <c r="Y137" s="2">
        <f>F136</f>
        <v>0</v>
      </c>
      <c r="Z137" s="2">
        <f>F137</f>
        <v>0</v>
      </c>
      <c r="AA137" s="2">
        <f>F138</f>
        <v>20</v>
      </c>
      <c r="AB137" s="2">
        <f>F139</f>
        <v>4</v>
      </c>
      <c r="AC137" s="2">
        <f>F140</f>
        <v>24</v>
      </c>
      <c r="AD137" s="4">
        <f>F141</f>
        <v>0</v>
      </c>
      <c r="AE137" s="2">
        <f>F142</f>
        <v>0</v>
      </c>
      <c r="AF137" s="2">
        <f>F143</f>
        <v>0</v>
      </c>
      <c r="AG137" s="2">
        <f>F144</f>
        <v>1</v>
      </c>
      <c r="AH137" s="2">
        <f>F145</f>
        <v>0</v>
      </c>
      <c r="AI137" s="2">
        <f>F146</f>
        <v>0</v>
      </c>
      <c r="AJ137" s="2">
        <f>F147</f>
        <v>0</v>
      </c>
      <c r="AK137" s="2">
        <f>F148</f>
        <v>0</v>
      </c>
      <c r="AL137" s="2">
        <f>F149</f>
        <v>0</v>
      </c>
      <c r="AM137" s="2">
        <f>F150</f>
        <v>1</v>
      </c>
      <c r="AN137" s="2">
        <f>F151</f>
        <v>3</v>
      </c>
      <c r="AO137" s="2">
        <f>F152</f>
        <v>21</v>
      </c>
      <c r="AP137" s="49">
        <f>F153</f>
        <v>0</v>
      </c>
      <c r="AQ137" s="50">
        <f>F154</f>
        <v>15</v>
      </c>
      <c r="AT137" s="49">
        <v>0.125</v>
      </c>
      <c r="AU137" s="31">
        <f t="shared" ref="AU137:BO137" si="1508">PRODUCT(W137*100*1/W150)</f>
        <v>0</v>
      </c>
      <c r="AV137" s="31">
        <f t="shared" si="1508"/>
        <v>0</v>
      </c>
      <c r="AW137" s="31">
        <f t="shared" si="1508"/>
        <v>0</v>
      </c>
      <c r="AX137" s="31">
        <f t="shared" si="1508"/>
        <v>0</v>
      </c>
      <c r="AY137" s="31">
        <f t="shared" si="1508"/>
        <v>54.054054054054056</v>
      </c>
      <c r="AZ137" s="31">
        <f t="shared" si="1508"/>
        <v>10.810810810810811</v>
      </c>
      <c r="BA137" s="31">
        <f t="shared" si="1508"/>
        <v>64.86486486486487</v>
      </c>
      <c r="BB137" s="32">
        <f t="shared" si="1508"/>
        <v>0</v>
      </c>
      <c r="BC137" s="31">
        <f t="shared" si="1508"/>
        <v>0</v>
      </c>
      <c r="BD137" s="31">
        <f t="shared" si="1508"/>
        <v>0</v>
      </c>
      <c r="BE137" s="31">
        <f t="shared" si="1508"/>
        <v>2.7027027027027026</v>
      </c>
      <c r="BF137" s="31">
        <f t="shared" si="1508"/>
        <v>0</v>
      </c>
      <c r="BG137" s="31">
        <f t="shared" si="1508"/>
        <v>0</v>
      </c>
      <c r="BH137" s="31">
        <f t="shared" si="1508"/>
        <v>0</v>
      </c>
      <c r="BI137" s="31">
        <f t="shared" si="1508"/>
        <v>0</v>
      </c>
      <c r="BJ137" s="31">
        <f t="shared" si="1508"/>
        <v>0</v>
      </c>
      <c r="BK137" s="31">
        <f t="shared" si="1508"/>
        <v>2.7027027027027026</v>
      </c>
      <c r="BL137" s="31">
        <f t="shared" si="1508"/>
        <v>8.1081081081081088</v>
      </c>
      <c r="BM137" s="31">
        <f t="shared" si="1508"/>
        <v>56.756756756756758</v>
      </c>
      <c r="BN137" s="30">
        <f t="shared" si="1508"/>
        <v>0</v>
      </c>
      <c r="BO137" s="52">
        <f t="shared" si="1508"/>
        <v>40.54054054054054</v>
      </c>
      <c r="BR137" s="49">
        <v>0.125</v>
      </c>
      <c r="BS137" s="31">
        <f t="shared" ref="BS137:CM137" si="1509">AU134+AU135+AU136+AU137</f>
        <v>0</v>
      </c>
      <c r="BT137" s="31">
        <f t="shared" si="1509"/>
        <v>0</v>
      </c>
      <c r="BU137" s="31">
        <f t="shared" si="1509"/>
        <v>0</v>
      </c>
      <c r="BV137" s="31">
        <f t="shared" si="1509"/>
        <v>0</v>
      </c>
      <c r="BW137" s="31">
        <f t="shared" si="1509"/>
        <v>54.054054054054056</v>
      </c>
      <c r="BX137" s="31">
        <f t="shared" si="1509"/>
        <v>62.162162162162161</v>
      </c>
      <c r="BY137" s="31">
        <f t="shared" si="1509"/>
        <v>64.86486486486487</v>
      </c>
      <c r="BZ137" s="32">
        <f t="shared" si="1509"/>
        <v>0</v>
      </c>
      <c r="CA137" s="31">
        <f t="shared" si="1509"/>
        <v>45.945945945945944</v>
      </c>
      <c r="CB137" s="31">
        <f t="shared" si="1509"/>
        <v>100</v>
      </c>
      <c r="CC137" s="31">
        <f t="shared" si="1509"/>
        <v>2.7027027027027026</v>
      </c>
      <c r="CD137" s="31">
        <f t="shared" si="1509"/>
        <v>0</v>
      </c>
      <c r="CE137" s="31">
        <f t="shared" si="1509"/>
        <v>29.72972972972973</v>
      </c>
      <c r="CF137" s="31">
        <f t="shared" si="1509"/>
        <v>75</v>
      </c>
      <c r="CG137" s="31">
        <f t="shared" si="1509"/>
        <v>0</v>
      </c>
      <c r="CH137" s="31">
        <f t="shared" si="1509"/>
        <v>59.45945945945946</v>
      </c>
      <c r="CI137" s="31">
        <f t="shared" si="1509"/>
        <v>94.594594594594597</v>
      </c>
      <c r="CJ137" s="31">
        <f t="shared" si="1509"/>
        <v>91.891891891891902</v>
      </c>
      <c r="CK137" s="31">
        <f t="shared" si="1509"/>
        <v>83.78378378378379</v>
      </c>
      <c r="CL137" s="30">
        <f t="shared" si="1509"/>
        <v>0</v>
      </c>
      <c r="CM137" s="52">
        <f t="shared" si="1509"/>
        <v>56.756756756756758</v>
      </c>
      <c r="CN137" s="5"/>
      <c r="CQ137" s="12" t="s">
        <v>52</v>
      </c>
      <c r="CR137" s="13">
        <f>BS149-CR135</f>
        <v>97.297297297297291</v>
      </c>
      <c r="CS137" s="13">
        <f>BT149-CS135</f>
        <v>40.54054054054054</v>
      </c>
      <c r="CT137" s="13">
        <f>BU149-BU143</f>
        <v>37.837837837837839</v>
      </c>
      <c r="CU137" s="13">
        <f>BV149-BV143</f>
        <v>27.027027027027032</v>
      </c>
      <c r="CV137" s="13">
        <f>BW149-CV136-CV135</f>
        <v>29.729729729729726</v>
      </c>
      <c r="CW137" s="13">
        <f>BX149-BX141</f>
        <v>13.513513513513516</v>
      </c>
      <c r="CX137" s="13">
        <f>BY149-BY141</f>
        <v>5.4054054054054177</v>
      </c>
      <c r="CY137" s="13">
        <f>BZ149-BZ143</f>
        <v>35.135135135135144</v>
      </c>
      <c r="CZ137" s="13">
        <f>CA149-CA142</f>
        <v>0</v>
      </c>
      <c r="DA137" s="13">
        <f>CB149-CB143</f>
        <v>0</v>
      </c>
      <c r="DB137" s="13">
        <f>CC149-CC141</f>
        <v>2.7027027027027088</v>
      </c>
      <c r="DC137" s="13">
        <f>CD149-CD143</f>
        <v>0</v>
      </c>
      <c r="DD137" s="13">
        <f>CE149-CE141</f>
        <v>0</v>
      </c>
      <c r="DE137" s="13">
        <f>CF149-CF141</f>
        <v>0</v>
      </c>
      <c r="DF137" s="13">
        <f>CG149-CG145</f>
        <v>16.216216216216225</v>
      </c>
      <c r="DG137" s="13">
        <f>CH149-CH142</f>
        <v>32.432432432432435</v>
      </c>
      <c r="DH137" s="13">
        <f>CI149-CI139</f>
        <v>5.4054054054054177</v>
      </c>
      <c r="DI137" s="13">
        <f>CJ149-CJ140</f>
        <v>5.4054054054054177</v>
      </c>
      <c r="DJ137" s="13">
        <f>CK149-CK138</f>
        <v>5.4054054054054035</v>
      </c>
      <c r="DK137" s="13"/>
      <c r="DL137" s="13"/>
      <c r="DM137" s="10"/>
      <c r="DN137" s="10"/>
    </row>
    <row r="138" spans="1:118" x14ac:dyDescent="0.25">
      <c r="B138" s="49" t="s">
        <v>6</v>
      </c>
      <c r="C138" s="2">
        <v>0</v>
      </c>
      <c r="D138" s="2">
        <v>0</v>
      </c>
      <c r="E138" s="2">
        <v>0</v>
      </c>
      <c r="F138" s="2">
        <v>20</v>
      </c>
      <c r="G138" s="2">
        <v>0</v>
      </c>
      <c r="H138" s="2">
        <v>5</v>
      </c>
      <c r="I138" s="2">
        <v>0</v>
      </c>
      <c r="J138" s="4">
        <v>1</v>
      </c>
      <c r="K138" s="4">
        <v>0</v>
      </c>
      <c r="L138" s="3">
        <v>2</v>
      </c>
      <c r="M138" s="3">
        <v>2</v>
      </c>
      <c r="N138" s="3">
        <v>7</v>
      </c>
      <c r="O138" s="3">
        <v>0</v>
      </c>
      <c r="P138" s="3">
        <v>0</v>
      </c>
      <c r="Q138" s="3">
        <v>0</v>
      </c>
      <c r="R138" s="3">
        <v>0</v>
      </c>
      <c r="S138" s="49">
        <v>37</v>
      </c>
      <c r="V138" s="49">
        <v>0.25</v>
      </c>
      <c r="W138" s="2">
        <f>G134</f>
        <v>0</v>
      </c>
      <c r="X138" s="2">
        <f>G135</f>
        <v>0</v>
      </c>
      <c r="Y138" s="2">
        <f>G136</f>
        <v>0</v>
      </c>
      <c r="Z138" s="2">
        <f>G137</f>
        <v>12</v>
      </c>
      <c r="AA138" s="2">
        <f>G138</f>
        <v>0</v>
      </c>
      <c r="AB138" s="2">
        <f>G139</f>
        <v>3</v>
      </c>
      <c r="AC138" s="2">
        <f>G140</f>
        <v>0</v>
      </c>
      <c r="AD138" s="4">
        <f>G141</f>
        <v>0</v>
      </c>
      <c r="AE138" s="2">
        <f>G142</f>
        <v>14</v>
      </c>
      <c r="AF138" s="2">
        <f>G143</f>
        <v>0</v>
      </c>
      <c r="AG138" s="2">
        <f>G144</f>
        <v>22</v>
      </c>
      <c r="AH138" s="2">
        <f>G145</f>
        <v>32</v>
      </c>
      <c r="AI138" s="2">
        <f>G146</f>
        <v>23</v>
      </c>
      <c r="AJ138" s="2">
        <f>G147</f>
        <v>1</v>
      </c>
      <c r="AK138" s="2">
        <f>G148</f>
        <v>0</v>
      </c>
      <c r="AL138" s="2">
        <f>G149</f>
        <v>2</v>
      </c>
      <c r="AM138" s="2">
        <f>G150</f>
        <v>0</v>
      </c>
      <c r="AN138" s="2">
        <f>G151</f>
        <v>1</v>
      </c>
      <c r="AO138" s="2">
        <f>G152</f>
        <v>4</v>
      </c>
      <c r="AP138" s="49">
        <f>G153</f>
        <v>3</v>
      </c>
      <c r="AQ138" s="50">
        <f>G154</f>
        <v>8</v>
      </c>
      <c r="AT138" s="49">
        <v>0.25</v>
      </c>
      <c r="AU138" s="31">
        <f t="shared" ref="AU138:BO138" si="1510">PRODUCT(W138*100*1/W150)</f>
        <v>0</v>
      </c>
      <c r="AV138" s="31">
        <f t="shared" si="1510"/>
        <v>0</v>
      </c>
      <c r="AW138" s="31">
        <f t="shared" si="1510"/>
        <v>0</v>
      </c>
      <c r="AX138" s="31">
        <f t="shared" si="1510"/>
        <v>32.432432432432435</v>
      </c>
      <c r="AY138" s="31">
        <f t="shared" si="1510"/>
        <v>0</v>
      </c>
      <c r="AZ138" s="31">
        <f t="shared" si="1510"/>
        <v>8.1081081081081088</v>
      </c>
      <c r="BA138" s="31">
        <f t="shared" si="1510"/>
        <v>0</v>
      </c>
      <c r="BB138" s="32">
        <f t="shared" si="1510"/>
        <v>0</v>
      </c>
      <c r="BC138" s="31">
        <f t="shared" si="1510"/>
        <v>37.837837837837839</v>
      </c>
      <c r="BD138" s="31">
        <f t="shared" si="1510"/>
        <v>0</v>
      </c>
      <c r="BE138" s="31">
        <f t="shared" si="1510"/>
        <v>59.45945945945946</v>
      </c>
      <c r="BF138" s="31">
        <f t="shared" si="1510"/>
        <v>86.486486486486484</v>
      </c>
      <c r="BG138" s="31">
        <f t="shared" si="1510"/>
        <v>62.162162162162161</v>
      </c>
      <c r="BH138" s="31">
        <f t="shared" si="1510"/>
        <v>8.3333333333333339</v>
      </c>
      <c r="BI138" s="31">
        <f t="shared" si="1510"/>
        <v>0</v>
      </c>
      <c r="BJ138" s="31">
        <f t="shared" si="1510"/>
        <v>5.4054054054054053</v>
      </c>
      <c r="BK138" s="31">
        <f t="shared" si="1510"/>
        <v>0</v>
      </c>
      <c r="BL138" s="31">
        <f t="shared" si="1510"/>
        <v>2.7027027027027026</v>
      </c>
      <c r="BM138" s="31">
        <f t="shared" si="1510"/>
        <v>10.810810810810811</v>
      </c>
      <c r="BN138" s="30">
        <f t="shared" si="1510"/>
        <v>8.1081081081081088</v>
      </c>
      <c r="BO138" s="52">
        <f t="shared" si="1510"/>
        <v>21.621621621621621</v>
      </c>
      <c r="BR138" s="49">
        <v>0.25</v>
      </c>
      <c r="BS138" s="31">
        <f t="shared" ref="BS138:CM138" si="1511">AU134+AU135+AU136+AU137+AU138</f>
        <v>0</v>
      </c>
      <c r="BT138" s="31">
        <f t="shared" si="1511"/>
        <v>0</v>
      </c>
      <c r="BU138" s="31">
        <f t="shared" si="1511"/>
        <v>0</v>
      </c>
      <c r="BV138" s="31">
        <f t="shared" si="1511"/>
        <v>32.432432432432435</v>
      </c>
      <c r="BW138" s="31">
        <f t="shared" si="1511"/>
        <v>54.054054054054056</v>
      </c>
      <c r="BX138" s="31">
        <f t="shared" si="1511"/>
        <v>70.270270270270274</v>
      </c>
      <c r="BY138" s="31">
        <f t="shared" si="1511"/>
        <v>64.86486486486487</v>
      </c>
      <c r="BZ138" s="32">
        <f t="shared" si="1511"/>
        <v>0</v>
      </c>
      <c r="CA138" s="31">
        <f t="shared" si="1511"/>
        <v>83.783783783783775</v>
      </c>
      <c r="CB138" s="31">
        <f t="shared" si="1511"/>
        <v>100</v>
      </c>
      <c r="CC138" s="31">
        <f t="shared" si="1511"/>
        <v>62.162162162162161</v>
      </c>
      <c r="CD138" s="31">
        <f t="shared" si="1511"/>
        <v>86.486486486486484</v>
      </c>
      <c r="CE138" s="31">
        <f t="shared" si="1511"/>
        <v>91.891891891891888</v>
      </c>
      <c r="CF138" s="31">
        <f t="shared" si="1511"/>
        <v>83.333333333333329</v>
      </c>
      <c r="CG138" s="31">
        <f t="shared" si="1511"/>
        <v>0</v>
      </c>
      <c r="CH138" s="31">
        <f t="shared" si="1511"/>
        <v>64.86486486486487</v>
      </c>
      <c r="CI138" s="31">
        <f t="shared" si="1511"/>
        <v>94.594594594594597</v>
      </c>
      <c r="CJ138" s="31">
        <f t="shared" si="1511"/>
        <v>94.594594594594611</v>
      </c>
      <c r="CK138" s="31">
        <f t="shared" si="1511"/>
        <v>94.594594594594597</v>
      </c>
      <c r="CL138" s="30">
        <f t="shared" si="1511"/>
        <v>8.1081081081081088</v>
      </c>
      <c r="CM138" s="52">
        <f t="shared" si="1511"/>
        <v>78.378378378378386</v>
      </c>
      <c r="CN138" s="5"/>
      <c r="CQ138" s="10"/>
      <c r="CR138" s="10"/>
      <c r="CS138" s="10"/>
      <c r="CT138" s="10"/>
      <c r="CU138" s="10"/>
      <c r="CV138" s="10"/>
      <c r="CW138" s="10"/>
      <c r="CX138" s="10"/>
      <c r="CY138" s="10"/>
      <c r="CZ138" s="10"/>
      <c r="DA138" s="10"/>
      <c r="DB138" s="10"/>
      <c r="DC138" s="10"/>
      <c r="DD138" s="10"/>
      <c r="DE138" s="10"/>
      <c r="DF138" s="10"/>
      <c r="DG138" s="10"/>
      <c r="DH138" s="10"/>
      <c r="DI138" s="10"/>
      <c r="DJ138" s="10"/>
      <c r="DK138" s="10"/>
      <c r="DL138" s="10"/>
      <c r="DM138" s="10"/>
      <c r="DN138" s="10"/>
    </row>
    <row r="139" spans="1:118" x14ac:dyDescent="0.25">
      <c r="B139" s="49" t="s">
        <v>7</v>
      </c>
      <c r="C139" s="2">
        <v>0</v>
      </c>
      <c r="D139" s="2">
        <v>19</v>
      </c>
      <c r="E139" s="2">
        <v>0</v>
      </c>
      <c r="F139" s="2">
        <v>4</v>
      </c>
      <c r="G139" s="2">
        <v>3</v>
      </c>
      <c r="H139" s="2">
        <v>0</v>
      </c>
      <c r="I139" s="2">
        <v>3</v>
      </c>
      <c r="J139" s="4">
        <v>3</v>
      </c>
      <c r="K139" s="3">
        <v>0</v>
      </c>
      <c r="L139" s="3">
        <v>2</v>
      </c>
      <c r="M139" s="3">
        <v>3</v>
      </c>
      <c r="N139" s="3">
        <v>0</v>
      </c>
      <c r="O139" s="3">
        <v>0</v>
      </c>
      <c r="P139" s="3">
        <v>0</v>
      </c>
      <c r="Q139" s="3">
        <v>0</v>
      </c>
      <c r="R139" s="3">
        <v>0</v>
      </c>
      <c r="S139" s="49">
        <v>37</v>
      </c>
      <c r="V139" s="49">
        <v>0.5</v>
      </c>
      <c r="W139" s="2">
        <f>H134</f>
        <v>0</v>
      </c>
      <c r="X139" s="2">
        <f>H135</f>
        <v>1</v>
      </c>
      <c r="Y139" s="2">
        <f>H136</f>
        <v>0</v>
      </c>
      <c r="Z139" s="2">
        <f>H137</f>
        <v>0</v>
      </c>
      <c r="AA139" s="2">
        <f>H138</f>
        <v>5</v>
      </c>
      <c r="AB139" s="2">
        <f>H139</f>
        <v>0</v>
      </c>
      <c r="AC139" s="2">
        <f>H140</f>
        <v>5</v>
      </c>
      <c r="AD139" s="4">
        <f>H141</f>
        <v>1</v>
      </c>
      <c r="AE139" s="2">
        <f>H142</f>
        <v>5</v>
      </c>
      <c r="AF139" s="2">
        <f>H143</f>
        <v>0</v>
      </c>
      <c r="AG139" s="2">
        <f>H144</f>
        <v>8</v>
      </c>
      <c r="AH139" s="2">
        <f>H145</f>
        <v>0</v>
      </c>
      <c r="AI139" s="2">
        <f>H146</f>
        <v>3</v>
      </c>
      <c r="AJ139" s="2">
        <f>H147</f>
        <v>2</v>
      </c>
      <c r="AK139" s="2">
        <f>H148</f>
        <v>2</v>
      </c>
      <c r="AL139" s="2">
        <f>H149</f>
        <v>1</v>
      </c>
      <c r="AM139" s="4">
        <f>H150</f>
        <v>0</v>
      </c>
      <c r="AN139" s="2">
        <f>H151</f>
        <v>0</v>
      </c>
      <c r="AO139" s="3">
        <f>H152</f>
        <v>0</v>
      </c>
      <c r="AP139" s="49">
        <f>H153</f>
        <v>16</v>
      </c>
      <c r="AQ139" s="50">
        <f>H154</f>
        <v>7</v>
      </c>
      <c r="AT139" s="49">
        <v>0.5</v>
      </c>
      <c r="AU139" s="31">
        <f t="shared" ref="AU139:BO139" si="1512">PRODUCT(W139*100*1/W150)</f>
        <v>0</v>
      </c>
      <c r="AV139" s="31">
        <f t="shared" si="1512"/>
        <v>2.7027027027027026</v>
      </c>
      <c r="AW139" s="31">
        <f t="shared" si="1512"/>
        <v>0</v>
      </c>
      <c r="AX139" s="31">
        <f t="shared" si="1512"/>
        <v>0</v>
      </c>
      <c r="AY139" s="31">
        <f t="shared" si="1512"/>
        <v>13.513513513513514</v>
      </c>
      <c r="AZ139" s="31">
        <f t="shared" si="1512"/>
        <v>0</v>
      </c>
      <c r="BA139" s="31">
        <f t="shared" si="1512"/>
        <v>13.513513513513514</v>
      </c>
      <c r="BB139" s="32">
        <f t="shared" si="1512"/>
        <v>2.7027027027027026</v>
      </c>
      <c r="BC139" s="31">
        <f t="shared" si="1512"/>
        <v>13.513513513513514</v>
      </c>
      <c r="BD139" s="31">
        <f t="shared" si="1512"/>
        <v>0</v>
      </c>
      <c r="BE139" s="31">
        <f t="shared" si="1512"/>
        <v>21.621621621621621</v>
      </c>
      <c r="BF139" s="31">
        <f t="shared" si="1512"/>
        <v>0</v>
      </c>
      <c r="BG139" s="31">
        <f t="shared" si="1512"/>
        <v>8.1081081081081088</v>
      </c>
      <c r="BH139" s="31">
        <f t="shared" si="1512"/>
        <v>16.666666666666668</v>
      </c>
      <c r="BI139" s="31">
        <f t="shared" si="1512"/>
        <v>5.4054054054054053</v>
      </c>
      <c r="BJ139" s="31">
        <f t="shared" si="1512"/>
        <v>2.7027027027027026</v>
      </c>
      <c r="BK139" s="32">
        <f t="shared" si="1512"/>
        <v>0</v>
      </c>
      <c r="BL139" s="31">
        <f t="shared" si="1512"/>
        <v>0</v>
      </c>
      <c r="BM139" s="33">
        <f t="shared" si="1512"/>
        <v>0</v>
      </c>
      <c r="BN139" s="30">
        <f t="shared" si="1512"/>
        <v>43.243243243243242</v>
      </c>
      <c r="BO139" s="52">
        <f t="shared" si="1512"/>
        <v>18.918918918918919</v>
      </c>
      <c r="BR139" s="49">
        <v>0.5</v>
      </c>
      <c r="BS139" s="31">
        <f t="shared" ref="BS139:CM139" si="1513">AU134+AU135+AU136+AU137+AU138+AU139</f>
        <v>0</v>
      </c>
      <c r="BT139" s="31">
        <f t="shared" si="1513"/>
        <v>2.7027027027027026</v>
      </c>
      <c r="BU139" s="31">
        <f t="shared" si="1513"/>
        <v>0</v>
      </c>
      <c r="BV139" s="31">
        <f t="shared" si="1513"/>
        <v>32.432432432432435</v>
      </c>
      <c r="BW139" s="31">
        <f t="shared" si="1513"/>
        <v>67.567567567567565</v>
      </c>
      <c r="BX139" s="31">
        <f t="shared" si="1513"/>
        <v>70.270270270270274</v>
      </c>
      <c r="BY139" s="31">
        <f t="shared" si="1513"/>
        <v>78.378378378378386</v>
      </c>
      <c r="BZ139" s="32">
        <f t="shared" si="1513"/>
        <v>2.7027027027027026</v>
      </c>
      <c r="CA139" s="31">
        <f t="shared" si="1513"/>
        <v>97.297297297297291</v>
      </c>
      <c r="CB139" s="31">
        <f t="shared" si="1513"/>
        <v>100</v>
      </c>
      <c r="CC139" s="31">
        <f t="shared" si="1513"/>
        <v>83.783783783783775</v>
      </c>
      <c r="CD139" s="31">
        <f t="shared" si="1513"/>
        <v>86.486486486486484</v>
      </c>
      <c r="CE139" s="31">
        <f t="shared" si="1513"/>
        <v>100</v>
      </c>
      <c r="CF139" s="31">
        <f t="shared" si="1513"/>
        <v>100</v>
      </c>
      <c r="CG139" s="31">
        <f t="shared" si="1513"/>
        <v>5.4054054054054053</v>
      </c>
      <c r="CH139" s="31">
        <f t="shared" si="1513"/>
        <v>67.567567567567579</v>
      </c>
      <c r="CI139" s="32">
        <f t="shared" si="1513"/>
        <v>94.594594594594597</v>
      </c>
      <c r="CJ139" s="31">
        <f t="shared" si="1513"/>
        <v>94.594594594594611</v>
      </c>
      <c r="CK139" s="33">
        <f t="shared" si="1513"/>
        <v>94.594594594594597</v>
      </c>
      <c r="CL139" s="30">
        <f t="shared" si="1513"/>
        <v>51.351351351351354</v>
      </c>
      <c r="CM139" s="52">
        <f t="shared" si="1513"/>
        <v>97.297297297297305</v>
      </c>
      <c r="CN139" s="5"/>
      <c r="CQ139" s="10"/>
      <c r="CR139" s="10" t="str">
        <f>A133</f>
        <v xml:space="preserve">Klebsiella oxytoca  </v>
      </c>
      <c r="CS139" s="10"/>
      <c r="CT139" s="10"/>
      <c r="CU139" s="10"/>
      <c r="CV139" s="10"/>
      <c r="CW139" s="10"/>
      <c r="CX139" s="10"/>
      <c r="CY139" s="10"/>
      <c r="CZ139" s="10"/>
      <c r="DA139" s="10"/>
      <c r="DB139" s="10"/>
      <c r="DC139" s="10"/>
      <c r="DD139" s="10"/>
      <c r="DE139" s="10"/>
      <c r="DF139" s="10"/>
      <c r="DG139" s="10"/>
      <c r="DH139" s="10"/>
      <c r="DI139" s="10"/>
      <c r="DJ139" s="10"/>
      <c r="DK139" s="10"/>
      <c r="DL139" s="10"/>
      <c r="DM139" s="10"/>
      <c r="DN139" s="10"/>
    </row>
    <row r="140" spans="1:118" x14ac:dyDescent="0.25">
      <c r="B140" s="49" t="s">
        <v>8</v>
      </c>
      <c r="C140" s="2">
        <v>0</v>
      </c>
      <c r="D140" s="2">
        <v>0</v>
      </c>
      <c r="E140" s="2">
        <v>0</v>
      </c>
      <c r="F140" s="2">
        <v>24</v>
      </c>
      <c r="G140" s="2">
        <v>0</v>
      </c>
      <c r="H140" s="2">
        <v>5</v>
      </c>
      <c r="I140" s="2">
        <v>3</v>
      </c>
      <c r="J140" s="4">
        <v>3</v>
      </c>
      <c r="K140" s="4">
        <v>1</v>
      </c>
      <c r="L140" s="3">
        <v>0</v>
      </c>
      <c r="M140" s="3">
        <v>0</v>
      </c>
      <c r="N140" s="3">
        <v>1</v>
      </c>
      <c r="O140" s="3">
        <v>0</v>
      </c>
      <c r="P140" s="3">
        <v>0</v>
      </c>
      <c r="Q140" s="3">
        <v>0</v>
      </c>
      <c r="R140" s="3">
        <v>0</v>
      </c>
      <c r="S140" s="49">
        <v>37</v>
      </c>
      <c r="V140" s="49">
        <v>1</v>
      </c>
      <c r="W140" s="2">
        <f>I134</f>
        <v>0</v>
      </c>
      <c r="X140" s="2">
        <f>I135</f>
        <v>3</v>
      </c>
      <c r="Y140" s="2">
        <f>I136</f>
        <v>1</v>
      </c>
      <c r="Z140" s="2">
        <f>I137</f>
        <v>10</v>
      </c>
      <c r="AA140" s="2">
        <f>I138</f>
        <v>0</v>
      </c>
      <c r="AB140" s="2">
        <f>I139</f>
        <v>3</v>
      </c>
      <c r="AC140" s="2">
        <f>I140</f>
        <v>3</v>
      </c>
      <c r="AD140" s="4">
        <f>I141</f>
        <v>9</v>
      </c>
      <c r="AE140" s="2">
        <f>I142</f>
        <v>1</v>
      </c>
      <c r="AF140" s="2">
        <f>I143</f>
        <v>0</v>
      </c>
      <c r="AG140" s="2">
        <f>I144</f>
        <v>3</v>
      </c>
      <c r="AH140" s="2">
        <f>I145</f>
        <v>5</v>
      </c>
      <c r="AI140" s="2">
        <f>I146</f>
        <v>0</v>
      </c>
      <c r="AJ140" s="2">
        <f>I147</f>
        <v>0</v>
      </c>
      <c r="AK140" s="2">
        <f>I148</f>
        <v>0</v>
      </c>
      <c r="AL140" s="2">
        <f>I149</f>
        <v>0</v>
      </c>
      <c r="AM140" s="3">
        <f>I150</f>
        <v>0</v>
      </c>
      <c r="AN140" s="4">
        <f>I151</f>
        <v>0</v>
      </c>
      <c r="AO140" s="3">
        <f>I152</f>
        <v>0</v>
      </c>
      <c r="AP140" s="49">
        <f>I153</f>
        <v>11</v>
      </c>
      <c r="AQ140" s="50">
        <f>I154</f>
        <v>1</v>
      </c>
      <c r="AT140" s="49">
        <v>1</v>
      </c>
      <c r="AU140" s="31">
        <f t="shared" ref="AU140:BO140" si="1514">PRODUCT(W140*100*1/W150)</f>
        <v>0</v>
      </c>
      <c r="AV140" s="31">
        <f t="shared" si="1514"/>
        <v>8.1081081081081088</v>
      </c>
      <c r="AW140" s="31">
        <f t="shared" si="1514"/>
        <v>2.7027027027027026</v>
      </c>
      <c r="AX140" s="31">
        <f t="shared" si="1514"/>
        <v>27.027027027027028</v>
      </c>
      <c r="AY140" s="31">
        <f t="shared" si="1514"/>
        <v>0</v>
      </c>
      <c r="AZ140" s="31">
        <f t="shared" si="1514"/>
        <v>8.1081081081081088</v>
      </c>
      <c r="BA140" s="31">
        <f t="shared" si="1514"/>
        <v>8.1081081081081088</v>
      </c>
      <c r="BB140" s="32">
        <f t="shared" si="1514"/>
        <v>24.324324324324323</v>
      </c>
      <c r="BC140" s="31">
        <f t="shared" si="1514"/>
        <v>2.7027027027027026</v>
      </c>
      <c r="BD140" s="31">
        <f t="shared" si="1514"/>
        <v>0</v>
      </c>
      <c r="BE140" s="31">
        <f t="shared" si="1514"/>
        <v>8.1081081081081088</v>
      </c>
      <c r="BF140" s="31">
        <f t="shared" si="1514"/>
        <v>13.513513513513514</v>
      </c>
      <c r="BG140" s="31">
        <f t="shared" si="1514"/>
        <v>0</v>
      </c>
      <c r="BH140" s="31">
        <f t="shared" si="1514"/>
        <v>0</v>
      </c>
      <c r="BI140" s="31">
        <f t="shared" si="1514"/>
        <v>0</v>
      </c>
      <c r="BJ140" s="31">
        <f t="shared" si="1514"/>
        <v>0</v>
      </c>
      <c r="BK140" s="33">
        <f t="shared" si="1514"/>
        <v>0</v>
      </c>
      <c r="BL140" s="32">
        <f t="shared" si="1514"/>
        <v>0</v>
      </c>
      <c r="BM140" s="33">
        <f t="shared" si="1514"/>
        <v>0</v>
      </c>
      <c r="BN140" s="30">
        <f t="shared" si="1514"/>
        <v>29.72972972972973</v>
      </c>
      <c r="BO140" s="52">
        <f t="shared" si="1514"/>
        <v>2.7027027027027026</v>
      </c>
      <c r="BR140" s="49">
        <v>1</v>
      </c>
      <c r="BS140" s="31">
        <f t="shared" ref="BS140:CM140" si="1515">AU134+AU135+AU136+AU137+AU138+AU139+AU140</f>
        <v>0</v>
      </c>
      <c r="BT140" s="31">
        <f t="shared" si="1515"/>
        <v>10.810810810810811</v>
      </c>
      <c r="BU140" s="31">
        <f t="shared" si="1515"/>
        <v>2.7027027027027026</v>
      </c>
      <c r="BV140" s="31">
        <f t="shared" si="1515"/>
        <v>59.459459459459467</v>
      </c>
      <c r="BW140" s="31">
        <f t="shared" si="1515"/>
        <v>67.567567567567565</v>
      </c>
      <c r="BX140" s="31">
        <f t="shared" si="1515"/>
        <v>78.378378378378386</v>
      </c>
      <c r="BY140" s="31">
        <f t="shared" si="1515"/>
        <v>86.486486486486498</v>
      </c>
      <c r="BZ140" s="32">
        <f t="shared" si="1515"/>
        <v>27.027027027027025</v>
      </c>
      <c r="CA140" s="31">
        <f t="shared" si="1515"/>
        <v>100</v>
      </c>
      <c r="CB140" s="31">
        <f t="shared" si="1515"/>
        <v>100</v>
      </c>
      <c r="CC140" s="31">
        <f t="shared" si="1515"/>
        <v>91.891891891891888</v>
      </c>
      <c r="CD140" s="31">
        <f t="shared" si="1515"/>
        <v>100</v>
      </c>
      <c r="CE140" s="31">
        <f t="shared" si="1515"/>
        <v>100</v>
      </c>
      <c r="CF140" s="31">
        <f t="shared" si="1515"/>
        <v>100</v>
      </c>
      <c r="CG140" s="31">
        <f t="shared" si="1515"/>
        <v>5.4054054054054053</v>
      </c>
      <c r="CH140" s="31">
        <f t="shared" si="1515"/>
        <v>67.567567567567579</v>
      </c>
      <c r="CI140" s="33">
        <f t="shared" si="1515"/>
        <v>94.594594594594597</v>
      </c>
      <c r="CJ140" s="32">
        <f t="shared" si="1515"/>
        <v>94.594594594594611</v>
      </c>
      <c r="CK140" s="33">
        <f t="shared" si="1515"/>
        <v>94.594594594594597</v>
      </c>
      <c r="CL140" s="30">
        <f t="shared" si="1515"/>
        <v>81.081081081081081</v>
      </c>
      <c r="CM140" s="52">
        <f t="shared" si="1515"/>
        <v>100.00000000000001</v>
      </c>
      <c r="CN140" s="5"/>
      <c r="CQ140" s="10"/>
      <c r="CR140" s="10"/>
      <c r="CS140" s="10"/>
      <c r="CT140" s="10"/>
      <c r="CU140" s="10"/>
      <c r="CV140" s="10"/>
      <c r="CW140" s="10"/>
      <c r="CX140" s="10"/>
      <c r="CY140" s="10"/>
      <c r="CZ140" s="10"/>
      <c r="DA140" s="10"/>
      <c r="DB140" s="10"/>
      <c r="DC140" s="10"/>
      <c r="DD140" s="10"/>
      <c r="DE140" s="10"/>
      <c r="DF140" s="10"/>
      <c r="DG140" s="10"/>
      <c r="DH140" s="10"/>
      <c r="DI140" s="10"/>
      <c r="DJ140" s="10"/>
      <c r="DK140" s="10"/>
      <c r="DL140" s="10"/>
      <c r="DM140" s="10"/>
      <c r="DN140" s="10"/>
    </row>
    <row r="141" spans="1:118" x14ac:dyDescent="0.25">
      <c r="B141" s="49" t="s">
        <v>9</v>
      </c>
      <c r="C141" s="4">
        <v>0</v>
      </c>
      <c r="D141" s="4">
        <v>0</v>
      </c>
      <c r="E141" s="4">
        <v>0</v>
      </c>
      <c r="F141" s="4">
        <v>0</v>
      </c>
      <c r="G141" s="4">
        <v>0</v>
      </c>
      <c r="H141" s="4">
        <v>1</v>
      </c>
      <c r="I141" s="4">
        <v>9</v>
      </c>
      <c r="J141" s="4">
        <v>7</v>
      </c>
      <c r="K141" s="4">
        <v>4</v>
      </c>
      <c r="L141" s="4">
        <v>3</v>
      </c>
      <c r="M141" s="3">
        <v>1</v>
      </c>
      <c r="N141" s="3">
        <v>3</v>
      </c>
      <c r="O141" s="3">
        <v>9</v>
      </c>
      <c r="P141" s="3">
        <v>0</v>
      </c>
      <c r="Q141" s="3">
        <v>0</v>
      </c>
      <c r="R141" s="3">
        <v>0</v>
      </c>
      <c r="S141" s="49">
        <v>37</v>
      </c>
      <c r="V141" s="49">
        <v>2</v>
      </c>
      <c r="W141" s="2">
        <f>J134</f>
        <v>1</v>
      </c>
      <c r="X141" s="2">
        <f>J135</f>
        <v>5</v>
      </c>
      <c r="Y141" s="2">
        <f>J136</f>
        <v>8</v>
      </c>
      <c r="Z141" s="2">
        <f>J137</f>
        <v>2</v>
      </c>
      <c r="AA141" s="4">
        <f>J138</f>
        <v>1</v>
      </c>
      <c r="AB141" s="4">
        <f>J139</f>
        <v>3</v>
      </c>
      <c r="AC141" s="4">
        <f>J140</f>
        <v>3</v>
      </c>
      <c r="AD141" s="4">
        <f>J141</f>
        <v>7</v>
      </c>
      <c r="AE141" s="2">
        <f>J142</f>
        <v>0</v>
      </c>
      <c r="AF141" s="2">
        <f>J143</f>
        <v>0</v>
      </c>
      <c r="AG141" s="2">
        <f>J144</f>
        <v>2</v>
      </c>
      <c r="AH141" s="2">
        <f>J145</f>
        <v>0</v>
      </c>
      <c r="AI141" s="2">
        <f>J146</f>
        <v>0</v>
      </c>
      <c r="AJ141" s="2">
        <f>J147</f>
        <v>0</v>
      </c>
      <c r="AK141" s="2">
        <f>J148</f>
        <v>1</v>
      </c>
      <c r="AL141" s="2">
        <f>J149</f>
        <v>0</v>
      </c>
      <c r="AM141" s="3">
        <f>J150</f>
        <v>0</v>
      </c>
      <c r="AN141" s="3">
        <f>J151</f>
        <v>1</v>
      </c>
      <c r="AO141" s="3">
        <f>J152</f>
        <v>0</v>
      </c>
      <c r="AP141" s="49">
        <f>J153</f>
        <v>2</v>
      </c>
      <c r="AQ141" s="55">
        <f>J154</f>
        <v>0</v>
      </c>
      <c r="AT141" s="49">
        <v>2</v>
      </c>
      <c r="AU141" s="31">
        <f t="shared" ref="AU141:BO141" si="1516">PRODUCT(W141*100*1/W150)</f>
        <v>2.7027027027027026</v>
      </c>
      <c r="AV141" s="31">
        <f t="shared" si="1516"/>
        <v>13.513513513513514</v>
      </c>
      <c r="AW141" s="31">
        <f t="shared" si="1516"/>
        <v>21.621621621621621</v>
      </c>
      <c r="AX141" s="31">
        <f t="shared" si="1516"/>
        <v>5.4054054054054053</v>
      </c>
      <c r="AY141" s="32">
        <f t="shared" si="1516"/>
        <v>2.7027027027027026</v>
      </c>
      <c r="AZ141" s="32">
        <f t="shared" si="1516"/>
        <v>8.1081081081081088</v>
      </c>
      <c r="BA141" s="32">
        <f t="shared" si="1516"/>
        <v>8.1081081081081088</v>
      </c>
      <c r="BB141" s="32">
        <f t="shared" si="1516"/>
        <v>18.918918918918919</v>
      </c>
      <c r="BC141" s="31">
        <f t="shared" si="1516"/>
        <v>0</v>
      </c>
      <c r="BD141" s="31">
        <f t="shared" si="1516"/>
        <v>0</v>
      </c>
      <c r="BE141" s="31">
        <f t="shared" si="1516"/>
        <v>5.4054054054054053</v>
      </c>
      <c r="BF141" s="31">
        <f t="shared" si="1516"/>
        <v>0</v>
      </c>
      <c r="BG141" s="31">
        <f t="shared" si="1516"/>
        <v>0</v>
      </c>
      <c r="BH141" s="31">
        <f t="shared" si="1516"/>
        <v>0</v>
      </c>
      <c r="BI141" s="31">
        <f t="shared" si="1516"/>
        <v>2.7027027027027026</v>
      </c>
      <c r="BJ141" s="31">
        <f t="shared" si="1516"/>
        <v>0</v>
      </c>
      <c r="BK141" s="33">
        <f t="shared" si="1516"/>
        <v>0</v>
      </c>
      <c r="BL141" s="33">
        <f t="shared" si="1516"/>
        <v>2.7027027027027026</v>
      </c>
      <c r="BM141" s="33">
        <f t="shared" si="1516"/>
        <v>0</v>
      </c>
      <c r="BN141" s="30">
        <f t="shared" si="1516"/>
        <v>5.4054054054054053</v>
      </c>
      <c r="BO141" s="51">
        <f t="shared" si="1516"/>
        <v>0</v>
      </c>
      <c r="BR141" s="49">
        <v>2</v>
      </c>
      <c r="BS141" s="31">
        <f t="shared" ref="BS141:CM141" si="1517">AU134+AU135+AU136+AU137+AU138+AU139+AU140+AU141</f>
        <v>2.7027027027027026</v>
      </c>
      <c r="BT141" s="31">
        <f t="shared" si="1517"/>
        <v>24.324324324324323</v>
      </c>
      <c r="BU141" s="31">
        <f t="shared" si="1517"/>
        <v>24.324324324324323</v>
      </c>
      <c r="BV141" s="31">
        <f t="shared" si="1517"/>
        <v>64.86486486486487</v>
      </c>
      <c r="BW141" s="32">
        <f t="shared" si="1517"/>
        <v>70.270270270270274</v>
      </c>
      <c r="BX141" s="32">
        <f t="shared" si="1517"/>
        <v>86.486486486486498</v>
      </c>
      <c r="BY141" s="32">
        <f t="shared" si="1517"/>
        <v>94.594594594594611</v>
      </c>
      <c r="BZ141" s="32">
        <f t="shared" si="1517"/>
        <v>45.945945945945944</v>
      </c>
      <c r="CA141" s="31">
        <f t="shared" si="1517"/>
        <v>100</v>
      </c>
      <c r="CB141" s="31">
        <f t="shared" si="1517"/>
        <v>100</v>
      </c>
      <c r="CC141" s="31">
        <f t="shared" si="1517"/>
        <v>97.297297297297291</v>
      </c>
      <c r="CD141" s="31">
        <f t="shared" si="1517"/>
        <v>100</v>
      </c>
      <c r="CE141" s="31">
        <f t="shared" si="1517"/>
        <v>100</v>
      </c>
      <c r="CF141" s="31">
        <f t="shared" si="1517"/>
        <v>100</v>
      </c>
      <c r="CG141" s="31">
        <f t="shared" si="1517"/>
        <v>8.1081081081081088</v>
      </c>
      <c r="CH141" s="31">
        <f t="shared" si="1517"/>
        <v>67.567567567567579</v>
      </c>
      <c r="CI141" s="33">
        <f t="shared" si="1517"/>
        <v>94.594594594594597</v>
      </c>
      <c r="CJ141" s="33">
        <f t="shared" si="1517"/>
        <v>97.29729729729732</v>
      </c>
      <c r="CK141" s="33">
        <f t="shared" si="1517"/>
        <v>94.594594594594597</v>
      </c>
      <c r="CL141" s="30">
        <f t="shared" si="1517"/>
        <v>86.486486486486484</v>
      </c>
      <c r="CM141" s="51">
        <f t="shared" si="1517"/>
        <v>100.00000000000001</v>
      </c>
      <c r="CN141" s="34"/>
      <c r="CQ141" s="10"/>
      <c r="CR141" s="10"/>
      <c r="CS141" s="10"/>
      <c r="CT141" s="10"/>
      <c r="CU141" s="10"/>
      <c r="CV141" s="10"/>
      <c r="CW141" s="10"/>
      <c r="CX141" s="10"/>
      <c r="CY141" s="10"/>
      <c r="CZ141" s="10"/>
      <c r="DA141" s="10"/>
      <c r="DB141" s="10"/>
      <c r="DC141" s="10"/>
      <c r="DD141" s="10"/>
      <c r="DE141" s="10"/>
      <c r="DF141" s="10"/>
      <c r="DG141" s="10"/>
      <c r="DH141" s="10"/>
      <c r="DI141" s="10"/>
      <c r="DJ141" s="10"/>
      <c r="DK141" s="10"/>
      <c r="DL141" s="10"/>
      <c r="DM141" s="10"/>
      <c r="DN141" s="10"/>
    </row>
    <row r="142" spans="1:118" x14ac:dyDescent="0.25">
      <c r="B142" s="49" t="s">
        <v>10</v>
      </c>
      <c r="C142" s="2">
        <v>0</v>
      </c>
      <c r="D142" s="2">
        <v>0</v>
      </c>
      <c r="E142" s="2">
        <v>17</v>
      </c>
      <c r="F142" s="2">
        <v>0</v>
      </c>
      <c r="G142" s="2">
        <v>14</v>
      </c>
      <c r="H142" s="2">
        <v>5</v>
      </c>
      <c r="I142" s="2">
        <v>1</v>
      </c>
      <c r="J142" s="2">
        <v>0</v>
      </c>
      <c r="K142" s="4">
        <v>0</v>
      </c>
      <c r="L142" s="3">
        <v>0</v>
      </c>
      <c r="M142" s="3">
        <v>0</v>
      </c>
      <c r="N142" s="3">
        <v>0</v>
      </c>
      <c r="O142" s="3">
        <v>0</v>
      </c>
      <c r="P142" s="3">
        <v>0</v>
      </c>
      <c r="Q142" s="3">
        <v>0</v>
      </c>
      <c r="R142" s="3">
        <v>0</v>
      </c>
      <c r="S142" s="49">
        <v>37</v>
      </c>
      <c r="V142" s="49">
        <v>4</v>
      </c>
      <c r="W142" s="2">
        <f>K134</f>
        <v>0</v>
      </c>
      <c r="X142" s="2">
        <f>K135</f>
        <v>8</v>
      </c>
      <c r="Y142" s="2">
        <f>K136</f>
        <v>6</v>
      </c>
      <c r="Z142" s="2">
        <f>K137</f>
        <v>3</v>
      </c>
      <c r="AA142" s="4">
        <f>K138</f>
        <v>0</v>
      </c>
      <c r="AB142" s="3">
        <f>K139</f>
        <v>0</v>
      </c>
      <c r="AC142" s="4">
        <f>K140</f>
        <v>1</v>
      </c>
      <c r="AD142" s="4">
        <f>K141</f>
        <v>4</v>
      </c>
      <c r="AE142" s="4">
        <f>K142</f>
        <v>0</v>
      </c>
      <c r="AF142" s="4">
        <f>K143</f>
        <v>0</v>
      </c>
      <c r="AG142" s="3">
        <f>K144</f>
        <v>1</v>
      </c>
      <c r="AH142" s="2">
        <f>K145</f>
        <v>0</v>
      </c>
      <c r="AI142" s="3">
        <f>K146</f>
        <v>0</v>
      </c>
      <c r="AJ142" s="3">
        <f>K147</f>
        <v>0</v>
      </c>
      <c r="AK142" s="2">
        <f>K148</f>
        <v>7</v>
      </c>
      <c r="AL142" s="4">
        <f>K149</f>
        <v>0</v>
      </c>
      <c r="AM142" s="3">
        <f>K150</f>
        <v>1</v>
      </c>
      <c r="AN142" s="3">
        <f>K151</f>
        <v>1</v>
      </c>
      <c r="AO142" s="3">
        <f>K152</f>
        <v>0</v>
      </c>
      <c r="AP142" s="49">
        <f>K153</f>
        <v>3</v>
      </c>
      <c r="AQ142" s="53">
        <f>K154</f>
        <v>0</v>
      </c>
      <c r="AT142" s="49">
        <v>4</v>
      </c>
      <c r="AU142" s="31">
        <f t="shared" ref="AU142:BO142" si="1518">PRODUCT(W142*100*1/W150)</f>
        <v>0</v>
      </c>
      <c r="AV142" s="31">
        <f t="shared" si="1518"/>
        <v>21.621621621621621</v>
      </c>
      <c r="AW142" s="31">
        <f t="shared" si="1518"/>
        <v>16.216216216216218</v>
      </c>
      <c r="AX142" s="31">
        <f t="shared" si="1518"/>
        <v>8.1081081081081088</v>
      </c>
      <c r="AY142" s="32">
        <f t="shared" si="1518"/>
        <v>0</v>
      </c>
      <c r="AZ142" s="33">
        <f t="shared" si="1518"/>
        <v>0</v>
      </c>
      <c r="BA142" s="32">
        <f t="shared" si="1518"/>
        <v>2.7027027027027026</v>
      </c>
      <c r="BB142" s="32">
        <f t="shared" si="1518"/>
        <v>10.810810810810811</v>
      </c>
      <c r="BC142" s="32">
        <f t="shared" si="1518"/>
        <v>0</v>
      </c>
      <c r="BD142" s="32">
        <f t="shared" si="1518"/>
        <v>0</v>
      </c>
      <c r="BE142" s="33">
        <f t="shared" si="1518"/>
        <v>2.7027027027027026</v>
      </c>
      <c r="BF142" s="2">
        <f t="shared" si="1518"/>
        <v>0</v>
      </c>
      <c r="BG142" s="33">
        <f t="shared" si="1518"/>
        <v>0</v>
      </c>
      <c r="BH142" s="33">
        <f t="shared" si="1518"/>
        <v>0</v>
      </c>
      <c r="BI142" s="31">
        <f t="shared" si="1518"/>
        <v>18.918918918918919</v>
      </c>
      <c r="BJ142" s="32">
        <f t="shared" si="1518"/>
        <v>0</v>
      </c>
      <c r="BK142" s="33">
        <f t="shared" si="1518"/>
        <v>2.7027027027027026</v>
      </c>
      <c r="BL142" s="33">
        <f t="shared" si="1518"/>
        <v>2.7027027027027026</v>
      </c>
      <c r="BM142" s="33">
        <f t="shared" si="1518"/>
        <v>0</v>
      </c>
      <c r="BN142" s="30">
        <f t="shared" si="1518"/>
        <v>8.1081081081081088</v>
      </c>
      <c r="BO142" s="54">
        <f t="shared" si="1518"/>
        <v>0</v>
      </c>
      <c r="BR142" s="49">
        <v>4</v>
      </c>
      <c r="BS142" s="31">
        <f t="shared" ref="BS142:CM142" si="1519">AU134+AU135+AU136+AU137+AU138+AU139+AU140+AU141+AU142</f>
        <v>2.7027027027027026</v>
      </c>
      <c r="BT142" s="31">
        <f t="shared" si="1519"/>
        <v>45.945945945945944</v>
      </c>
      <c r="BU142" s="31">
        <f t="shared" si="1519"/>
        <v>40.54054054054054</v>
      </c>
      <c r="BV142" s="31">
        <f t="shared" si="1519"/>
        <v>72.972972972972983</v>
      </c>
      <c r="BW142" s="32">
        <f t="shared" si="1519"/>
        <v>70.270270270270274</v>
      </c>
      <c r="BX142" s="33">
        <f t="shared" si="1519"/>
        <v>86.486486486486498</v>
      </c>
      <c r="BY142" s="32">
        <f t="shared" si="1519"/>
        <v>97.29729729729732</v>
      </c>
      <c r="BZ142" s="32">
        <f t="shared" si="1519"/>
        <v>56.756756756756758</v>
      </c>
      <c r="CA142" s="32">
        <f t="shared" si="1519"/>
        <v>100</v>
      </c>
      <c r="CB142" s="32">
        <f t="shared" si="1519"/>
        <v>100</v>
      </c>
      <c r="CC142" s="33">
        <f t="shared" si="1519"/>
        <v>100</v>
      </c>
      <c r="CD142" s="31">
        <f t="shared" si="1519"/>
        <v>100</v>
      </c>
      <c r="CE142" s="31">
        <f t="shared" si="1519"/>
        <v>100</v>
      </c>
      <c r="CF142" s="31">
        <f t="shared" si="1519"/>
        <v>100</v>
      </c>
      <c r="CG142" s="31">
        <f t="shared" si="1519"/>
        <v>27.027027027027028</v>
      </c>
      <c r="CH142" s="32">
        <f t="shared" si="1519"/>
        <v>67.567567567567579</v>
      </c>
      <c r="CI142" s="33">
        <f t="shared" si="1519"/>
        <v>97.297297297297305</v>
      </c>
      <c r="CJ142" s="33">
        <f t="shared" si="1519"/>
        <v>100.00000000000003</v>
      </c>
      <c r="CK142" s="33">
        <f t="shared" si="1519"/>
        <v>94.594594594594597</v>
      </c>
      <c r="CL142" s="30">
        <f t="shared" si="1519"/>
        <v>94.594594594594597</v>
      </c>
      <c r="CM142" s="54">
        <f t="shared" si="1519"/>
        <v>100.00000000000001</v>
      </c>
      <c r="CN142" s="7"/>
      <c r="CQ142" s="10"/>
      <c r="CR142" s="10"/>
      <c r="CS142" s="10"/>
      <c r="CT142" s="10"/>
      <c r="CU142" s="10"/>
      <c r="CV142" s="10"/>
      <c r="CW142" s="10"/>
      <c r="CX142" s="10"/>
      <c r="CY142" s="10"/>
      <c r="CZ142" s="10"/>
      <c r="DA142" s="10"/>
      <c r="DB142" s="10"/>
      <c r="DC142" s="10"/>
      <c r="DD142" s="10"/>
      <c r="DE142" s="10"/>
      <c r="DF142" s="10"/>
      <c r="DG142" s="10"/>
      <c r="DH142" s="10"/>
      <c r="DI142" s="10"/>
      <c r="DJ142" s="10"/>
      <c r="DK142" s="10"/>
      <c r="DL142" s="10"/>
      <c r="DM142" s="10"/>
      <c r="DN142" s="10"/>
    </row>
    <row r="143" spans="1:118" x14ac:dyDescent="0.25">
      <c r="B143" s="49" t="s">
        <v>11</v>
      </c>
      <c r="C143" s="2">
        <v>0</v>
      </c>
      <c r="D143" s="2">
        <v>0</v>
      </c>
      <c r="E143" s="2">
        <v>37</v>
      </c>
      <c r="F143" s="2">
        <v>0</v>
      </c>
      <c r="G143" s="2">
        <v>0</v>
      </c>
      <c r="H143" s="2">
        <v>0</v>
      </c>
      <c r="I143" s="2">
        <v>0</v>
      </c>
      <c r="J143" s="2">
        <v>0</v>
      </c>
      <c r="K143" s="4">
        <v>0</v>
      </c>
      <c r="L143" s="4">
        <v>0</v>
      </c>
      <c r="M143" s="3">
        <v>0</v>
      </c>
      <c r="N143" s="3">
        <v>0</v>
      </c>
      <c r="O143" s="3">
        <v>0</v>
      </c>
      <c r="P143" s="3">
        <v>0</v>
      </c>
      <c r="Q143" s="3">
        <v>0</v>
      </c>
      <c r="R143" s="3">
        <v>0</v>
      </c>
      <c r="S143" s="49">
        <v>37</v>
      </c>
      <c r="V143" s="49">
        <v>8</v>
      </c>
      <c r="W143" s="2">
        <f>L134</f>
        <v>0</v>
      </c>
      <c r="X143" s="2">
        <f>L135</f>
        <v>5</v>
      </c>
      <c r="Y143" s="2">
        <f>L136</f>
        <v>8</v>
      </c>
      <c r="Z143" s="2">
        <f>L137</f>
        <v>0</v>
      </c>
      <c r="AA143" s="3">
        <f>L138</f>
        <v>2</v>
      </c>
      <c r="AB143" s="3">
        <f>L139</f>
        <v>2</v>
      </c>
      <c r="AC143" s="3">
        <f>L140</f>
        <v>0</v>
      </c>
      <c r="AD143" s="4">
        <f>L141</f>
        <v>3</v>
      </c>
      <c r="AE143" s="3">
        <f>L142</f>
        <v>0</v>
      </c>
      <c r="AF143" s="4">
        <f>L143</f>
        <v>0</v>
      </c>
      <c r="AG143" s="3">
        <f>L144</f>
        <v>0</v>
      </c>
      <c r="AH143" s="2">
        <f>L145</f>
        <v>0</v>
      </c>
      <c r="AI143" s="3">
        <f>L146</f>
        <v>0</v>
      </c>
      <c r="AJ143" s="3">
        <f>L147</f>
        <v>0</v>
      </c>
      <c r="AK143" s="2">
        <f>L148</f>
        <v>9</v>
      </c>
      <c r="AL143" s="3">
        <f>L149</f>
        <v>1</v>
      </c>
      <c r="AM143" s="3">
        <f>L150</f>
        <v>1</v>
      </c>
      <c r="AN143" s="3">
        <f>L151</f>
        <v>0</v>
      </c>
      <c r="AO143" s="3">
        <f>L152</f>
        <v>2</v>
      </c>
      <c r="AP143" s="49">
        <f>L153</f>
        <v>2</v>
      </c>
      <c r="AQ143" s="53">
        <f>L154</f>
        <v>0</v>
      </c>
      <c r="AT143" s="49">
        <v>8</v>
      </c>
      <c r="AU143" s="31">
        <f t="shared" ref="AU143:BO143" si="1520">PRODUCT(W143*100*1/W150)</f>
        <v>0</v>
      </c>
      <c r="AV143" s="31">
        <f t="shared" si="1520"/>
        <v>13.513513513513514</v>
      </c>
      <c r="AW143" s="31">
        <f t="shared" si="1520"/>
        <v>21.621621621621621</v>
      </c>
      <c r="AX143" s="31">
        <f t="shared" si="1520"/>
        <v>0</v>
      </c>
      <c r="AY143" s="33">
        <f t="shared" si="1520"/>
        <v>5.4054054054054053</v>
      </c>
      <c r="AZ143" s="33">
        <f t="shared" si="1520"/>
        <v>5.4054054054054053</v>
      </c>
      <c r="BA143" s="33">
        <f t="shared" si="1520"/>
        <v>0</v>
      </c>
      <c r="BB143" s="32">
        <f t="shared" si="1520"/>
        <v>8.1081081081081088</v>
      </c>
      <c r="BC143" s="33">
        <f t="shared" si="1520"/>
        <v>0</v>
      </c>
      <c r="BD143" s="32">
        <f t="shared" si="1520"/>
        <v>0</v>
      </c>
      <c r="BE143" s="33">
        <f t="shared" si="1520"/>
        <v>0</v>
      </c>
      <c r="BF143" s="2">
        <f t="shared" si="1520"/>
        <v>0</v>
      </c>
      <c r="BG143" s="3">
        <f t="shared" si="1520"/>
        <v>0</v>
      </c>
      <c r="BH143" s="33">
        <f t="shared" si="1520"/>
        <v>0</v>
      </c>
      <c r="BI143" s="31">
        <f t="shared" si="1520"/>
        <v>24.324324324324323</v>
      </c>
      <c r="BJ143" s="33">
        <f t="shared" si="1520"/>
        <v>2.7027027027027026</v>
      </c>
      <c r="BK143" s="33">
        <f t="shared" si="1520"/>
        <v>2.7027027027027026</v>
      </c>
      <c r="BL143" s="33">
        <f t="shared" si="1520"/>
        <v>0</v>
      </c>
      <c r="BM143" s="33">
        <f t="shared" si="1520"/>
        <v>5.4054054054054053</v>
      </c>
      <c r="BN143" s="30">
        <f t="shared" si="1520"/>
        <v>5.4054054054054053</v>
      </c>
      <c r="BO143" s="54">
        <f t="shared" si="1520"/>
        <v>0</v>
      </c>
      <c r="BR143" s="49">
        <v>8</v>
      </c>
      <c r="BS143" s="31">
        <f t="shared" ref="BS143:CM143" si="1521">AU134+AU135+AU136+AU137+AU138+AU139+AU140+AU141+AU142+AU143</f>
        <v>2.7027027027027026</v>
      </c>
      <c r="BT143" s="31">
        <f t="shared" si="1521"/>
        <v>59.45945945945946</v>
      </c>
      <c r="BU143" s="31">
        <f t="shared" si="1521"/>
        <v>62.162162162162161</v>
      </c>
      <c r="BV143" s="31">
        <f t="shared" si="1521"/>
        <v>72.972972972972983</v>
      </c>
      <c r="BW143" s="33">
        <f t="shared" si="1521"/>
        <v>75.675675675675677</v>
      </c>
      <c r="BX143" s="33">
        <f t="shared" si="1521"/>
        <v>91.891891891891902</v>
      </c>
      <c r="BY143" s="33">
        <f t="shared" si="1521"/>
        <v>97.29729729729732</v>
      </c>
      <c r="BZ143" s="32">
        <f t="shared" si="1521"/>
        <v>64.86486486486487</v>
      </c>
      <c r="CA143" s="33">
        <f t="shared" si="1521"/>
        <v>100</v>
      </c>
      <c r="CB143" s="32">
        <f t="shared" si="1521"/>
        <v>100</v>
      </c>
      <c r="CC143" s="33">
        <f t="shared" si="1521"/>
        <v>100</v>
      </c>
      <c r="CD143" s="31">
        <f t="shared" si="1521"/>
        <v>100</v>
      </c>
      <c r="CE143" s="33">
        <f t="shared" si="1521"/>
        <v>100</v>
      </c>
      <c r="CF143" s="33">
        <f t="shared" si="1521"/>
        <v>100</v>
      </c>
      <c r="CG143" s="31">
        <f t="shared" si="1521"/>
        <v>51.351351351351354</v>
      </c>
      <c r="CH143" s="33">
        <f t="shared" si="1521"/>
        <v>70.270270270270288</v>
      </c>
      <c r="CI143" s="33">
        <f t="shared" si="1521"/>
        <v>100.00000000000001</v>
      </c>
      <c r="CJ143" s="33">
        <f t="shared" si="1521"/>
        <v>100.00000000000003</v>
      </c>
      <c r="CK143" s="33">
        <f t="shared" si="1521"/>
        <v>100</v>
      </c>
      <c r="CL143" s="30">
        <f t="shared" si="1521"/>
        <v>100</v>
      </c>
      <c r="CM143" s="54">
        <f t="shared" si="1521"/>
        <v>100.00000000000001</v>
      </c>
      <c r="CN143" s="7"/>
      <c r="CQ143" s="10"/>
      <c r="CR143" s="10"/>
      <c r="CS143" s="10"/>
      <c r="CT143" s="10"/>
      <c r="CU143" s="10"/>
      <c r="CV143" s="10"/>
      <c r="CW143" s="10"/>
      <c r="CX143" s="10"/>
      <c r="CY143" s="10"/>
      <c r="CZ143" s="10"/>
      <c r="DA143" s="10"/>
      <c r="DB143" s="10"/>
      <c r="DC143" s="10"/>
      <c r="DD143" s="10"/>
      <c r="DE143" s="10"/>
      <c r="DF143" s="10"/>
      <c r="DG143" s="10"/>
      <c r="DH143" s="10"/>
      <c r="DI143" s="10"/>
      <c r="DJ143" s="10"/>
      <c r="DK143" s="10"/>
      <c r="DL143" s="10"/>
      <c r="DM143" s="10"/>
      <c r="DN143" s="10"/>
    </row>
    <row r="144" spans="1:118" x14ac:dyDescent="0.25">
      <c r="B144" s="49" t="s">
        <v>12</v>
      </c>
      <c r="C144" s="2">
        <v>0</v>
      </c>
      <c r="D144" s="2">
        <v>0</v>
      </c>
      <c r="E144" s="2">
        <v>0</v>
      </c>
      <c r="F144" s="2">
        <v>1</v>
      </c>
      <c r="G144" s="2">
        <v>22</v>
      </c>
      <c r="H144" s="2">
        <v>8</v>
      </c>
      <c r="I144" s="2">
        <v>3</v>
      </c>
      <c r="J144" s="2">
        <v>2</v>
      </c>
      <c r="K144" s="3">
        <v>1</v>
      </c>
      <c r="L144" s="3">
        <v>0</v>
      </c>
      <c r="M144" s="3">
        <v>0</v>
      </c>
      <c r="N144" s="3">
        <v>0</v>
      </c>
      <c r="O144" s="3">
        <v>0</v>
      </c>
      <c r="P144" s="3">
        <v>0</v>
      </c>
      <c r="Q144" s="3">
        <v>0</v>
      </c>
      <c r="R144" s="3">
        <v>0</v>
      </c>
      <c r="S144" s="49">
        <v>37</v>
      </c>
      <c r="V144" s="49">
        <v>16</v>
      </c>
      <c r="W144" s="3">
        <f>M134</f>
        <v>7</v>
      </c>
      <c r="X144" s="3">
        <f>M135</f>
        <v>0</v>
      </c>
      <c r="Y144" s="3">
        <f>M136</f>
        <v>2</v>
      </c>
      <c r="Z144" s="3">
        <f>M137</f>
        <v>1</v>
      </c>
      <c r="AA144" s="3">
        <f>M138</f>
        <v>2</v>
      </c>
      <c r="AB144" s="3">
        <f>M139</f>
        <v>3</v>
      </c>
      <c r="AC144" s="3">
        <f>M140</f>
        <v>0</v>
      </c>
      <c r="AD144" s="3">
        <f>M141</f>
        <v>1</v>
      </c>
      <c r="AE144" s="3">
        <f>M142</f>
        <v>0</v>
      </c>
      <c r="AF144" s="3">
        <f>M143</f>
        <v>0</v>
      </c>
      <c r="AG144" s="3">
        <f>M144</f>
        <v>0</v>
      </c>
      <c r="AH144" s="3">
        <f>M145</f>
        <v>0</v>
      </c>
      <c r="AI144" s="3">
        <f>M146</f>
        <v>0</v>
      </c>
      <c r="AJ144" s="3">
        <f>M147</f>
        <v>0</v>
      </c>
      <c r="AK144" s="2">
        <f>M148</f>
        <v>6</v>
      </c>
      <c r="AL144" s="3">
        <f>M149</f>
        <v>2</v>
      </c>
      <c r="AM144" s="3">
        <f>M150</f>
        <v>0</v>
      </c>
      <c r="AN144" s="3">
        <f>M151</f>
        <v>0</v>
      </c>
      <c r="AO144" s="3">
        <f>M152</f>
        <v>0</v>
      </c>
      <c r="AP144" s="49">
        <f>M153</f>
        <v>0</v>
      </c>
      <c r="AQ144" s="53">
        <f>M154</f>
        <v>0</v>
      </c>
      <c r="AT144" s="49">
        <v>16</v>
      </c>
      <c r="AU144" s="33">
        <f t="shared" ref="AU144:BO144" si="1522">PRODUCT(W144*100*1/W150)</f>
        <v>18.918918918918919</v>
      </c>
      <c r="AV144" s="33">
        <f t="shared" si="1522"/>
        <v>0</v>
      </c>
      <c r="AW144" s="33">
        <f t="shared" si="1522"/>
        <v>5.4054054054054053</v>
      </c>
      <c r="AX144" s="33">
        <f t="shared" si="1522"/>
        <v>2.7027027027027026</v>
      </c>
      <c r="AY144" s="33">
        <f t="shared" si="1522"/>
        <v>5.4054054054054053</v>
      </c>
      <c r="AZ144" s="33">
        <f t="shared" si="1522"/>
        <v>8.1081081081081088</v>
      </c>
      <c r="BA144" s="33">
        <f t="shared" si="1522"/>
        <v>0</v>
      </c>
      <c r="BB144" s="33">
        <f t="shared" si="1522"/>
        <v>2.7027027027027026</v>
      </c>
      <c r="BC144" s="33">
        <f t="shared" si="1522"/>
        <v>0</v>
      </c>
      <c r="BD144" s="33">
        <f t="shared" si="1522"/>
        <v>0</v>
      </c>
      <c r="BE144" s="33">
        <f t="shared" si="1522"/>
        <v>0</v>
      </c>
      <c r="BF144" s="33">
        <f t="shared" si="1522"/>
        <v>0</v>
      </c>
      <c r="BG144" s="3">
        <f t="shared" si="1522"/>
        <v>0</v>
      </c>
      <c r="BH144" s="33">
        <f t="shared" si="1522"/>
        <v>0</v>
      </c>
      <c r="BI144" s="31">
        <f t="shared" si="1522"/>
        <v>16.216216216216218</v>
      </c>
      <c r="BJ144" s="33">
        <f t="shared" si="1522"/>
        <v>5.4054054054054053</v>
      </c>
      <c r="BK144" s="33">
        <f t="shared" si="1522"/>
        <v>0</v>
      </c>
      <c r="BL144" s="33">
        <f t="shared" si="1522"/>
        <v>0</v>
      </c>
      <c r="BM144" s="33">
        <f t="shared" si="1522"/>
        <v>0</v>
      </c>
      <c r="BN144" s="30">
        <f t="shared" si="1522"/>
        <v>0</v>
      </c>
      <c r="BO144" s="54">
        <f t="shared" si="1522"/>
        <v>0</v>
      </c>
      <c r="BR144" s="49">
        <v>16</v>
      </c>
      <c r="BS144" s="33">
        <f t="shared" ref="BS144:CM144" si="1523">AU134+AU135+AU136+AU137+AU138+AU139+AU140+AU141+AU142+AU143+AU144</f>
        <v>21.621621621621621</v>
      </c>
      <c r="BT144" s="33">
        <f t="shared" si="1523"/>
        <v>59.45945945945946</v>
      </c>
      <c r="BU144" s="31">
        <f t="shared" si="1523"/>
        <v>67.567567567567565</v>
      </c>
      <c r="BV144" s="31">
        <f t="shared" si="1523"/>
        <v>75.675675675675691</v>
      </c>
      <c r="BW144" s="33">
        <f t="shared" si="1523"/>
        <v>81.081081081081081</v>
      </c>
      <c r="BX144" s="33">
        <f t="shared" si="1523"/>
        <v>100.00000000000001</v>
      </c>
      <c r="BY144" s="33">
        <f t="shared" si="1523"/>
        <v>97.29729729729732</v>
      </c>
      <c r="BZ144" s="33">
        <f t="shared" si="1523"/>
        <v>67.567567567567579</v>
      </c>
      <c r="CA144" s="33">
        <f t="shared" si="1523"/>
        <v>100</v>
      </c>
      <c r="CB144" s="33">
        <f t="shared" si="1523"/>
        <v>100</v>
      </c>
      <c r="CC144" s="33">
        <f t="shared" si="1523"/>
        <v>100</v>
      </c>
      <c r="CD144" s="31">
        <f t="shared" si="1523"/>
        <v>100</v>
      </c>
      <c r="CE144" s="33">
        <f t="shared" si="1523"/>
        <v>100</v>
      </c>
      <c r="CF144" s="33">
        <f t="shared" si="1523"/>
        <v>100</v>
      </c>
      <c r="CG144" s="31">
        <f t="shared" si="1523"/>
        <v>67.567567567567579</v>
      </c>
      <c r="CH144" s="33">
        <f t="shared" si="1523"/>
        <v>75.675675675675691</v>
      </c>
      <c r="CI144" s="33">
        <f t="shared" si="1523"/>
        <v>100.00000000000001</v>
      </c>
      <c r="CJ144" s="33">
        <f t="shared" si="1523"/>
        <v>100.00000000000003</v>
      </c>
      <c r="CK144" s="33">
        <f t="shared" si="1523"/>
        <v>100</v>
      </c>
      <c r="CL144" s="30">
        <f t="shared" si="1523"/>
        <v>100</v>
      </c>
      <c r="CM144" s="54">
        <f t="shared" si="1523"/>
        <v>100.00000000000001</v>
      </c>
      <c r="CN144" s="7"/>
      <c r="CQ144" s="10"/>
      <c r="CR144" s="10"/>
      <c r="CS144" s="10"/>
      <c r="CT144" s="10"/>
      <c r="CU144" s="10"/>
      <c r="CV144" s="10"/>
      <c r="CW144" s="10"/>
      <c r="CX144" s="10"/>
      <c r="CY144" s="10"/>
      <c r="CZ144" s="10"/>
      <c r="DA144" s="10"/>
      <c r="DB144" s="10"/>
      <c r="DC144" s="10"/>
      <c r="DD144" s="10"/>
      <c r="DE144" s="10"/>
      <c r="DF144" s="10"/>
      <c r="DG144" s="10"/>
      <c r="DH144" s="10"/>
      <c r="DI144" s="10"/>
      <c r="DJ144" s="10"/>
      <c r="DK144" s="10"/>
      <c r="DL144" s="10"/>
      <c r="DM144" s="10"/>
      <c r="DN144" s="10"/>
    </row>
    <row r="145" spans="2:118" x14ac:dyDescent="0.25">
      <c r="B145" s="49" t="s">
        <v>13</v>
      </c>
      <c r="C145" s="2">
        <v>0</v>
      </c>
      <c r="D145" s="2">
        <v>0</v>
      </c>
      <c r="E145" s="2">
        <v>0</v>
      </c>
      <c r="F145" s="2">
        <v>0</v>
      </c>
      <c r="G145" s="2">
        <v>32</v>
      </c>
      <c r="H145" s="2">
        <v>0</v>
      </c>
      <c r="I145" s="2">
        <v>5</v>
      </c>
      <c r="J145" s="2">
        <v>0</v>
      </c>
      <c r="K145" s="2">
        <v>0</v>
      </c>
      <c r="L145" s="2">
        <v>0</v>
      </c>
      <c r="M145" s="3">
        <v>0</v>
      </c>
      <c r="N145" s="3">
        <v>0</v>
      </c>
      <c r="O145" s="3">
        <v>0</v>
      </c>
      <c r="P145" s="3">
        <v>0</v>
      </c>
      <c r="Q145" s="3">
        <v>0</v>
      </c>
      <c r="R145" s="3">
        <v>0</v>
      </c>
      <c r="S145" s="49">
        <v>37</v>
      </c>
      <c r="V145" s="49">
        <v>32</v>
      </c>
      <c r="W145" s="3">
        <f>N134</f>
        <v>11</v>
      </c>
      <c r="X145" s="3">
        <f>N135</f>
        <v>4</v>
      </c>
      <c r="Y145" s="3">
        <f>N136</f>
        <v>0</v>
      </c>
      <c r="Z145" s="3">
        <f>N137</f>
        <v>0</v>
      </c>
      <c r="AA145" s="3">
        <f>N138</f>
        <v>7</v>
      </c>
      <c r="AB145" s="3">
        <f>N139</f>
        <v>0</v>
      </c>
      <c r="AC145" s="3">
        <f>N140</f>
        <v>1</v>
      </c>
      <c r="AD145" s="3">
        <f>N141</f>
        <v>3</v>
      </c>
      <c r="AE145" s="3">
        <f>N142</f>
        <v>0</v>
      </c>
      <c r="AF145" s="3">
        <f>N143</f>
        <v>0</v>
      </c>
      <c r="AG145" s="3">
        <f>N144</f>
        <v>0</v>
      </c>
      <c r="AH145" s="3">
        <f>N145</f>
        <v>0</v>
      </c>
      <c r="AI145" s="3">
        <f>N146</f>
        <v>0</v>
      </c>
      <c r="AJ145" s="3">
        <f>N147</f>
        <v>0</v>
      </c>
      <c r="AK145" s="2">
        <f>N148</f>
        <v>6</v>
      </c>
      <c r="AL145" s="3">
        <f>N149</f>
        <v>9</v>
      </c>
      <c r="AM145" s="3">
        <f>N150</f>
        <v>0</v>
      </c>
      <c r="AN145" s="3">
        <f>N151</f>
        <v>0</v>
      </c>
      <c r="AO145" s="3">
        <f>N152</f>
        <v>0</v>
      </c>
      <c r="AP145" s="49">
        <f>N153</f>
        <v>0</v>
      </c>
      <c r="AQ145" s="53">
        <f>N154</f>
        <v>0</v>
      </c>
      <c r="AT145" s="49">
        <v>32</v>
      </c>
      <c r="AU145" s="33">
        <f t="shared" ref="AU145:BO145" si="1524">PRODUCT(W145*100*1/W150)</f>
        <v>29.72972972972973</v>
      </c>
      <c r="AV145" s="33">
        <f t="shared" si="1524"/>
        <v>10.810810810810811</v>
      </c>
      <c r="AW145" s="33">
        <f t="shared" si="1524"/>
        <v>0</v>
      </c>
      <c r="AX145" s="33">
        <f t="shared" si="1524"/>
        <v>0</v>
      </c>
      <c r="AY145" s="33">
        <f t="shared" si="1524"/>
        <v>18.918918918918919</v>
      </c>
      <c r="AZ145" s="33">
        <f t="shared" si="1524"/>
        <v>0</v>
      </c>
      <c r="BA145" s="33">
        <f t="shared" si="1524"/>
        <v>2.7027027027027026</v>
      </c>
      <c r="BB145" s="33">
        <f t="shared" si="1524"/>
        <v>8.1081081081081088</v>
      </c>
      <c r="BC145" s="33">
        <f t="shared" si="1524"/>
        <v>0</v>
      </c>
      <c r="BD145" s="33">
        <f t="shared" si="1524"/>
        <v>0</v>
      </c>
      <c r="BE145" s="33">
        <f t="shared" si="1524"/>
        <v>0</v>
      </c>
      <c r="BF145" s="33">
        <f t="shared" si="1524"/>
        <v>0</v>
      </c>
      <c r="BG145" s="33">
        <f t="shared" si="1524"/>
        <v>0</v>
      </c>
      <c r="BH145" s="33">
        <f t="shared" si="1524"/>
        <v>0</v>
      </c>
      <c r="BI145" s="31">
        <f t="shared" si="1524"/>
        <v>16.216216216216218</v>
      </c>
      <c r="BJ145" s="33">
        <f t="shared" si="1524"/>
        <v>24.324324324324323</v>
      </c>
      <c r="BK145" s="33">
        <f t="shared" si="1524"/>
        <v>0</v>
      </c>
      <c r="BL145" s="33">
        <f t="shared" si="1524"/>
        <v>0</v>
      </c>
      <c r="BM145" s="33">
        <f t="shared" si="1524"/>
        <v>0</v>
      </c>
      <c r="BN145" s="30">
        <f t="shared" si="1524"/>
        <v>0</v>
      </c>
      <c r="BO145" s="54">
        <f t="shared" si="1524"/>
        <v>0</v>
      </c>
      <c r="BR145" s="49">
        <v>32</v>
      </c>
      <c r="BS145" s="33">
        <f t="shared" ref="BS145:CM145" si="1525">AU134+AU135+AU136+AU137+AU138+AU139+AU140+AU141+AU142+AU143+AU144+AU145</f>
        <v>51.351351351351354</v>
      </c>
      <c r="BT145" s="33">
        <f t="shared" si="1525"/>
        <v>70.270270270270274</v>
      </c>
      <c r="BU145" s="33">
        <f t="shared" si="1525"/>
        <v>67.567567567567565</v>
      </c>
      <c r="BV145" s="33">
        <f t="shared" si="1525"/>
        <v>75.675675675675691</v>
      </c>
      <c r="BW145" s="33">
        <f t="shared" si="1525"/>
        <v>100</v>
      </c>
      <c r="BX145" s="33">
        <f t="shared" si="1525"/>
        <v>100.00000000000001</v>
      </c>
      <c r="BY145" s="33">
        <f t="shared" si="1525"/>
        <v>100.00000000000003</v>
      </c>
      <c r="BZ145" s="33">
        <f t="shared" si="1525"/>
        <v>75.675675675675691</v>
      </c>
      <c r="CA145" s="33">
        <f t="shared" si="1525"/>
        <v>100</v>
      </c>
      <c r="CB145" s="33">
        <f t="shared" si="1525"/>
        <v>100</v>
      </c>
      <c r="CC145" s="33">
        <f t="shared" si="1525"/>
        <v>100</v>
      </c>
      <c r="CD145" s="33">
        <f t="shared" si="1525"/>
        <v>100</v>
      </c>
      <c r="CE145" s="33">
        <f t="shared" si="1525"/>
        <v>100</v>
      </c>
      <c r="CF145" s="33">
        <f t="shared" si="1525"/>
        <v>100</v>
      </c>
      <c r="CG145" s="31">
        <f t="shared" si="1525"/>
        <v>83.783783783783804</v>
      </c>
      <c r="CH145" s="33">
        <f t="shared" si="1525"/>
        <v>100.00000000000001</v>
      </c>
      <c r="CI145" s="33">
        <f t="shared" si="1525"/>
        <v>100.00000000000001</v>
      </c>
      <c r="CJ145" s="33">
        <f t="shared" si="1525"/>
        <v>100.00000000000003</v>
      </c>
      <c r="CK145" s="33">
        <f t="shared" si="1525"/>
        <v>100</v>
      </c>
      <c r="CL145" s="30">
        <f t="shared" si="1525"/>
        <v>100</v>
      </c>
      <c r="CM145" s="54">
        <f t="shared" si="1525"/>
        <v>100.00000000000001</v>
      </c>
      <c r="CN145" s="7"/>
      <c r="CQ145" s="10"/>
      <c r="CR145" s="10"/>
      <c r="CS145" s="10"/>
      <c r="CT145" s="10"/>
      <c r="CU145" s="10"/>
      <c r="CV145" s="10"/>
      <c r="CW145" s="10"/>
      <c r="CX145" s="10"/>
      <c r="CY145" s="10"/>
      <c r="CZ145" s="10"/>
      <c r="DA145" s="10"/>
      <c r="DB145" s="10"/>
      <c r="DC145" s="10"/>
      <c r="DD145" s="10"/>
      <c r="DE145" s="10"/>
      <c r="DF145" s="10"/>
      <c r="DG145" s="10"/>
      <c r="DH145" s="10"/>
      <c r="DI145" s="10"/>
      <c r="DJ145" s="10"/>
      <c r="DK145" s="10"/>
      <c r="DL145" s="10"/>
      <c r="DM145" s="10"/>
      <c r="DN145" s="10"/>
    </row>
    <row r="146" spans="2:118" x14ac:dyDescent="0.25">
      <c r="B146" s="49" t="s">
        <v>14</v>
      </c>
      <c r="C146" s="2">
        <v>0</v>
      </c>
      <c r="D146" s="2">
        <v>0</v>
      </c>
      <c r="E146" s="2">
        <v>11</v>
      </c>
      <c r="F146" s="2">
        <v>0</v>
      </c>
      <c r="G146" s="2">
        <v>23</v>
      </c>
      <c r="H146" s="2">
        <v>3</v>
      </c>
      <c r="I146" s="2">
        <v>0</v>
      </c>
      <c r="J146" s="2">
        <v>0</v>
      </c>
      <c r="K146" s="3">
        <v>0</v>
      </c>
      <c r="L146" s="3">
        <v>0</v>
      </c>
      <c r="M146" s="3">
        <v>0</v>
      </c>
      <c r="N146" s="3">
        <v>0</v>
      </c>
      <c r="O146" s="3">
        <v>0</v>
      </c>
      <c r="P146" s="3">
        <v>0</v>
      </c>
      <c r="Q146" s="3">
        <v>0</v>
      </c>
      <c r="R146" s="3">
        <v>0</v>
      </c>
      <c r="S146" s="49">
        <v>37</v>
      </c>
      <c r="V146" s="49">
        <v>64</v>
      </c>
      <c r="W146" s="3">
        <f>O134</f>
        <v>18</v>
      </c>
      <c r="X146" s="3">
        <f>O135</f>
        <v>11</v>
      </c>
      <c r="Y146" s="3">
        <f>O136</f>
        <v>0</v>
      </c>
      <c r="Z146" s="3">
        <f>O137</f>
        <v>0</v>
      </c>
      <c r="AA146" s="3">
        <f>O138</f>
        <v>0</v>
      </c>
      <c r="AB146" s="3">
        <f>O139</f>
        <v>0</v>
      </c>
      <c r="AC146" s="3">
        <f>O140</f>
        <v>0</v>
      </c>
      <c r="AD146" s="3">
        <f>O141</f>
        <v>9</v>
      </c>
      <c r="AE146" s="3">
        <f>O142</f>
        <v>0</v>
      </c>
      <c r="AF146" s="3">
        <f>O143</f>
        <v>0</v>
      </c>
      <c r="AG146" s="3">
        <f>O144</f>
        <v>0</v>
      </c>
      <c r="AH146" s="3">
        <f>O145</f>
        <v>0</v>
      </c>
      <c r="AI146" s="3">
        <f>O146</f>
        <v>0</v>
      </c>
      <c r="AJ146" s="3">
        <f>O147</f>
        <v>0</v>
      </c>
      <c r="AK146" s="3">
        <f>O148</f>
        <v>3</v>
      </c>
      <c r="AL146" s="3">
        <f>O149</f>
        <v>0</v>
      </c>
      <c r="AM146" s="3">
        <f>O150</f>
        <v>0</v>
      </c>
      <c r="AN146" s="3">
        <f>O151</f>
        <v>0</v>
      </c>
      <c r="AO146" s="3">
        <f>O152</f>
        <v>0</v>
      </c>
      <c r="AP146" s="49">
        <f>O153</f>
        <v>0</v>
      </c>
      <c r="AQ146" s="53">
        <f>O154</f>
        <v>0</v>
      </c>
      <c r="AT146" s="49">
        <v>64</v>
      </c>
      <c r="AU146" s="33">
        <f t="shared" ref="AU146:BO146" si="1526">PRODUCT(W146*100*1/W150)</f>
        <v>48.648648648648646</v>
      </c>
      <c r="AV146" s="33">
        <f t="shared" si="1526"/>
        <v>29.72972972972973</v>
      </c>
      <c r="AW146" s="33">
        <f t="shared" si="1526"/>
        <v>0</v>
      </c>
      <c r="AX146" s="33">
        <f t="shared" si="1526"/>
        <v>0</v>
      </c>
      <c r="AY146" s="33">
        <f t="shared" si="1526"/>
        <v>0</v>
      </c>
      <c r="AZ146" s="33">
        <f t="shared" si="1526"/>
        <v>0</v>
      </c>
      <c r="BA146" s="33">
        <f t="shared" si="1526"/>
        <v>0</v>
      </c>
      <c r="BB146" s="33">
        <f t="shared" si="1526"/>
        <v>24.324324324324323</v>
      </c>
      <c r="BC146" s="33">
        <f t="shared" si="1526"/>
        <v>0</v>
      </c>
      <c r="BD146" s="33">
        <f t="shared" si="1526"/>
        <v>0</v>
      </c>
      <c r="BE146" s="33">
        <f t="shared" si="1526"/>
        <v>0</v>
      </c>
      <c r="BF146" s="33">
        <f t="shared" si="1526"/>
        <v>0</v>
      </c>
      <c r="BG146" s="33">
        <f t="shared" si="1526"/>
        <v>0</v>
      </c>
      <c r="BH146" s="33">
        <f t="shared" si="1526"/>
        <v>0</v>
      </c>
      <c r="BI146" s="33">
        <f t="shared" si="1526"/>
        <v>8.1081081081081088</v>
      </c>
      <c r="BJ146" s="33">
        <f t="shared" si="1526"/>
        <v>0</v>
      </c>
      <c r="BK146" s="33">
        <f t="shared" si="1526"/>
        <v>0</v>
      </c>
      <c r="BL146" s="33">
        <f t="shared" si="1526"/>
        <v>0</v>
      </c>
      <c r="BM146" s="33">
        <f t="shared" si="1526"/>
        <v>0</v>
      </c>
      <c r="BN146" s="30">
        <f t="shared" si="1526"/>
        <v>0</v>
      </c>
      <c r="BO146" s="54">
        <f t="shared" si="1526"/>
        <v>0</v>
      </c>
      <c r="BR146" s="49">
        <v>64</v>
      </c>
      <c r="BS146" s="33">
        <f t="shared" ref="BS146:CM146" si="1527">AU134+AU135+AU136+AU137+AU138+AU139+AU140+AU141+AU142+AU143+AU144+AU145+AU146</f>
        <v>100</v>
      </c>
      <c r="BT146" s="33">
        <f t="shared" si="1527"/>
        <v>100</v>
      </c>
      <c r="BU146" s="33">
        <f t="shared" si="1527"/>
        <v>67.567567567567565</v>
      </c>
      <c r="BV146" s="33">
        <f t="shared" si="1527"/>
        <v>75.675675675675691</v>
      </c>
      <c r="BW146" s="33">
        <f t="shared" si="1527"/>
        <v>100</v>
      </c>
      <c r="BX146" s="33">
        <f t="shared" si="1527"/>
        <v>100.00000000000001</v>
      </c>
      <c r="BY146" s="33">
        <f t="shared" si="1527"/>
        <v>100.00000000000003</v>
      </c>
      <c r="BZ146" s="33">
        <f t="shared" si="1527"/>
        <v>100.00000000000001</v>
      </c>
      <c r="CA146" s="33">
        <f t="shared" si="1527"/>
        <v>100</v>
      </c>
      <c r="CB146" s="33">
        <f t="shared" si="1527"/>
        <v>100</v>
      </c>
      <c r="CC146" s="33">
        <f t="shared" si="1527"/>
        <v>100</v>
      </c>
      <c r="CD146" s="33">
        <f t="shared" si="1527"/>
        <v>100</v>
      </c>
      <c r="CE146" s="33">
        <f t="shared" si="1527"/>
        <v>100</v>
      </c>
      <c r="CF146" s="33">
        <f t="shared" si="1527"/>
        <v>100</v>
      </c>
      <c r="CG146" s="33">
        <f t="shared" si="1527"/>
        <v>91.891891891891916</v>
      </c>
      <c r="CH146" s="33">
        <f t="shared" si="1527"/>
        <v>100.00000000000001</v>
      </c>
      <c r="CI146" s="33">
        <f t="shared" si="1527"/>
        <v>100.00000000000001</v>
      </c>
      <c r="CJ146" s="33">
        <f t="shared" si="1527"/>
        <v>100.00000000000003</v>
      </c>
      <c r="CK146" s="33">
        <f t="shared" si="1527"/>
        <v>100</v>
      </c>
      <c r="CL146" s="30">
        <f t="shared" si="1527"/>
        <v>100</v>
      </c>
      <c r="CM146" s="54">
        <f t="shared" si="1527"/>
        <v>100.00000000000001</v>
      </c>
      <c r="CN146" s="7"/>
      <c r="CQ146" s="10"/>
      <c r="CR146" s="10"/>
      <c r="CS146" s="10"/>
      <c r="CT146" s="10"/>
      <c r="CU146" s="10"/>
      <c r="CV146" s="10"/>
      <c r="CW146" s="10"/>
      <c r="CX146" s="10"/>
      <c r="CY146" s="10"/>
      <c r="CZ146" s="10"/>
      <c r="DA146" s="10"/>
      <c r="DB146" s="10"/>
      <c r="DC146" s="10"/>
      <c r="DD146" s="10"/>
      <c r="DE146" s="10"/>
      <c r="DF146" s="10"/>
      <c r="DG146" s="10"/>
      <c r="DH146" s="10"/>
      <c r="DI146" s="10"/>
      <c r="DJ146" s="10"/>
      <c r="DK146" s="10"/>
      <c r="DL146" s="10"/>
      <c r="DM146" s="10"/>
      <c r="DN146" s="10"/>
    </row>
    <row r="147" spans="2:118" x14ac:dyDescent="0.25">
      <c r="B147" s="49" t="s">
        <v>15</v>
      </c>
      <c r="C147" s="2">
        <v>0</v>
      </c>
      <c r="D147" s="2">
        <v>0</v>
      </c>
      <c r="E147" s="2">
        <v>9</v>
      </c>
      <c r="F147" s="2">
        <v>0</v>
      </c>
      <c r="G147" s="2">
        <v>1</v>
      </c>
      <c r="H147" s="2">
        <v>2</v>
      </c>
      <c r="I147" s="2">
        <v>0</v>
      </c>
      <c r="J147" s="2">
        <v>0</v>
      </c>
      <c r="K147" s="3">
        <v>0</v>
      </c>
      <c r="L147" s="3">
        <v>0</v>
      </c>
      <c r="M147" s="3">
        <v>0</v>
      </c>
      <c r="N147" s="3">
        <v>0</v>
      </c>
      <c r="O147" s="3">
        <v>0</v>
      </c>
      <c r="P147" s="3">
        <v>0</v>
      </c>
      <c r="Q147" s="3">
        <v>0</v>
      </c>
      <c r="R147" s="3">
        <v>0</v>
      </c>
      <c r="S147" s="49">
        <v>12</v>
      </c>
      <c r="V147" s="49">
        <v>128</v>
      </c>
      <c r="W147" s="3">
        <f>P134</f>
        <v>0</v>
      </c>
      <c r="X147" s="3">
        <f>P135</f>
        <v>0</v>
      </c>
      <c r="Y147" s="3">
        <f>P136</f>
        <v>12</v>
      </c>
      <c r="Z147" s="3">
        <f>P137</f>
        <v>9</v>
      </c>
      <c r="AA147" s="3">
        <f>P138</f>
        <v>0</v>
      </c>
      <c r="AB147" s="3">
        <f>P139</f>
        <v>0</v>
      </c>
      <c r="AC147" s="3">
        <f>P140</f>
        <v>0</v>
      </c>
      <c r="AD147" s="3">
        <f>P141</f>
        <v>0</v>
      </c>
      <c r="AE147" s="3">
        <f>P142</f>
        <v>0</v>
      </c>
      <c r="AF147" s="3">
        <f>P143</f>
        <v>0</v>
      </c>
      <c r="AG147" s="3">
        <f>P144</f>
        <v>0</v>
      </c>
      <c r="AH147" s="3">
        <f>P145</f>
        <v>0</v>
      </c>
      <c r="AI147" s="3">
        <f>P146</f>
        <v>0</v>
      </c>
      <c r="AJ147" s="3">
        <f>P147</f>
        <v>0</v>
      </c>
      <c r="AK147" s="3">
        <f>P148</f>
        <v>0</v>
      </c>
      <c r="AL147" s="3">
        <f>P149</f>
        <v>0</v>
      </c>
      <c r="AM147" s="3">
        <f>P150</f>
        <v>0</v>
      </c>
      <c r="AN147" s="3">
        <f>P151</f>
        <v>0</v>
      </c>
      <c r="AO147" s="3">
        <f>P152</f>
        <v>0</v>
      </c>
      <c r="AP147" s="49">
        <f>P153</f>
        <v>0</v>
      </c>
      <c r="AQ147" s="53">
        <f>P154</f>
        <v>0</v>
      </c>
      <c r="AT147" s="49">
        <v>128</v>
      </c>
      <c r="AU147" s="33">
        <f t="shared" ref="AU147:BO147" si="1528">PRODUCT(W147*100*1/W150)</f>
        <v>0</v>
      </c>
      <c r="AV147" s="33">
        <f t="shared" si="1528"/>
        <v>0</v>
      </c>
      <c r="AW147" s="33">
        <f t="shared" si="1528"/>
        <v>32.432432432432435</v>
      </c>
      <c r="AX147" s="33">
        <f t="shared" si="1528"/>
        <v>24.324324324324323</v>
      </c>
      <c r="AY147" s="33">
        <f t="shared" si="1528"/>
        <v>0</v>
      </c>
      <c r="AZ147" s="33">
        <f t="shared" si="1528"/>
        <v>0</v>
      </c>
      <c r="BA147" s="33">
        <f t="shared" si="1528"/>
        <v>0</v>
      </c>
      <c r="BB147" s="33">
        <f t="shared" si="1528"/>
        <v>0</v>
      </c>
      <c r="BC147" s="33">
        <f t="shared" si="1528"/>
        <v>0</v>
      </c>
      <c r="BD147" s="33">
        <f t="shared" si="1528"/>
        <v>0</v>
      </c>
      <c r="BE147" s="33">
        <f t="shared" si="1528"/>
        <v>0</v>
      </c>
      <c r="BF147" s="33">
        <f t="shared" si="1528"/>
        <v>0</v>
      </c>
      <c r="BG147" s="33">
        <f t="shared" si="1528"/>
        <v>0</v>
      </c>
      <c r="BH147" s="33">
        <f t="shared" si="1528"/>
        <v>0</v>
      </c>
      <c r="BI147" s="33">
        <f t="shared" si="1528"/>
        <v>0</v>
      </c>
      <c r="BJ147" s="33">
        <f t="shared" si="1528"/>
        <v>0</v>
      </c>
      <c r="BK147" s="33">
        <f t="shared" si="1528"/>
        <v>0</v>
      </c>
      <c r="BL147" s="33">
        <f t="shared" si="1528"/>
        <v>0</v>
      </c>
      <c r="BM147" s="33">
        <f t="shared" si="1528"/>
        <v>0</v>
      </c>
      <c r="BN147" s="30">
        <f t="shared" si="1528"/>
        <v>0</v>
      </c>
      <c r="BO147" s="54">
        <f t="shared" si="1528"/>
        <v>0</v>
      </c>
      <c r="BR147" s="49">
        <v>128</v>
      </c>
      <c r="BS147" s="33">
        <f t="shared" ref="BS147:CM147" si="1529">AU134+AU135+AU136+AU137+AU138+AU139+AU140+AU141+AU142+AU143+AU144+AU145+AU146+AU147</f>
        <v>100</v>
      </c>
      <c r="BT147" s="33">
        <f t="shared" si="1529"/>
        <v>100</v>
      </c>
      <c r="BU147" s="33">
        <f t="shared" si="1529"/>
        <v>100</v>
      </c>
      <c r="BV147" s="33">
        <f t="shared" si="1529"/>
        <v>100.00000000000001</v>
      </c>
      <c r="BW147" s="33">
        <f t="shared" si="1529"/>
        <v>100</v>
      </c>
      <c r="BX147" s="33">
        <f t="shared" si="1529"/>
        <v>100.00000000000001</v>
      </c>
      <c r="BY147" s="33">
        <f t="shared" si="1529"/>
        <v>100.00000000000003</v>
      </c>
      <c r="BZ147" s="33">
        <f t="shared" si="1529"/>
        <v>100.00000000000001</v>
      </c>
      <c r="CA147" s="33">
        <f t="shared" si="1529"/>
        <v>100</v>
      </c>
      <c r="CB147" s="33">
        <f t="shared" si="1529"/>
        <v>100</v>
      </c>
      <c r="CC147" s="33">
        <f t="shared" si="1529"/>
        <v>100</v>
      </c>
      <c r="CD147" s="33">
        <f t="shared" si="1529"/>
        <v>100</v>
      </c>
      <c r="CE147" s="33">
        <f t="shared" si="1529"/>
        <v>100</v>
      </c>
      <c r="CF147" s="33">
        <f t="shared" si="1529"/>
        <v>100</v>
      </c>
      <c r="CG147" s="33">
        <f t="shared" si="1529"/>
        <v>91.891891891891916</v>
      </c>
      <c r="CH147" s="33">
        <f t="shared" si="1529"/>
        <v>100.00000000000001</v>
      </c>
      <c r="CI147" s="33">
        <f t="shared" si="1529"/>
        <v>100.00000000000001</v>
      </c>
      <c r="CJ147" s="33">
        <f t="shared" si="1529"/>
        <v>100.00000000000003</v>
      </c>
      <c r="CK147" s="33">
        <f t="shared" si="1529"/>
        <v>100</v>
      </c>
      <c r="CL147" s="30">
        <f t="shared" si="1529"/>
        <v>100</v>
      </c>
      <c r="CM147" s="54">
        <f t="shared" si="1529"/>
        <v>100.00000000000001</v>
      </c>
      <c r="CN147" s="7"/>
      <c r="CQ147" s="10"/>
      <c r="CR147" s="10"/>
      <c r="CS147" s="10"/>
      <c r="CT147" s="10"/>
      <c r="CU147" s="10"/>
      <c r="CV147" s="10"/>
      <c r="CW147" s="10"/>
      <c r="CX147" s="10"/>
      <c r="CY147" s="10"/>
      <c r="CZ147" s="10"/>
      <c r="DA147" s="10"/>
      <c r="DB147" s="10"/>
      <c r="DC147" s="10"/>
      <c r="DD147" s="10"/>
      <c r="DE147" s="10"/>
      <c r="DF147" s="10"/>
      <c r="DG147" s="10"/>
      <c r="DH147" s="10"/>
      <c r="DI147" s="10"/>
      <c r="DJ147" s="10"/>
      <c r="DK147" s="10"/>
      <c r="DL147" s="10"/>
      <c r="DM147" s="10"/>
      <c r="DN147" s="10"/>
    </row>
    <row r="148" spans="2:118" x14ac:dyDescent="0.25">
      <c r="B148" s="49" t="s">
        <v>16</v>
      </c>
      <c r="C148" s="2">
        <v>0</v>
      </c>
      <c r="D148" s="2">
        <v>0</v>
      </c>
      <c r="E148" s="2">
        <v>0</v>
      </c>
      <c r="F148" s="2">
        <v>0</v>
      </c>
      <c r="G148" s="2">
        <v>0</v>
      </c>
      <c r="H148" s="2">
        <v>2</v>
      </c>
      <c r="I148" s="2">
        <v>0</v>
      </c>
      <c r="J148" s="2">
        <v>1</v>
      </c>
      <c r="K148" s="2">
        <v>7</v>
      </c>
      <c r="L148" s="2">
        <v>9</v>
      </c>
      <c r="M148" s="2">
        <v>6</v>
      </c>
      <c r="N148" s="2">
        <v>6</v>
      </c>
      <c r="O148" s="3">
        <v>3</v>
      </c>
      <c r="P148" s="3">
        <v>0</v>
      </c>
      <c r="Q148" s="3">
        <v>3</v>
      </c>
      <c r="R148" s="3">
        <v>0</v>
      </c>
      <c r="S148" s="49">
        <v>37</v>
      </c>
      <c r="V148" s="49">
        <v>256</v>
      </c>
      <c r="W148" s="3">
        <f>Q134</f>
        <v>0</v>
      </c>
      <c r="X148" s="3">
        <f>Q135</f>
        <v>0</v>
      </c>
      <c r="Y148" s="3">
        <f>Q136</f>
        <v>0</v>
      </c>
      <c r="Z148" s="3">
        <f>Q137</f>
        <v>0</v>
      </c>
      <c r="AA148" s="3">
        <f>Q138</f>
        <v>0</v>
      </c>
      <c r="AB148" s="3">
        <f>Q139</f>
        <v>0</v>
      </c>
      <c r="AC148" s="3">
        <f>Q140</f>
        <v>0</v>
      </c>
      <c r="AD148" s="3">
        <f>Q141</f>
        <v>0</v>
      </c>
      <c r="AE148" s="3">
        <f>Q142</f>
        <v>0</v>
      </c>
      <c r="AF148" s="3">
        <f>Q143</f>
        <v>0</v>
      </c>
      <c r="AG148" s="3">
        <f>Q144</f>
        <v>0</v>
      </c>
      <c r="AH148" s="3">
        <f>Q145</f>
        <v>0</v>
      </c>
      <c r="AI148" s="3">
        <f>Q146</f>
        <v>0</v>
      </c>
      <c r="AJ148" s="3">
        <f>Q147</f>
        <v>0</v>
      </c>
      <c r="AK148" s="3">
        <f>Q148</f>
        <v>3</v>
      </c>
      <c r="AL148" s="3">
        <f>Q149</f>
        <v>0</v>
      </c>
      <c r="AM148" s="3">
        <f>Q150</f>
        <v>0</v>
      </c>
      <c r="AN148" s="3">
        <f>Q151</f>
        <v>0</v>
      </c>
      <c r="AO148" s="3">
        <f>Q152</f>
        <v>0</v>
      </c>
      <c r="AP148" s="49">
        <f>Q153</f>
        <v>0</v>
      </c>
      <c r="AQ148" s="53">
        <f>Q154</f>
        <v>0</v>
      </c>
      <c r="AT148" s="49">
        <v>256</v>
      </c>
      <c r="AU148" s="33">
        <f t="shared" ref="AU148:BO148" si="1530">PRODUCT(W148*100*1/W150)</f>
        <v>0</v>
      </c>
      <c r="AV148" s="33">
        <f t="shared" si="1530"/>
        <v>0</v>
      </c>
      <c r="AW148" s="33">
        <f t="shared" si="1530"/>
        <v>0</v>
      </c>
      <c r="AX148" s="33">
        <f t="shared" si="1530"/>
        <v>0</v>
      </c>
      <c r="AY148" s="33">
        <f t="shared" si="1530"/>
        <v>0</v>
      </c>
      <c r="AZ148" s="33">
        <f t="shared" si="1530"/>
        <v>0</v>
      </c>
      <c r="BA148" s="33">
        <f t="shared" si="1530"/>
        <v>0</v>
      </c>
      <c r="BB148" s="33">
        <f t="shared" si="1530"/>
        <v>0</v>
      </c>
      <c r="BC148" s="33">
        <f t="shared" si="1530"/>
        <v>0</v>
      </c>
      <c r="BD148" s="33">
        <f t="shared" si="1530"/>
        <v>0</v>
      </c>
      <c r="BE148" s="33">
        <f t="shared" si="1530"/>
        <v>0</v>
      </c>
      <c r="BF148" s="33">
        <f t="shared" si="1530"/>
        <v>0</v>
      </c>
      <c r="BG148" s="33">
        <f t="shared" si="1530"/>
        <v>0</v>
      </c>
      <c r="BH148" s="33">
        <f t="shared" si="1530"/>
        <v>0</v>
      </c>
      <c r="BI148" s="33">
        <f t="shared" si="1530"/>
        <v>8.1081081081081088</v>
      </c>
      <c r="BJ148" s="33">
        <f t="shared" si="1530"/>
        <v>0</v>
      </c>
      <c r="BK148" s="33">
        <f t="shared" si="1530"/>
        <v>0</v>
      </c>
      <c r="BL148" s="33">
        <f t="shared" si="1530"/>
        <v>0</v>
      </c>
      <c r="BM148" s="33">
        <f t="shared" si="1530"/>
        <v>0</v>
      </c>
      <c r="BN148" s="30">
        <f t="shared" si="1530"/>
        <v>0</v>
      </c>
      <c r="BO148" s="54">
        <f t="shared" si="1530"/>
        <v>0</v>
      </c>
      <c r="BR148" s="49">
        <v>256</v>
      </c>
      <c r="BS148" s="33">
        <f t="shared" ref="BS148:CM148" si="1531">AU134+AU135+AU136+AU137+AU138+AU139+AU140+AU141+AU142+AU143+AU144+AU145+AU146+AU147+AU148</f>
        <v>100</v>
      </c>
      <c r="BT148" s="33">
        <f t="shared" si="1531"/>
        <v>100</v>
      </c>
      <c r="BU148" s="33">
        <f t="shared" si="1531"/>
        <v>100</v>
      </c>
      <c r="BV148" s="33">
        <f t="shared" si="1531"/>
        <v>100.00000000000001</v>
      </c>
      <c r="BW148" s="33">
        <f t="shared" si="1531"/>
        <v>100</v>
      </c>
      <c r="BX148" s="33">
        <f t="shared" si="1531"/>
        <v>100.00000000000001</v>
      </c>
      <c r="BY148" s="33">
        <f t="shared" si="1531"/>
        <v>100.00000000000003</v>
      </c>
      <c r="BZ148" s="33">
        <f t="shared" si="1531"/>
        <v>100.00000000000001</v>
      </c>
      <c r="CA148" s="33">
        <f t="shared" si="1531"/>
        <v>100</v>
      </c>
      <c r="CB148" s="33">
        <f t="shared" si="1531"/>
        <v>100</v>
      </c>
      <c r="CC148" s="33">
        <f t="shared" si="1531"/>
        <v>100</v>
      </c>
      <c r="CD148" s="33">
        <f t="shared" si="1531"/>
        <v>100</v>
      </c>
      <c r="CE148" s="33">
        <f t="shared" si="1531"/>
        <v>100</v>
      </c>
      <c r="CF148" s="33">
        <f t="shared" si="1531"/>
        <v>100</v>
      </c>
      <c r="CG148" s="33">
        <f t="shared" si="1531"/>
        <v>100.00000000000003</v>
      </c>
      <c r="CH148" s="33">
        <f t="shared" si="1531"/>
        <v>100.00000000000001</v>
      </c>
      <c r="CI148" s="33">
        <f t="shared" si="1531"/>
        <v>100.00000000000001</v>
      </c>
      <c r="CJ148" s="33">
        <f t="shared" si="1531"/>
        <v>100.00000000000003</v>
      </c>
      <c r="CK148" s="33">
        <f t="shared" si="1531"/>
        <v>100</v>
      </c>
      <c r="CL148" s="30">
        <f t="shared" si="1531"/>
        <v>100</v>
      </c>
      <c r="CM148" s="54">
        <f t="shared" si="1531"/>
        <v>100.00000000000001</v>
      </c>
      <c r="CN148" s="7"/>
      <c r="CQ148" s="10"/>
      <c r="CR148" s="10"/>
      <c r="CS148" s="10"/>
      <c r="CT148" s="10"/>
      <c r="CU148" s="10"/>
      <c r="CV148" s="10"/>
      <c r="CW148" s="10"/>
      <c r="CX148" s="10"/>
      <c r="CY148" s="10"/>
      <c r="CZ148" s="10"/>
      <c r="DA148" s="10"/>
      <c r="DB148" s="10"/>
      <c r="DC148" s="10"/>
      <c r="DD148" s="10"/>
      <c r="DE148" s="10"/>
      <c r="DF148" s="10"/>
      <c r="DG148" s="10"/>
      <c r="DH148" s="10"/>
      <c r="DI148" s="10"/>
      <c r="DJ148" s="10"/>
      <c r="DK148" s="10"/>
      <c r="DL148" s="10"/>
      <c r="DM148" s="10"/>
      <c r="DN148" s="10"/>
    </row>
    <row r="149" spans="2:118" x14ac:dyDescent="0.25">
      <c r="B149" s="49" t="s">
        <v>17</v>
      </c>
      <c r="C149" s="2">
        <v>0</v>
      </c>
      <c r="D149" s="2">
        <v>0</v>
      </c>
      <c r="E149" s="2">
        <v>22</v>
      </c>
      <c r="F149" s="2">
        <v>0</v>
      </c>
      <c r="G149" s="2">
        <v>2</v>
      </c>
      <c r="H149" s="2">
        <v>1</v>
      </c>
      <c r="I149" s="2">
        <v>0</v>
      </c>
      <c r="J149" s="2">
        <v>0</v>
      </c>
      <c r="K149" s="4">
        <v>0</v>
      </c>
      <c r="L149" s="3">
        <v>1</v>
      </c>
      <c r="M149" s="3">
        <v>2</v>
      </c>
      <c r="N149" s="3">
        <v>9</v>
      </c>
      <c r="O149" s="3">
        <v>0</v>
      </c>
      <c r="P149" s="3">
        <v>0</v>
      </c>
      <c r="Q149" s="3">
        <v>0</v>
      </c>
      <c r="R149" s="3">
        <v>0</v>
      </c>
      <c r="S149" s="49">
        <v>37</v>
      </c>
      <c r="V149" s="49">
        <v>512</v>
      </c>
      <c r="W149" s="3">
        <f>R134</f>
        <v>0</v>
      </c>
      <c r="X149" s="3">
        <f>R135</f>
        <v>0</v>
      </c>
      <c r="Y149" s="3">
        <f>R136</f>
        <v>0</v>
      </c>
      <c r="Z149" s="3">
        <f>R137</f>
        <v>0</v>
      </c>
      <c r="AA149" s="3">
        <f>R138</f>
        <v>0</v>
      </c>
      <c r="AB149" s="3">
        <f>R139</f>
        <v>0</v>
      </c>
      <c r="AC149" s="3">
        <f>R140</f>
        <v>0</v>
      </c>
      <c r="AD149" s="3">
        <f>R141</f>
        <v>0</v>
      </c>
      <c r="AE149" s="3">
        <f>R142</f>
        <v>0</v>
      </c>
      <c r="AF149" s="3">
        <f>R143</f>
        <v>0</v>
      </c>
      <c r="AG149" s="3">
        <f>R144</f>
        <v>0</v>
      </c>
      <c r="AH149" s="3">
        <f>R145</f>
        <v>0</v>
      </c>
      <c r="AI149" s="3">
        <f>R146</f>
        <v>0</v>
      </c>
      <c r="AJ149" s="3">
        <f>R147</f>
        <v>0</v>
      </c>
      <c r="AK149" s="3">
        <f>R148</f>
        <v>0</v>
      </c>
      <c r="AL149" s="3">
        <f>R149</f>
        <v>0</v>
      </c>
      <c r="AM149" s="3">
        <f>R150</f>
        <v>0</v>
      </c>
      <c r="AN149" s="3">
        <f>R151</f>
        <v>0</v>
      </c>
      <c r="AO149" s="3">
        <f>R152</f>
        <v>0</v>
      </c>
      <c r="AP149" s="49">
        <f>R153</f>
        <v>0</v>
      </c>
      <c r="AQ149" s="53">
        <f>R154</f>
        <v>0</v>
      </c>
      <c r="AT149" s="49">
        <v>512</v>
      </c>
      <c r="AU149" s="33">
        <f t="shared" ref="AU149:BO149" si="1532">PRODUCT(W149*100*1/W150)</f>
        <v>0</v>
      </c>
      <c r="AV149" s="33">
        <f t="shared" si="1532"/>
        <v>0</v>
      </c>
      <c r="AW149" s="33">
        <f t="shared" si="1532"/>
        <v>0</v>
      </c>
      <c r="AX149" s="33">
        <f t="shared" si="1532"/>
        <v>0</v>
      </c>
      <c r="AY149" s="33">
        <f t="shared" si="1532"/>
        <v>0</v>
      </c>
      <c r="AZ149" s="33">
        <f t="shared" si="1532"/>
        <v>0</v>
      </c>
      <c r="BA149" s="33">
        <f t="shared" si="1532"/>
        <v>0</v>
      </c>
      <c r="BB149" s="33">
        <f t="shared" si="1532"/>
        <v>0</v>
      </c>
      <c r="BC149" s="33">
        <f t="shared" si="1532"/>
        <v>0</v>
      </c>
      <c r="BD149" s="33">
        <f t="shared" si="1532"/>
        <v>0</v>
      </c>
      <c r="BE149" s="33">
        <f t="shared" si="1532"/>
        <v>0</v>
      </c>
      <c r="BF149" s="33">
        <f t="shared" si="1532"/>
        <v>0</v>
      </c>
      <c r="BG149" s="33">
        <f t="shared" si="1532"/>
        <v>0</v>
      </c>
      <c r="BH149" s="33">
        <f t="shared" si="1532"/>
        <v>0</v>
      </c>
      <c r="BI149" s="33">
        <f t="shared" si="1532"/>
        <v>0</v>
      </c>
      <c r="BJ149" s="33">
        <f t="shared" si="1532"/>
        <v>0</v>
      </c>
      <c r="BK149" s="33">
        <f t="shared" si="1532"/>
        <v>0</v>
      </c>
      <c r="BL149" s="33">
        <f t="shared" si="1532"/>
        <v>0</v>
      </c>
      <c r="BM149" s="33">
        <f t="shared" si="1532"/>
        <v>0</v>
      </c>
      <c r="BN149" s="30">
        <f t="shared" si="1532"/>
        <v>0</v>
      </c>
      <c r="BO149" s="54">
        <f t="shared" si="1532"/>
        <v>0</v>
      </c>
      <c r="BR149" s="49">
        <v>512</v>
      </c>
      <c r="BS149" s="33">
        <f t="shared" ref="BS149:CM149" si="1533">AU134+AU135+AU136+AU137+AU138+AU139+AU140+AU141+AU142+AU143+AU144+AU145+AU146+AU147+AU148+AU149</f>
        <v>100</v>
      </c>
      <c r="BT149" s="33">
        <f t="shared" si="1533"/>
        <v>100</v>
      </c>
      <c r="BU149" s="33">
        <f t="shared" si="1533"/>
        <v>100</v>
      </c>
      <c r="BV149" s="33">
        <f t="shared" si="1533"/>
        <v>100.00000000000001</v>
      </c>
      <c r="BW149" s="33">
        <f t="shared" si="1533"/>
        <v>100</v>
      </c>
      <c r="BX149" s="33">
        <f t="shared" si="1533"/>
        <v>100.00000000000001</v>
      </c>
      <c r="BY149" s="33">
        <f t="shared" si="1533"/>
        <v>100.00000000000003</v>
      </c>
      <c r="BZ149" s="33">
        <f t="shared" si="1533"/>
        <v>100.00000000000001</v>
      </c>
      <c r="CA149" s="33">
        <f t="shared" si="1533"/>
        <v>100</v>
      </c>
      <c r="CB149" s="33">
        <f t="shared" si="1533"/>
        <v>100</v>
      </c>
      <c r="CC149" s="33">
        <f t="shared" si="1533"/>
        <v>100</v>
      </c>
      <c r="CD149" s="33">
        <f t="shared" si="1533"/>
        <v>100</v>
      </c>
      <c r="CE149" s="33">
        <f t="shared" si="1533"/>
        <v>100</v>
      </c>
      <c r="CF149" s="33">
        <f t="shared" si="1533"/>
        <v>100</v>
      </c>
      <c r="CG149" s="33">
        <f t="shared" si="1533"/>
        <v>100.00000000000003</v>
      </c>
      <c r="CH149" s="33">
        <f t="shared" si="1533"/>
        <v>100.00000000000001</v>
      </c>
      <c r="CI149" s="33">
        <f t="shared" si="1533"/>
        <v>100.00000000000001</v>
      </c>
      <c r="CJ149" s="33">
        <f t="shared" si="1533"/>
        <v>100.00000000000003</v>
      </c>
      <c r="CK149" s="33">
        <f t="shared" si="1533"/>
        <v>100</v>
      </c>
      <c r="CL149" s="30">
        <f t="shared" si="1533"/>
        <v>100</v>
      </c>
      <c r="CM149" s="54">
        <f t="shared" si="1533"/>
        <v>100.00000000000001</v>
      </c>
      <c r="CN149" s="7"/>
      <c r="CQ149" s="10"/>
      <c r="CR149" s="10"/>
      <c r="CS149" s="10"/>
      <c r="CT149" s="10"/>
      <c r="CU149" s="10"/>
      <c r="CV149" s="10"/>
      <c r="CW149" s="10"/>
      <c r="CX149" s="10"/>
      <c r="CY149" s="10"/>
      <c r="CZ149" s="10"/>
      <c r="DA149" s="10"/>
      <c r="DB149" s="10"/>
      <c r="DC149" s="10"/>
      <c r="DD149" s="10"/>
      <c r="DE149" s="10"/>
      <c r="DF149" s="10"/>
      <c r="DG149" s="10"/>
      <c r="DH149" s="10"/>
      <c r="DI149" s="10"/>
      <c r="DJ149" s="10"/>
      <c r="DK149" s="10"/>
      <c r="DL149" s="10"/>
      <c r="DM149" s="10"/>
      <c r="DN149" s="10"/>
    </row>
    <row r="150" spans="2:118" x14ac:dyDescent="0.25">
      <c r="B150" s="49" t="s">
        <v>18</v>
      </c>
      <c r="C150" s="2">
        <v>0</v>
      </c>
      <c r="D150" s="2">
        <v>30</v>
      </c>
      <c r="E150" s="2">
        <v>4</v>
      </c>
      <c r="F150" s="2">
        <v>1</v>
      </c>
      <c r="G150" s="2">
        <v>0</v>
      </c>
      <c r="H150" s="4">
        <v>0</v>
      </c>
      <c r="I150" s="3">
        <v>0</v>
      </c>
      <c r="J150" s="3">
        <v>0</v>
      </c>
      <c r="K150" s="3">
        <v>1</v>
      </c>
      <c r="L150" s="3">
        <v>1</v>
      </c>
      <c r="M150" s="3">
        <v>0</v>
      </c>
      <c r="N150" s="3">
        <v>0</v>
      </c>
      <c r="O150" s="3">
        <v>0</v>
      </c>
      <c r="P150" s="3">
        <v>0</v>
      </c>
      <c r="Q150" s="3">
        <v>0</v>
      </c>
      <c r="R150" s="3">
        <v>0</v>
      </c>
      <c r="S150" s="49">
        <v>37</v>
      </c>
      <c r="V150" s="49" t="s">
        <v>1</v>
      </c>
      <c r="W150" s="49">
        <f>S134</f>
        <v>37</v>
      </c>
      <c r="X150" s="49">
        <f>S135</f>
        <v>37</v>
      </c>
      <c r="Y150" s="49">
        <f>S136</f>
        <v>37</v>
      </c>
      <c r="Z150" s="49">
        <f>S137</f>
        <v>37</v>
      </c>
      <c r="AA150" s="49">
        <f>S138</f>
        <v>37</v>
      </c>
      <c r="AB150" s="49">
        <f>S139</f>
        <v>37</v>
      </c>
      <c r="AC150" s="49">
        <f>S140</f>
        <v>37</v>
      </c>
      <c r="AD150" s="49">
        <f>S141</f>
        <v>37</v>
      </c>
      <c r="AE150" s="49">
        <f>S142</f>
        <v>37</v>
      </c>
      <c r="AF150" s="49">
        <f>S143</f>
        <v>37</v>
      </c>
      <c r="AG150" s="49">
        <f>S144</f>
        <v>37</v>
      </c>
      <c r="AH150" s="49">
        <f>S145</f>
        <v>37</v>
      </c>
      <c r="AI150" s="49">
        <f>S146</f>
        <v>37</v>
      </c>
      <c r="AJ150" s="49">
        <f>S147</f>
        <v>12</v>
      </c>
      <c r="AK150" s="49">
        <f>S148</f>
        <v>37</v>
      </c>
      <c r="AL150" s="49">
        <f>S149</f>
        <v>37</v>
      </c>
      <c r="AM150" s="49">
        <f>S150</f>
        <v>37</v>
      </c>
      <c r="AN150" s="49">
        <f>S151</f>
        <v>37</v>
      </c>
      <c r="AO150" s="49">
        <f>S152</f>
        <v>37</v>
      </c>
      <c r="AP150" s="49">
        <f>S153</f>
        <v>37</v>
      </c>
      <c r="AQ150" s="49">
        <f>S154</f>
        <v>37</v>
      </c>
      <c r="AT150" s="49" t="s">
        <v>47</v>
      </c>
      <c r="AU150" s="30">
        <f t="shared" ref="AU150:BO150" si="1534">SUM(AU134:AU149)</f>
        <v>100</v>
      </c>
      <c r="AV150" s="30">
        <f t="shared" si="1534"/>
        <v>100</v>
      </c>
      <c r="AW150" s="30">
        <f t="shared" si="1534"/>
        <v>100</v>
      </c>
      <c r="AX150" s="30">
        <f t="shared" si="1534"/>
        <v>100.00000000000001</v>
      </c>
      <c r="AY150" s="30">
        <f t="shared" si="1534"/>
        <v>100</v>
      </c>
      <c r="AZ150" s="30">
        <f t="shared" si="1534"/>
        <v>100.00000000000001</v>
      </c>
      <c r="BA150" s="30">
        <f t="shared" si="1534"/>
        <v>100.00000000000003</v>
      </c>
      <c r="BB150" s="30">
        <f t="shared" si="1534"/>
        <v>100.00000000000001</v>
      </c>
      <c r="BC150" s="30">
        <f t="shared" si="1534"/>
        <v>100</v>
      </c>
      <c r="BD150" s="30">
        <f t="shared" si="1534"/>
        <v>100</v>
      </c>
      <c r="BE150" s="30">
        <f t="shared" si="1534"/>
        <v>100</v>
      </c>
      <c r="BF150" s="30">
        <f t="shared" si="1534"/>
        <v>100</v>
      </c>
      <c r="BG150" s="30">
        <f t="shared" si="1534"/>
        <v>100</v>
      </c>
      <c r="BH150" s="30">
        <f t="shared" si="1534"/>
        <v>100</v>
      </c>
      <c r="BI150" s="30">
        <f t="shared" si="1534"/>
        <v>100.00000000000003</v>
      </c>
      <c r="BJ150" s="30">
        <f t="shared" si="1534"/>
        <v>100.00000000000001</v>
      </c>
      <c r="BK150" s="30">
        <f t="shared" si="1534"/>
        <v>100.00000000000001</v>
      </c>
      <c r="BL150" s="30">
        <f t="shared" si="1534"/>
        <v>100.00000000000003</v>
      </c>
      <c r="BM150" s="30">
        <f t="shared" si="1534"/>
        <v>100</v>
      </c>
      <c r="BN150" s="30">
        <f t="shared" si="1534"/>
        <v>100</v>
      </c>
      <c r="BO150" s="30">
        <f t="shared" si="1534"/>
        <v>100.00000000000001</v>
      </c>
      <c r="BS150" s="30"/>
      <c r="BT150" s="30"/>
      <c r="BU150" s="30"/>
      <c r="BV150" s="30"/>
      <c r="BW150" s="30"/>
      <c r="BX150" s="30"/>
      <c r="BY150" s="30"/>
      <c r="BZ150" s="30"/>
      <c r="CA150" s="30"/>
      <c r="CB150" s="30"/>
      <c r="CC150" s="30"/>
      <c r="CD150" s="30"/>
      <c r="CE150" s="30"/>
      <c r="CF150" s="30"/>
      <c r="CG150" s="30"/>
      <c r="CH150" s="30"/>
      <c r="CI150" s="30"/>
      <c r="CJ150" s="30"/>
      <c r="CK150" s="30"/>
      <c r="CL150" s="30"/>
      <c r="CM150" s="30"/>
      <c r="CQ150" s="10"/>
      <c r="CR150" s="10"/>
      <c r="CS150" s="10"/>
      <c r="CT150" s="10"/>
      <c r="CU150" s="10"/>
      <c r="CV150" s="10"/>
      <c r="CW150" s="10"/>
      <c r="CX150" s="10"/>
      <c r="CY150" s="10"/>
      <c r="CZ150" s="10"/>
      <c r="DA150" s="10"/>
      <c r="DB150" s="10"/>
      <c r="DC150" s="10"/>
      <c r="DD150" s="10"/>
      <c r="DE150" s="10"/>
      <c r="DF150" s="10"/>
      <c r="DG150" s="10"/>
      <c r="DH150" s="10"/>
      <c r="DI150" s="10"/>
      <c r="DJ150" s="10"/>
      <c r="DK150" s="10"/>
      <c r="DL150" s="10"/>
      <c r="DM150" s="10"/>
      <c r="DN150" s="10"/>
    </row>
    <row r="151" spans="2:118" x14ac:dyDescent="0.25">
      <c r="B151" s="49" t="s">
        <v>19</v>
      </c>
      <c r="C151" s="2">
        <v>0</v>
      </c>
      <c r="D151" s="2">
        <v>31</v>
      </c>
      <c r="E151" s="2">
        <v>0</v>
      </c>
      <c r="F151" s="2">
        <v>3</v>
      </c>
      <c r="G151" s="2">
        <v>1</v>
      </c>
      <c r="H151" s="2">
        <v>0</v>
      </c>
      <c r="I151" s="4">
        <v>0</v>
      </c>
      <c r="J151" s="3">
        <v>1</v>
      </c>
      <c r="K151" s="3">
        <v>1</v>
      </c>
      <c r="L151" s="3">
        <v>0</v>
      </c>
      <c r="M151" s="3">
        <v>0</v>
      </c>
      <c r="N151" s="3">
        <v>0</v>
      </c>
      <c r="O151" s="3">
        <v>0</v>
      </c>
      <c r="P151" s="3">
        <v>0</v>
      </c>
      <c r="Q151" s="3">
        <v>0</v>
      </c>
      <c r="R151" s="3">
        <v>0</v>
      </c>
      <c r="S151" s="49">
        <v>37</v>
      </c>
      <c r="AU151" s="30"/>
      <c r="AV151" s="30"/>
      <c r="AW151" s="30"/>
      <c r="AX151" s="30"/>
      <c r="AY151" s="30"/>
      <c r="AZ151" s="30"/>
      <c r="BA151" s="30"/>
      <c r="BB151" s="30"/>
      <c r="BC151" s="30"/>
      <c r="BD151" s="30"/>
      <c r="BE151" s="30"/>
      <c r="BF151" s="30"/>
      <c r="BG151" s="30"/>
      <c r="BH151" s="30"/>
      <c r="BI151" s="30"/>
      <c r="BJ151" s="30"/>
      <c r="BK151" s="30"/>
      <c r="BL151" s="30"/>
      <c r="BM151" s="30"/>
      <c r="BN151" s="30"/>
      <c r="BO151" s="30"/>
      <c r="BS151" s="30"/>
      <c r="BT151" s="30"/>
      <c r="BU151" s="30"/>
      <c r="BV151" s="30"/>
      <c r="BW151" s="30"/>
      <c r="BX151" s="30"/>
      <c r="BY151" s="30"/>
      <c r="BZ151" s="30"/>
      <c r="CA151" s="30"/>
      <c r="CB151" s="30"/>
      <c r="CC151" s="30"/>
      <c r="CD151" s="30"/>
      <c r="CE151" s="30"/>
      <c r="CF151" s="30"/>
      <c r="CG151" s="30"/>
      <c r="CH151" s="30"/>
      <c r="CI151" s="30"/>
      <c r="CJ151" s="30"/>
      <c r="CK151" s="30"/>
      <c r="CL151" s="30"/>
      <c r="CM151" s="30"/>
      <c r="CQ151" s="10"/>
      <c r="CR151" s="10"/>
      <c r="CS151" s="10"/>
      <c r="CT151" s="10"/>
      <c r="CU151" s="10"/>
      <c r="CV151" s="10"/>
      <c r="CW151" s="10"/>
      <c r="CX151" s="10"/>
      <c r="CY151" s="10"/>
      <c r="CZ151" s="10"/>
      <c r="DA151" s="10"/>
      <c r="DB151" s="10"/>
      <c r="DC151" s="10"/>
      <c r="DD151" s="10"/>
      <c r="DE151" s="10"/>
      <c r="DF151" s="10"/>
      <c r="DG151" s="10"/>
      <c r="DH151" s="10"/>
      <c r="DI151" s="10"/>
      <c r="DJ151" s="10"/>
      <c r="DK151" s="10"/>
      <c r="DL151" s="10"/>
      <c r="DM151" s="10"/>
      <c r="DN151" s="10"/>
    </row>
    <row r="152" spans="2:118" x14ac:dyDescent="0.25">
      <c r="B152" s="49" t="s">
        <v>20</v>
      </c>
      <c r="C152" s="2">
        <v>0</v>
      </c>
      <c r="D152" s="2">
        <v>0</v>
      </c>
      <c r="E152" s="2">
        <v>10</v>
      </c>
      <c r="F152" s="2">
        <v>21</v>
      </c>
      <c r="G152" s="2">
        <v>4</v>
      </c>
      <c r="H152" s="3">
        <v>0</v>
      </c>
      <c r="I152" s="3">
        <v>0</v>
      </c>
      <c r="J152" s="3">
        <v>0</v>
      </c>
      <c r="K152" s="3">
        <v>0</v>
      </c>
      <c r="L152" s="3">
        <v>2</v>
      </c>
      <c r="M152" s="3">
        <v>0</v>
      </c>
      <c r="N152" s="3">
        <v>0</v>
      </c>
      <c r="O152" s="3">
        <v>0</v>
      </c>
      <c r="P152" s="3">
        <v>0</v>
      </c>
      <c r="Q152" s="3">
        <v>0</v>
      </c>
      <c r="R152" s="3">
        <v>0</v>
      </c>
      <c r="S152" s="49">
        <v>37</v>
      </c>
      <c r="AU152" s="30"/>
      <c r="AV152" s="30"/>
      <c r="AW152" s="30"/>
      <c r="AX152" s="30"/>
      <c r="AY152" s="30"/>
      <c r="AZ152" s="30"/>
      <c r="BA152" s="30"/>
      <c r="BB152" s="30"/>
      <c r="BC152" s="30"/>
      <c r="BD152" s="30"/>
      <c r="BE152" s="30"/>
      <c r="BF152" s="30"/>
      <c r="BG152" s="30"/>
      <c r="BH152" s="30"/>
      <c r="BI152" s="30"/>
      <c r="BJ152" s="30"/>
      <c r="BK152" s="30"/>
      <c r="BL152" s="30"/>
      <c r="BM152" s="30"/>
      <c r="BN152" s="30"/>
      <c r="BO152" s="30"/>
      <c r="BS152" s="30"/>
      <c r="BT152" s="30"/>
      <c r="BU152" s="30"/>
      <c r="BV152" s="30"/>
      <c r="BW152" s="30"/>
      <c r="BX152" s="30"/>
      <c r="BY152" s="30"/>
      <c r="BZ152" s="30"/>
      <c r="CA152" s="30"/>
      <c r="CB152" s="30"/>
      <c r="CC152" s="30"/>
      <c r="CD152" s="30"/>
      <c r="CE152" s="30"/>
      <c r="CF152" s="30"/>
      <c r="CG152" s="30"/>
      <c r="CH152" s="30"/>
      <c r="CI152" s="30"/>
      <c r="CJ152" s="30"/>
      <c r="CK152" s="30"/>
      <c r="CL152" s="30"/>
      <c r="CM152" s="30"/>
      <c r="CQ152" s="10"/>
      <c r="CR152" s="10"/>
      <c r="CS152" s="10"/>
      <c r="CT152" s="10"/>
      <c r="CU152" s="10"/>
      <c r="CV152" s="10"/>
      <c r="CW152" s="10"/>
      <c r="CX152" s="10"/>
      <c r="CY152" s="10"/>
      <c r="CZ152" s="10"/>
      <c r="DA152" s="10"/>
      <c r="DB152" s="10"/>
      <c r="DC152" s="10"/>
      <c r="DD152" s="10"/>
      <c r="DE152" s="10"/>
      <c r="DF152" s="10"/>
      <c r="DG152" s="10"/>
      <c r="DH152" s="10"/>
      <c r="DI152" s="10"/>
      <c r="DJ152" s="10"/>
      <c r="DK152" s="10"/>
      <c r="DL152" s="10"/>
      <c r="DM152" s="10"/>
      <c r="DN152" s="10"/>
    </row>
    <row r="153" spans="2:118" x14ac:dyDescent="0.25">
      <c r="B153" s="49" t="s">
        <v>21</v>
      </c>
      <c r="C153" s="49">
        <v>0</v>
      </c>
      <c r="D153" s="49">
        <v>0</v>
      </c>
      <c r="E153" s="49">
        <v>0</v>
      </c>
      <c r="F153" s="49">
        <v>0</v>
      </c>
      <c r="G153" s="49">
        <v>3</v>
      </c>
      <c r="H153" s="49">
        <v>16</v>
      </c>
      <c r="I153" s="49">
        <v>11</v>
      </c>
      <c r="J153" s="49">
        <v>2</v>
      </c>
      <c r="K153" s="49">
        <v>3</v>
      </c>
      <c r="L153" s="49">
        <v>2</v>
      </c>
      <c r="M153" s="49">
        <v>0</v>
      </c>
      <c r="N153" s="49">
        <v>0</v>
      </c>
      <c r="O153" s="49">
        <v>0</v>
      </c>
      <c r="P153" s="49">
        <v>0</v>
      </c>
      <c r="Q153" s="49">
        <v>0</v>
      </c>
      <c r="R153" s="49">
        <v>0</v>
      </c>
      <c r="S153" s="49">
        <v>37</v>
      </c>
      <c r="AU153" s="30"/>
      <c r="AV153" s="30"/>
      <c r="AW153" s="30"/>
      <c r="AX153" s="30"/>
      <c r="AY153" s="30"/>
      <c r="AZ153" s="30"/>
      <c r="BA153" s="30"/>
      <c r="BB153" s="30"/>
      <c r="BC153" s="30"/>
      <c r="BD153" s="30"/>
      <c r="BE153" s="30"/>
      <c r="BF153" s="30"/>
      <c r="BG153" s="30"/>
      <c r="BH153" s="30"/>
      <c r="BI153" s="30"/>
      <c r="BJ153" s="30"/>
      <c r="BK153" s="30"/>
      <c r="BL153" s="30"/>
      <c r="BM153" s="30"/>
      <c r="BN153" s="30"/>
      <c r="BO153" s="30"/>
      <c r="BS153" s="30"/>
      <c r="BT153" s="30"/>
      <c r="BU153" s="30"/>
      <c r="BV153" s="30"/>
      <c r="BW153" s="30"/>
      <c r="BX153" s="30"/>
      <c r="BY153" s="30"/>
      <c r="BZ153" s="30"/>
      <c r="CA153" s="30"/>
      <c r="CB153" s="30"/>
      <c r="CC153" s="30"/>
      <c r="CD153" s="30"/>
      <c r="CE153" s="30"/>
      <c r="CF153" s="30"/>
      <c r="CG153" s="30"/>
      <c r="CH153" s="30"/>
      <c r="CI153" s="30"/>
      <c r="CJ153" s="30"/>
      <c r="CK153" s="30"/>
      <c r="CL153" s="30"/>
      <c r="CM153" s="30"/>
      <c r="CQ153" s="10"/>
      <c r="CR153" s="10"/>
      <c r="CS153" s="10"/>
      <c r="CT153" s="10"/>
      <c r="CU153" s="10"/>
      <c r="CV153" s="10"/>
      <c r="CW153" s="10"/>
      <c r="CX153" s="10"/>
      <c r="CY153" s="10"/>
      <c r="CZ153" s="10"/>
      <c r="DA153" s="10"/>
      <c r="DB153" s="10"/>
      <c r="DC153" s="10"/>
      <c r="DD153" s="10"/>
      <c r="DE153" s="10"/>
      <c r="DF153" s="10"/>
      <c r="DG153" s="10"/>
      <c r="DH153" s="10"/>
      <c r="DI153" s="10"/>
      <c r="DJ153" s="10"/>
      <c r="DK153" s="10"/>
      <c r="DL153" s="10"/>
      <c r="DM153" s="10"/>
      <c r="DN153" s="10"/>
    </row>
    <row r="154" spans="2:118" x14ac:dyDescent="0.25">
      <c r="B154" s="49" t="s">
        <v>22</v>
      </c>
      <c r="C154" s="50">
        <v>0</v>
      </c>
      <c r="D154" s="50">
        <v>6</v>
      </c>
      <c r="E154" s="50">
        <v>0</v>
      </c>
      <c r="F154" s="50">
        <v>15</v>
      </c>
      <c r="G154" s="50">
        <v>8</v>
      </c>
      <c r="H154" s="50">
        <v>7</v>
      </c>
      <c r="I154" s="50">
        <v>1</v>
      </c>
      <c r="J154" s="55">
        <v>0</v>
      </c>
      <c r="K154" s="53">
        <v>0</v>
      </c>
      <c r="L154" s="53">
        <v>0</v>
      </c>
      <c r="M154" s="53">
        <v>0</v>
      </c>
      <c r="N154" s="53">
        <v>0</v>
      </c>
      <c r="O154" s="53">
        <v>0</v>
      </c>
      <c r="P154" s="53">
        <v>0</v>
      </c>
      <c r="Q154" s="53">
        <v>0</v>
      </c>
      <c r="R154" s="53">
        <v>0</v>
      </c>
      <c r="S154" s="49">
        <v>37</v>
      </c>
      <c r="AU154" s="30"/>
      <c r="AV154" s="30"/>
      <c r="AW154" s="30"/>
      <c r="AX154" s="30"/>
      <c r="AY154" s="30"/>
      <c r="AZ154" s="30"/>
      <c r="BA154" s="30"/>
      <c r="BB154" s="30"/>
      <c r="BC154" s="30"/>
      <c r="BD154" s="30"/>
      <c r="BE154" s="30"/>
      <c r="BF154" s="30"/>
      <c r="BG154" s="30"/>
      <c r="BH154" s="30"/>
      <c r="BI154" s="30"/>
      <c r="BJ154" s="30"/>
      <c r="BK154" s="30"/>
      <c r="BL154" s="30"/>
      <c r="BM154" s="30"/>
      <c r="BN154" s="30"/>
      <c r="BO154" s="30"/>
      <c r="BS154" s="30"/>
      <c r="BT154" s="30"/>
      <c r="BU154" s="30"/>
      <c r="BV154" s="30"/>
      <c r="BW154" s="30"/>
      <c r="BX154" s="30"/>
      <c r="BY154" s="30"/>
      <c r="BZ154" s="30"/>
      <c r="CA154" s="30"/>
      <c r="CB154" s="30"/>
      <c r="CC154" s="30"/>
      <c r="CD154" s="30"/>
      <c r="CE154" s="30"/>
      <c r="CF154" s="30"/>
      <c r="CG154" s="30"/>
      <c r="CH154" s="30"/>
      <c r="CI154" s="30"/>
      <c r="CJ154" s="30"/>
      <c r="CK154" s="30"/>
      <c r="CL154" s="30"/>
      <c r="CM154" s="30"/>
      <c r="CQ154" s="10"/>
      <c r="CR154" s="10"/>
      <c r="CS154" s="10"/>
      <c r="CT154" s="10"/>
      <c r="CU154" s="10"/>
      <c r="CV154" s="10"/>
      <c r="CW154" s="10"/>
      <c r="CX154" s="10"/>
      <c r="CY154" s="10"/>
      <c r="CZ154" s="10"/>
      <c r="DA154" s="10"/>
      <c r="DB154" s="10"/>
      <c r="DC154" s="10"/>
      <c r="DD154" s="10"/>
      <c r="DE154" s="10"/>
      <c r="DF154" s="10"/>
      <c r="DG154" s="10"/>
      <c r="DH154" s="10"/>
      <c r="DI154" s="10"/>
      <c r="DJ154" s="10"/>
      <c r="DK154" s="10"/>
      <c r="DL154" s="10"/>
      <c r="DM154" s="10"/>
      <c r="DN154" s="10"/>
    </row>
    <row r="155" spans="2:118" x14ac:dyDescent="0.25">
      <c r="B155" s="49" t="s">
        <v>90</v>
      </c>
      <c r="C155" s="49">
        <v>0</v>
      </c>
      <c r="D155" s="49">
        <v>0</v>
      </c>
      <c r="E155" s="49">
        <v>0</v>
      </c>
      <c r="F155" s="49">
        <v>0</v>
      </c>
      <c r="G155" s="49">
        <v>0</v>
      </c>
      <c r="H155" s="49">
        <v>0</v>
      </c>
      <c r="I155" s="49">
        <v>0</v>
      </c>
      <c r="J155" s="49">
        <v>2</v>
      </c>
      <c r="K155" s="49">
        <v>20</v>
      </c>
      <c r="L155" s="49">
        <v>15</v>
      </c>
      <c r="M155" s="49">
        <v>0</v>
      </c>
      <c r="N155" s="49">
        <v>0</v>
      </c>
      <c r="O155" s="49">
        <v>0</v>
      </c>
      <c r="P155" s="49">
        <v>0</v>
      </c>
      <c r="Q155" s="49">
        <v>0</v>
      </c>
      <c r="R155" s="49">
        <v>0</v>
      </c>
      <c r="S155" s="49">
        <v>37</v>
      </c>
      <c r="AU155" s="30"/>
      <c r="AV155" s="30"/>
      <c r="AW155" s="30"/>
      <c r="AX155" s="30"/>
      <c r="AY155" s="30"/>
      <c r="AZ155" s="30"/>
      <c r="BA155" s="30"/>
      <c r="BB155" s="30"/>
      <c r="BC155" s="30"/>
      <c r="BD155" s="30"/>
      <c r="BE155" s="30"/>
      <c r="BF155" s="30"/>
      <c r="BG155" s="30"/>
      <c r="BH155" s="30"/>
      <c r="BI155" s="30"/>
      <c r="BJ155" s="30"/>
      <c r="BK155" s="30"/>
      <c r="BL155" s="30"/>
      <c r="BM155" s="30"/>
      <c r="BN155" s="30"/>
      <c r="BO155" s="30"/>
      <c r="BS155" s="30"/>
      <c r="BT155" s="30"/>
      <c r="BU155" s="30"/>
      <c r="BV155" s="30"/>
      <c r="BW155" s="30"/>
      <c r="BX155" s="30"/>
      <c r="BY155" s="30"/>
      <c r="BZ155" s="30"/>
      <c r="CA155" s="30"/>
      <c r="CB155" s="30"/>
      <c r="CC155" s="30"/>
      <c r="CD155" s="30"/>
      <c r="CE155" s="30"/>
      <c r="CF155" s="30"/>
      <c r="CG155" s="30"/>
      <c r="CH155" s="30"/>
      <c r="CI155" s="30"/>
      <c r="CJ155" s="30"/>
      <c r="CK155" s="30"/>
      <c r="CL155" s="30"/>
      <c r="CM155" s="30"/>
      <c r="CQ155" s="10"/>
      <c r="CR155" s="10"/>
      <c r="CS155" s="10"/>
      <c r="CT155" s="10"/>
      <c r="CU155" s="10"/>
      <c r="CV155" s="10"/>
      <c r="CW155" s="10"/>
      <c r="CX155" s="10"/>
      <c r="CY155" s="10"/>
      <c r="CZ155" s="10"/>
      <c r="DA155" s="10"/>
      <c r="DB155" s="10"/>
      <c r="DC155" s="10"/>
      <c r="DD155" s="10"/>
      <c r="DE155" s="10"/>
      <c r="DF155" s="10"/>
      <c r="DG155" s="10"/>
      <c r="DH155" s="10"/>
      <c r="DI155" s="10"/>
      <c r="DJ155" s="10"/>
      <c r="DK155" s="10"/>
      <c r="DL155" s="10"/>
      <c r="DM155" s="10"/>
      <c r="DN155" s="10"/>
    </row>
    <row r="156" spans="2:118" x14ac:dyDescent="0.25">
      <c r="B156" s="49" t="s">
        <v>121</v>
      </c>
      <c r="C156" s="49">
        <v>0</v>
      </c>
      <c r="D156" s="49">
        <v>2</v>
      </c>
      <c r="E156" s="49">
        <v>0</v>
      </c>
      <c r="F156" s="49">
        <v>4</v>
      </c>
      <c r="G156" s="49">
        <v>7</v>
      </c>
      <c r="H156" s="49">
        <v>3</v>
      </c>
      <c r="I156" s="49">
        <v>3</v>
      </c>
      <c r="J156" s="49">
        <v>2</v>
      </c>
      <c r="K156" s="49">
        <v>3</v>
      </c>
      <c r="L156" s="49">
        <v>8</v>
      </c>
      <c r="M156" s="49">
        <v>5</v>
      </c>
      <c r="N156" s="49">
        <v>0</v>
      </c>
      <c r="O156" s="49">
        <v>0</v>
      </c>
      <c r="P156" s="49">
        <v>0</v>
      </c>
      <c r="Q156" s="49">
        <v>0</v>
      </c>
      <c r="R156" s="49">
        <v>0</v>
      </c>
      <c r="S156" s="49">
        <v>37</v>
      </c>
      <c r="AU156" s="30"/>
      <c r="AV156" s="30"/>
      <c r="AW156" s="30"/>
      <c r="AX156" s="30"/>
      <c r="AY156" s="30"/>
      <c r="AZ156" s="30"/>
      <c r="BA156" s="30"/>
      <c r="BB156" s="30"/>
      <c r="BC156" s="30"/>
      <c r="BD156" s="30"/>
      <c r="BE156" s="30"/>
      <c r="BF156" s="30"/>
      <c r="BG156" s="30"/>
      <c r="BH156" s="30"/>
      <c r="BI156" s="30"/>
      <c r="BJ156" s="30"/>
      <c r="BK156" s="30"/>
      <c r="BL156" s="30"/>
      <c r="BM156" s="30"/>
      <c r="BN156" s="30"/>
      <c r="BO156" s="30"/>
      <c r="BS156" s="30"/>
      <c r="BT156" s="30"/>
      <c r="BU156" s="30"/>
      <c r="BV156" s="30"/>
      <c r="BW156" s="30"/>
      <c r="BX156" s="30"/>
      <c r="BY156" s="30"/>
      <c r="BZ156" s="30"/>
      <c r="CA156" s="30"/>
      <c r="CB156" s="30"/>
      <c r="CC156" s="30"/>
      <c r="CD156" s="30"/>
      <c r="CE156" s="30"/>
      <c r="CF156" s="30"/>
      <c r="CG156" s="30"/>
      <c r="CH156" s="30"/>
      <c r="CI156" s="30"/>
      <c r="CJ156" s="30"/>
      <c r="CK156" s="30"/>
      <c r="CL156" s="30"/>
      <c r="CM156" s="30"/>
      <c r="CQ156" s="10"/>
      <c r="CR156" s="10"/>
      <c r="CS156" s="10"/>
      <c r="CT156" s="10"/>
      <c r="CU156" s="10"/>
      <c r="CV156" s="10"/>
      <c r="CW156" s="10"/>
      <c r="CX156" s="10"/>
      <c r="CY156" s="10"/>
      <c r="CZ156" s="10"/>
      <c r="DA156" s="10"/>
      <c r="DB156" s="10"/>
      <c r="DC156" s="10"/>
      <c r="DD156" s="10"/>
      <c r="DE156" s="10"/>
      <c r="DF156" s="10"/>
      <c r="DG156" s="10"/>
      <c r="DH156" s="10"/>
      <c r="DI156" s="10"/>
      <c r="DJ156" s="10"/>
      <c r="DK156" s="10"/>
      <c r="DL156" s="10"/>
      <c r="DM156" s="10"/>
      <c r="DN156" s="10"/>
    </row>
    <row r="157" spans="2:118" x14ac:dyDescent="0.25">
      <c r="B157" s="49" t="s">
        <v>96</v>
      </c>
      <c r="C157" s="49">
        <v>0</v>
      </c>
      <c r="D157" s="49">
        <v>0</v>
      </c>
      <c r="E157" s="49">
        <v>0</v>
      </c>
      <c r="F157" s="49">
        <v>31</v>
      </c>
      <c r="G157" s="49">
        <v>0</v>
      </c>
      <c r="H157" s="49">
        <v>2</v>
      </c>
      <c r="I157" s="49">
        <v>1</v>
      </c>
      <c r="J157" s="49">
        <v>0</v>
      </c>
      <c r="K157" s="49">
        <v>0</v>
      </c>
      <c r="L157" s="49">
        <v>0</v>
      </c>
      <c r="M157" s="49">
        <v>0</v>
      </c>
      <c r="N157" s="49">
        <v>0</v>
      </c>
      <c r="O157" s="49">
        <v>0</v>
      </c>
      <c r="P157" s="49">
        <v>0</v>
      </c>
      <c r="Q157" s="49">
        <v>0</v>
      </c>
      <c r="R157" s="49">
        <v>0</v>
      </c>
      <c r="S157" s="49">
        <v>34</v>
      </c>
    </row>
    <row r="164" spans="1:118" x14ac:dyDescent="0.25">
      <c r="V164" s="49" t="str">
        <f>A165</f>
        <v xml:space="preserve">Klebsiella pneumoniae  </v>
      </c>
      <c r="AT164" s="49" t="str">
        <f>A165</f>
        <v xml:space="preserve">Klebsiella pneumoniae  </v>
      </c>
      <c r="BR164" s="49" t="str">
        <f>A165</f>
        <v xml:space="preserve">Klebsiella pneumoniae  </v>
      </c>
    </row>
    <row r="165" spans="1:118" ht="18.75" x14ac:dyDescent="0.25">
      <c r="A165" s="49" t="s">
        <v>112</v>
      </c>
      <c r="B165" s="49" t="s">
        <v>0</v>
      </c>
      <c r="C165" s="49">
        <v>1.5625E-2</v>
      </c>
      <c r="D165" s="49">
        <v>3.125E-2</v>
      </c>
      <c r="E165" s="49">
        <v>6.25E-2</v>
      </c>
      <c r="F165" s="49">
        <v>0.125</v>
      </c>
      <c r="G165" s="49">
        <v>0.25</v>
      </c>
      <c r="H165" s="49">
        <v>0.5</v>
      </c>
      <c r="I165" s="49">
        <v>1</v>
      </c>
      <c r="J165" s="49">
        <v>2</v>
      </c>
      <c r="K165" s="49">
        <v>4</v>
      </c>
      <c r="L165" s="49">
        <v>8</v>
      </c>
      <c r="M165" s="49">
        <v>16</v>
      </c>
      <c r="N165" s="49">
        <v>32</v>
      </c>
      <c r="O165" s="49">
        <v>64</v>
      </c>
      <c r="P165" s="49">
        <v>128</v>
      </c>
      <c r="Q165" s="49">
        <v>256</v>
      </c>
      <c r="R165" s="49">
        <v>512</v>
      </c>
      <c r="S165" s="49" t="s">
        <v>1</v>
      </c>
      <c r="V165" s="49" t="s">
        <v>0</v>
      </c>
      <c r="W165" s="49" t="str">
        <f>B166</f>
        <v>Ampicillin</v>
      </c>
      <c r="X165" s="49" t="str">
        <f>B167</f>
        <v>Ampicillin/ Sulbactam</v>
      </c>
      <c r="Y165" s="49" t="str">
        <f>B168</f>
        <v>Piperacillin</v>
      </c>
      <c r="Z165" s="49" t="str">
        <f>B169</f>
        <v>Piperacillin/ Tazobactam</v>
      </c>
      <c r="AA165" s="49" t="str">
        <f>B170</f>
        <v>Aztreonam</v>
      </c>
      <c r="AB165" s="49" t="str">
        <f>B171</f>
        <v>Cefotaxim</v>
      </c>
      <c r="AC165" s="49" t="str">
        <f>B172</f>
        <v>Ceftazidim</v>
      </c>
      <c r="AD165" s="49" t="str">
        <f>B173</f>
        <v>Cefuroxim</v>
      </c>
      <c r="AE165" s="49" t="str">
        <f>B174</f>
        <v>Imipenem</v>
      </c>
      <c r="AF165" s="49" t="str">
        <f>B175</f>
        <v>Meropenem</v>
      </c>
      <c r="AG165" s="49" t="str">
        <f>B176</f>
        <v>Colistin</v>
      </c>
      <c r="AH165" s="49" t="str">
        <f>B177</f>
        <v>Amikacin</v>
      </c>
      <c r="AI165" s="49" t="str">
        <f>B178</f>
        <v>Gentamicin</v>
      </c>
      <c r="AJ165" s="49" t="str">
        <f>B179</f>
        <v>Tobramycin</v>
      </c>
      <c r="AK165" s="49" t="str">
        <f>B180</f>
        <v>Fosfomycin</v>
      </c>
      <c r="AL165" s="49" t="str">
        <f>B181</f>
        <v>Cotrimoxazol</v>
      </c>
      <c r="AM165" s="49" t="str">
        <f>B182</f>
        <v>Ciprofloxacin</v>
      </c>
      <c r="AN165" s="49" t="str">
        <f>B183</f>
        <v>Levofloxacin</v>
      </c>
      <c r="AO165" s="49" t="str">
        <f>B184</f>
        <v>Moxifloxacin</v>
      </c>
      <c r="AP165" s="49" t="str">
        <f>B185</f>
        <v>Doxycyclin</v>
      </c>
      <c r="AQ165" s="49" t="str">
        <f>B186</f>
        <v>Tigecyclin</v>
      </c>
      <c r="AT165" s="49" t="s">
        <v>0</v>
      </c>
      <c r="AU165" s="30" t="str">
        <f t="shared" ref="AU165:BO165" si="1535">W165</f>
        <v>Ampicillin</v>
      </c>
      <c r="AV165" s="30" t="str">
        <f t="shared" si="1535"/>
        <v>Ampicillin/ Sulbactam</v>
      </c>
      <c r="AW165" s="30" t="str">
        <f t="shared" si="1535"/>
        <v>Piperacillin</v>
      </c>
      <c r="AX165" s="30" t="str">
        <f t="shared" si="1535"/>
        <v>Piperacillin/ Tazobactam</v>
      </c>
      <c r="AY165" s="30" t="str">
        <f t="shared" si="1535"/>
        <v>Aztreonam</v>
      </c>
      <c r="AZ165" s="30" t="str">
        <f t="shared" si="1535"/>
        <v>Cefotaxim</v>
      </c>
      <c r="BA165" s="30" t="str">
        <f t="shared" si="1535"/>
        <v>Ceftazidim</v>
      </c>
      <c r="BB165" s="30" t="str">
        <f t="shared" si="1535"/>
        <v>Cefuroxim</v>
      </c>
      <c r="BC165" s="30" t="str">
        <f t="shared" si="1535"/>
        <v>Imipenem</v>
      </c>
      <c r="BD165" s="30" t="str">
        <f t="shared" si="1535"/>
        <v>Meropenem</v>
      </c>
      <c r="BE165" s="30" t="str">
        <f t="shared" si="1535"/>
        <v>Colistin</v>
      </c>
      <c r="BF165" s="30" t="str">
        <f t="shared" si="1535"/>
        <v>Amikacin</v>
      </c>
      <c r="BG165" s="30" t="str">
        <f t="shared" si="1535"/>
        <v>Gentamicin</v>
      </c>
      <c r="BH165" s="30" t="str">
        <f t="shared" si="1535"/>
        <v>Tobramycin</v>
      </c>
      <c r="BI165" s="30" t="str">
        <f t="shared" si="1535"/>
        <v>Fosfomycin</v>
      </c>
      <c r="BJ165" s="30" t="str">
        <f t="shared" si="1535"/>
        <v>Cotrimoxazol</v>
      </c>
      <c r="BK165" s="30" t="str">
        <f t="shared" si="1535"/>
        <v>Ciprofloxacin</v>
      </c>
      <c r="BL165" s="30" t="str">
        <f t="shared" si="1535"/>
        <v>Levofloxacin</v>
      </c>
      <c r="BM165" s="30" t="str">
        <f t="shared" si="1535"/>
        <v>Moxifloxacin</v>
      </c>
      <c r="BN165" s="30" t="str">
        <f t="shared" si="1535"/>
        <v>Doxycyclin</v>
      </c>
      <c r="BO165" s="30" t="str">
        <f t="shared" si="1535"/>
        <v>Tigecyclin</v>
      </c>
      <c r="BR165" s="49" t="s">
        <v>0</v>
      </c>
      <c r="BS165" s="49" t="str">
        <f t="shared" ref="BS165:CM165" si="1536">W165</f>
        <v>Ampicillin</v>
      </c>
      <c r="BT165" s="49" t="str">
        <f t="shared" si="1536"/>
        <v>Ampicillin/ Sulbactam</v>
      </c>
      <c r="BU165" s="49" t="str">
        <f t="shared" si="1536"/>
        <v>Piperacillin</v>
      </c>
      <c r="BV165" s="49" t="str">
        <f t="shared" si="1536"/>
        <v>Piperacillin/ Tazobactam</v>
      </c>
      <c r="BW165" s="49" t="str">
        <f t="shared" si="1536"/>
        <v>Aztreonam</v>
      </c>
      <c r="BX165" s="49" t="str">
        <f t="shared" si="1536"/>
        <v>Cefotaxim</v>
      </c>
      <c r="BY165" s="49" t="str">
        <f t="shared" si="1536"/>
        <v>Ceftazidim</v>
      </c>
      <c r="BZ165" s="49" t="str">
        <f t="shared" si="1536"/>
        <v>Cefuroxim</v>
      </c>
      <c r="CA165" s="49" t="str">
        <f t="shared" si="1536"/>
        <v>Imipenem</v>
      </c>
      <c r="CB165" s="49" t="str">
        <f t="shared" si="1536"/>
        <v>Meropenem</v>
      </c>
      <c r="CC165" s="49" t="str">
        <f t="shared" si="1536"/>
        <v>Colistin</v>
      </c>
      <c r="CD165" s="49" t="str">
        <f t="shared" si="1536"/>
        <v>Amikacin</v>
      </c>
      <c r="CE165" s="49" t="str">
        <f t="shared" si="1536"/>
        <v>Gentamicin</v>
      </c>
      <c r="CF165" s="49" t="str">
        <f t="shared" si="1536"/>
        <v>Tobramycin</v>
      </c>
      <c r="CG165" s="49" t="str">
        <f t="shared" si="1536"/>
        <v>Fosfomycin</v>
      </c>
      <c r="CH165" s="49" t="str">
        <f t="shared" si="1536"/>
        <v>Cotrimoxazol</v>
      </c>
      <c r="CI165" s="49" t="str">
        <f t="shared" si="1536"/>
        <v>Ciprofloxacin</v>
      </c>
      <c r="CJ165" s="49" t="str">
        <f t="shared" si="1536"/>
        <v>Levofloxacin</v>
      </c>
      <c r="CK165" s="49" t="str">
        <f t="shared" si="1536"/>
        <v>Moxifloxacin</v>
      </c>
      <c r="CL165" s="49" t="str">
        <f t="shared" si="1536"/>
        <v>Doxycyclin</v>
      </c>
      <c r="CM165" s="49" t="str">
        <f t="shared" si="1536"/>
        <v>Tigecyclin</v>
      </c>
      <c r="CQ165" s="11"/>
      <c r="CR165" s="12" t="s">
        <v>48</v>
      </c>
      <c r="CS165" s="12" t="s">
        <v>53</v>
      </c>
      <c r="CT165" s="12" t="s">
        <v>54</v>
      </c>
      <c r="CU165" s="12" t="s">
        <v>55</v>
      </c>
      <c r="CV165" s="12" t="s">
        <v>56</v>
      </c>
      <c r="CW165" s="12" t="s">
        <v>57</v>
      </c>
      <c r="CX165" s="12" t="s">
        <v>58</v>
      </c>
      <c r="CY165" s="12" t="s">
        <v>71</v>
      </c>
      <c r="CZ165" s="12" t="s">
        <v>59</v>
      </c>
      <c r="DA165" s="12" t="s">
        <v>60</v>
      </c>
      <c r="DB165" s="12" t="s">
        <v>61</v>
      </c>
      <c r="DC165" s="12" t="s">
        <v>62</v>
      </c>
      <c r="DD165" s="12" t="s">
        <v>63</v>
      </c>
      <c r="DE165" s="12" t="s">
        <v>64</v>
      </c>
      <c r="DF165" s="12" t="s">
        <v>65</v>
      </c>
      <c r="DG165" s="12" t="s">
        <v>66</v>
      </c>
      <c r="DH165" s="12" t="s">
        <v>67</v>
      </c>
      <c r="DI165" s="12" t="s">
        <v>68</v>
      </c>
      <c r="DJ165" s="12" t="s">
        <v>69</v>
      </c>
      <c r="DK165" s="12" t="s">
        <v>70</v>
      </c>
      <c r="DL165" s="12" t="s">
        <v>72</v>
      </c>
      <c r="DM165" s="10"/>
      <c r="DN165" s="10"/>
    </row>
    <row r="166" spans="1:118" ht="18.75" x14ac:dyDescent="0.25">
      <c r="B166" s="49" t="s">
        <v>2</v>
      </c>
      <c r="C166" s="2">
        <v>0</v>
      </c>
      <c r="D166" s="2">
        <v>0</v>
      </c>
      <c r="E166" s="2">
        <v>0</v>
      </c>
      <c r="F166" s="2">
        <v>0</v>
      </c>
      <c r="G166" s="2">
        <v>0</v>
      </c>
      <c r="H166" s="2">
        <v>0</v>
      </c>
      <c r="I166" s="2">
        <v>0</v>
      </c>
      <c r="J166" s="2">
        <v>1</v>
      </c>
      <c r="K166" s="2">
        <v>1</v>
      </c>
      <c r="L166" s="2">
        <v>5</v>
      </c>
      <c r="M166" s="3">
        <v>21</v>
      </c>
      <c r="N166" s="3">
        <v>22</v>
      </c>
      <c r="O166" s="3">
        <v>53</v>
      </c>
      <c r="P166" s="3">
        <v>0</v>
      </c>
      <c r="Q166" s="3">
        <v>0</v>
      </c>
      <c r="R166" s="3">
        <v>0</v>
      </c>
      <c r="S166" s="49">
        <v>103</v>
      </c>
      <c r="V166" s="49">
        <v>1.5625E-2</v>
      </c>
      <c r="W166" s="2">
        <f>C166</f>
        <v>0</v>
      </c>
      <c r="X166" s="2">
        <f>C167</f>
        <v>0</v>
      </c>
      <c r="Y166" s="2">
        <f>C168</f>
        <v>0</v>
      </c>
      <c r="Z166" s="2">
        <f>C169</f>
        <v>0</v>
      </c>
      <c r="AA166" s="2">
        <f>C170</f>
        <v>0</v>
      </c>
      <c r="AB166" s="2">
        <f>C171</f>
        <v>0</v>
      </c>
      <c r="AC166" s="2">
        <f>C172</f>
        <v>0</v>
      </c>
      <c r="AD166" s="4">
        <f>C173</f>
        <v>0</v>
      </c>
      <c r="AE166" s="2">
        <f>C174</f>
        <v>0</v>
      </c>
      <c r="AF166" s="2">
        <f>C175</f>
        <v>0</v>
      </c>
      <c r="AG166" s="2">
        <f>C176</f>
        <v>0</v>
      </c>
      <c r="AH166" s="2">
        <f>C177</f>
        <v>0</v>
      </c>
      <c r="AI166" s="2">
        <f>C178</f>
        <v>0</v>
      </c>
      <c r="AJ166" s="2">
        <f>C179</f>
        <v>0</v>
      </c>
      <c r="AK166" s="2">
        <f>C180</f>
        <v>0</v>
      </c>
      <c r="AL166" s="2">
        <f>C181</f>
        <v>0</v>
      </c>
      <c r="AM166" s="2">
        <f>C182</f>
        <v>0</v>
      </c>
      <c r="AN166" s="2">
        <f>C183</f>
        <v>0</v>
      </c>
      <c r="AO166" s="2">
        <f>C184</f>
        <v>0</v>
      </c>
      <c r="AP166" s="49">
        <f>C185</f>
        <v>0</v>
      </c>
      <c r="AQ166" s="50">
        <f>C186</f>
        <v>0</v>
      </c>
      <c r="AT166" s="49">
        <v>1.4999999999999999E-2</v>
      </c>
      <c r="AU166" s="31">
        <f t="shared" ref="AU166:BO166" si="1537">PRODUCT(W166*100*1/W182)</f>
        <v>0</v>
      </c>
      <c r="AV166" s="31">
        <f t="shared" si="1537"/>
        <v>0</v>
      </c>
      <c r="AW166" s="31">
        <f t="shared" si="1537"/>
        <v>0</v>
      </c>
      <c r="AX166" s="31">
        <f t="shared" si="1537"/>
        <v>0</v>
      </c>
      <c r="AY166" s="31">
        <f t="shared" si="1537"/>
        <v>0</v>
      </c>
      <c r="AZ166" s="31">
        <f t="shared" si="1537"/>
        <v>0</v>
      </c>
      <c r="BA166" s="31">
        <f t="shared" si="1537"/>
        <v>0</v>
      </c>
      <c r="BB166" s="32">
        <f t="shared" si="1537"/>
        <v>0</v>
      </c>
      <c r="BC166" s="31">
        <f t="shared" si="1537"/>
        <v>0</v>
      </c>
      <c r="BD166" s="31">
        <f t="shared" si="1537"/>
        <v>0</v>
      </c>
      <c r="BE166" s="31">
        <f t="shared" si="1537"/>
        <v>0</v>
      </c>
      <c r="BF166" s="31">
        <f t="shared" si="1537"/>
        <v>0</v>
      </c>
      <c r="BG166" s="31">
        <f t="shared" si="1537"/>
        <v>0</v>
      </c>
      <c r="BH166" s="31">
        <f t="shared" si="1537"/>
        <v>0</v>
      </c>
      <c r="BI166" s="31">
        <f t="shared" si="1537"/>
        <v>0</v>
      </c>
      <c r="BJ166" s="31">
        <f t="shared" si="1537"/>
        <v>0</v>
      </c>
      <c r="BK166" s="31">
        <f t="shared" si="1537"/>
        <v>0</v>
      </c>
      <c r="BL166" s="31">
        <f t="shared" si="1537"/>
        <v>0</v>
      </c>
      <c r="BM166" s="31">
        <f t="shared" si="1537"/>
        <v>0</v>
      </c>
      <c r="BN166" s="30">
        <f t="shared" si="1537"/>
        <v>0</v>
      </c>
      <c r="BO166" s="52">
        <f t="shared" si="1537"/>
        <v>0</v>
      </c>
      <c r="BR166" s="49">
        <v>1.4999999999999999E-2</v>
      </c>
      <c r="BS166" s="31">
        <f t="shared" ref="BS166:CM166" si="1538">AU166</f>
        <v>0</v>
      </c>
      <c r="BT166" s="31">
        <f t="shared" si="1538"/>
        <v>0</v>
      </c>
      <c r="BU166" s="31">
        <f t="shared" si="1538"/>
        <v>0</v>
      </c>
      <c r="BV166" s="31">
        <f t="shared" si="1538"/>
        <v>0</v>
      </c>
      <c r="BW166" s="31">
        <f t="shared" si="1538"/>
        <v>0</v>
      </c>
      <c r="BX166" s="31">
        <f t="shared" si="1538"/>
        <v>0</v>
      </c>
      <c r="BY166" s="31">
        <f t="shared" si="1538"/>
        <v>0</v>
      </c>
      <c r="BZ166" s="32">
        <f t="shared" si="1538"/>
        <v>0</v>
      </c>
      <c r="CA166" s="31">
        <f t="shared" si="1538"/>
        <v>0</v>
      </c>
      <c r="CB166" s="31">
        <f t="shared" si="1538"/>
        <v>0</v>
      </c>
      <c r="CC166" s="31">
        <f t="shared" si="1538"/>
        <v>0</v>
      </c>
      <c r="CD166" s="31">
        <f t="shared" si="1538"/>
        <v>0</v>
      </c>
      <c r="CE166" s="31">
        <f t="shared" si="1538"/>
        <v>0</v>
      </c>
      <c r="CF166" s="31">
        <f t="shared" si="1538"/>
        <v>0</v>
      </c>
      <c r="CG166" s="31">
        <f t="shared" si="1538"/>
        <v>0</v>
      </c>
      <c r="CH166" s="31">
        <f t="shared" si="1538"/>
        <v>0</v>
      </c>
      <c r="CI166" s="31">
        <f t="shared" si="1538"/>
        <v>0</v>
      </c>
      <c r="CJ166" s="31">
        <f t="shared" si="1538"/>
        <v>0</v>
      </c>
      <c r="CK166" s="31">
        <f t="shared" si="1538"/>
        <v>0</v>
      </c>
      <c r="CL166" s="30">
        <f t="shared" si="1538"/>
        <v>0</v>
      </c>
      <c r="CM166" s="52">
        <f t="shared" si="1538"/>
        <v>0</v>
      </c>
      <c r="CN166" s="5"/>
      <c r="CQ166" s="12" t="s">
        <v>49</v>
      </c>
      <c r="CR166" s="16">
        <f>S166</f>
        <v>103</v>
      </c>
      <c r="CS166" s="16">
        <f>S167</f>
        <v>103</v>
      </c>
      <c r="CT166" s="16">
        <f>S168</f>
        <v>103</v>
      </c>
      <c r="CU166" s="16">
        <f>S169</f>
        <v>102</v>
      </c>
      <c r="CV166" s="16">
        <f>S170</f>
        <v>103</v>
      </c>
      <c r="CW166" s="16">
        <f>S171</f>
        <v>103</v>
      </c>
      <c r="CX166" s="16">
        <f>S172</f>
        <v>103</v>
      </c>
      <c r="CY166" s="16">
        <f>S173</f>
        <v>103</v>
      </c>
      <c r="CZ166" s="16">
        <f>S174</f>
        <v>103</v>
      </c>
      <c r="DA166" s="16">
        <f>S175</f>
        <v>103</v>
      </c>
      <c r="DB166" s="16">
        <f>S176</f>
        <v>103</v>
      </c>
      <c r="DC166" s="16">
        <f>S177</f>
        <v>103</v>
      </c>
      <c r="DD166" s="16">
        <f>S178</f>
        <v>103</v>
      </c>
      <c r="DE166" s="16">
        <f>S179</f>
        <v>23</v>
      </c>
      <c r="DF166" s="16">
        <f>S180</f>
        <v>103</v>
      </c>
      <c r="DG166" s="16">
        <f>S181</f>
        <v>103</v>
      </c>
      <c r="DH166" s="16">
        <f>S182</f>
        <v>103</v>
      </c>
      <c r="DI166" s="16">
        <f>S183</f>
        <v>103</v>
      </c>
      <c r="DJ166" s="16">
        <f>S184</f>
        <v>103</v>
      </c>
      <c r="DK166" s="16">
        <f>S185</f>
        <v>103</v>
      </c>
      <c r="DL166" s="16">
        <f>S186</f>
        <v>103</v>
      </c>
      <c r="DM166" s="10"/>
      <c r="DN166" s="10"/>
    </row>
    <row r="167" spans="1:118" ht="18.75" x14ac:dyDescent="0.25">
      <c r="B167" s="49" t="s">
        <v>3</v>
      </c>
      <c r="C167" s="2">
        <v>0</v>
      </c>
      <c r="D167" s="2">
        <v>0</v>
      </c>
      <c r="E167" s="2">
        <v>0</v>
      </c>
      <c r="F167" s="2">
        <v>0</v>
      </c>
      <c r="G167" s="2">
        <v>0</v>
      </c>
      <c r="H167" s="2">
        <v>3</v>
      </c>
      <c r="I167" s="2">
        <v>33</v>
      </c>
      <c r="J167" s="2">
        <v>11</v>
      </c>
      <c r="K167" s="2">
        <v>8</v>
      </c>
      <c r="L167" s="2">
        <v>7</v>
      </c>
      <c r="M167" s="3">
        <v>3</v>
      </c>
      <c r="N167" s="3">
        <v>2</v>
      </c>
      <c r="O167" s="3">
        <v>36</v>
      </c>
      <c r="P167" s="3">
        <v>0</v>
      </c>
      <c r="Q167" s="3">
        <v>0</v>
      </c>
      <c r="R167" s="3">
        <v>0</v>
      </c>
      <c r="S167" s="49">
        <v>103</v>
      </c>
      <c r="V167" s="49">
        <v>3.125E-2</v>
      </c>
      <c r="W167" s="2">
        <f>D166</f>
        <v>0</v>
      </c>
      <c r="X167" s="2">
        <f>D167</f>
        <v>0</v>
      </c>
      <c r="Y167" s="2">
        <f>D168</f>
        <v>0</v>
      </c>
      <c r="Z167" s="2">
        <f>D169</f>
        <v>0</v>
      </c>
      <c r="AA167" s="2">
        <f>D170</f>
        <v>0</v>
      </c>
      <c r="AB167" s="2">
        <f>D171</f>
        <v>53</v>
      </c>
      <c r="AC167" s="2">
        <f>D172</f>
        <v>0</v>
      </c>
      <c r="AD167" s="4">
        <f>D173</f>
        <v>0</v>
      </c>
      <c r="AE167" s="2">
        <f>D174</f>
        <v>0</v>
      </c>
      <c r="AF167" s="2">
        <f>D175</f>
        <v>0</v>
      </c>
      <c r="AG167" s="2">
        <f>D176</f>
        <v>0</v>
      </c>
      <c r="AH167" s="2">
        <f>D177</f>
        <v>0</v>
      </c>
      <c r="AI167" s="2">
        <f>D178</f>
        <v>0</v>
      </c>
      <c r="AJ167" s="2">
        <f>D179</f>
        <v>0</v>
      </c>
      <c r="AK167" s="2">
        <f>D180</f>
        <v>0</v>
      </c>
      <c r="AL167" s="2">
        <f>D181</f>
        <v>0</v>
      </c>
      <c r="AM167" s="2">
        <f>D182</f>
        <v>25</v>
      </c>
      <c r="AN167" s="2">
        <f>D183</f>
        <v>50</v>
      </c>
      <c r="AO167" s="2">
        <f>D184</f>
        <v>0</v>
      </c>
      <c r="AP167" s="49">
        <f>D185</f>
        <v>0</v>
      </c>
      <c r="AQ167" s="50">
        <f>D186</f>
        <v>4</v>
      </c>
      <c r="AT167" s="49">
        <v>3.1E-2</v>
      </c>
      <c r="AU167" s="31">
        <f t="shared" ref="AU167:BO167" si="1539">PRODUCT(W167*100*1/W182)</f>
        <v>0</v>
      </c>
      <c r="AV167" s="31">
        <f t="shared" si="1539"/>
        <v>0</v>
      </c>
      <c r="AW167" s="31">
        <f t="shared" si="1539"/>
        <v>0</v>
      </c>
      <c r="AX167" s="31">
        <f t="shared" si="1539"/>
        <v>0</v>
      </c>
      <c r="AY167" s="31">
        <f t="shared" si="1539"/>
        <v>0</v>
      </c>
      <c r="AZ167" s="31">
        <f t="shared" si="1539"/>
        <v>51.456310679611647</v>
      </c>
      <c r="BA167" s="31">
        <f t="shared" si="1539"/>
        <v>0</v>
      </c>
      <c r="BB167" s="32">
        <f t="shared" si="1539"/>
        <v>0</v>
      </c>
      <c r="BC167" s="31">
        <f t="shared" si="1539"/>
        <v>0</v>
      </c>
      <c r="BD167" s="31">
        <f t="shared" si="1539"/>
        <v>0</v>
      </c>
      <c r="BE167" s="31">
        <f t="shared" si="1539"/>
        <v>0</v>
      </c>
      <c r="BF167" s="31">
        <f t="shared" si="1539"/>
        <v>0</v>
      </c>
      <c r="BG167" s="31">
        <f t="shared" si="1539"/>
        <v>0</v>
      </c>
      <c r="BH167" s="31">
        <f t="shared" si="1539"/>
        <v>0</v>
      </c>
      <c r="BI167" s="31">
        <f t="shared" si="1539"/>
        <v>0</v>
      </c>
      <c r="BJ167" s="31">
        <f t="shared" si="1539"/>
        <v>0</v>
      </c>
      <c r="BK167" s="31">
        <f t="shared" si="1539"/>
        <v>24.271844660194176</v>
      </c>
      <c r="BL167" s="31">
        <f t="shared" si="1539"/>
        <v>48.543689320388353</v>
      </c>
      <c r="BM167" s="31">
        <f t="shared" si="1539"/>
        <v>0</v>
      </c>
      <c r="BN167" s="30">
        <f t="shared" si="1539"/>
        <v>0</v>
      </c>
      <c r="BO167" s="52">
        <f t="shared" si="1539"/>
        <v>3.883495145631068</v>
      </c>
      <c r="BR167" s="49">
        <v>3.1E-2</v>
      </c>
      <c r="BS167" s="31">
        <f t="shared" ref="BS167:CM167" si="1540">AU166+AU167</f>
        <v>0</v>
      </c>
      <c r="BT167" s="31">
        <f t="shared" si="1540"/>
        <v>0</v>
      </c>
      <c r="BU167" s="31">
        <f t="shared" si="1540"/>
        <v>0</v>
      </c>
      <c r="BV167" s="31">
        <f t="shared" si="1540"/>
        <v>0</v>
      </c>
      <c r="BW167" s="31">
        <f t="shared" si="1540"/>
        <v>0</v>
      </c>
      <c r="BX167" s="31">
        <f t="shared" si="1540"/>
        <v>51.456310679611647</v>
      </c>
      <c r="BY167" s="31">
        <f t="shared" si="1540"/>
        <v>0</v>
      </c>
      <c r="BZ167" s="32">
        <f t="shared" si="1540"/>
        <v>0</v>
      </c>
      <c r="CA167" s="31">
        <f t="shared" si="1540"/>
        <v>0</v>
      </c>
      <c r="CB167" s="31">
        <f t="shared" si="1540"/>
        <v>0</v>
      </c>
      <c r="CC167" s="31">
        <f t="shared" si="1540"/>
        <v>0</v>
      </c>
      <c r="CD167" s="31">
        <f t="shared" si="1540"/>
        <v>0</v>
      </c>
      <c r="CE167" s="31">
        <f t="shared" si="1540"/>
        <v>0</v>
      </c>
      <c r="CF167" s="31">
        <f t="shared" si="1540"/>
        <v>0</v>
      </c>
      <c r="CG167" s="31">
        <f t="shared" si="1540"/>
        <v>0</v>
      </c>
      <c r="CH167" s="31">
        <f t="shared" si="1540"/>
        <v>0</v>
      </c>
      <c r="CI167" s="31">
        <f t="shared" si="1540"/>
        <v>24.271844660194176</v>
      </c>
      <c r="CJ167" s="31">
        <f t="shared" si="1540"/>
        <v>48.543689320388353</v>
      </c>
      <c r="CK167" s="31">
        <f t="shared" si="1540"/>
        <v>0</v>
      </c>
      <c r="CL167" s="30">
        <f t="shared" si="1540"/>
        <v>0</v>
      </c>
      <c r="CM167" s="52">
        <f t="shared" si="1540"/>
        <v>3.883495145631068</v>
      </c>
      <c r="CN167" s="5"/>
      <c r="CQ167" s="12" t="s">
        <v>50</v>
      </c>
      <c r="CR167" s="13">
        <f>BS175</f>
        <v>6.7961165048543686</v>
      </c>
      <c r="CS167" s="13">
        <f>BT175</f>
        <v>60.194174757281544</v>
      </c>
      <c r="CT167" s="13">
        <f>BU175</f>
        <v>53.398058252427184</v>
      </c>
      <c r="CU167" s="13">
        <f>BV175</f>
        <v>87.254901960784309</v>
      </c>
      <c r="CV167" s="13">
        <f>BW172</f>
        <v>66.019417475728147</v>
      </c>
      <c r="CW167" s="13">
        <f>BX172</f>
        <v>66.990291262135912</v>
      </c>
      <c r="CX167" s="13">
        <f>BY172</f>
        <v>66.019417475728162</v>
      </c>
      <c r="CY167" s="13">
        <f>BZ175</f>
        <v>60.194174757281552</v>
      </c>
      <c r="CZ167" s="13">
        <f>CA173</f>
        <v>100</v>
      </c>
      <c r="DA167" s="13">
        <f>CB173</f>
        <v>99.029126213592235</v>
      </c>
      <c r="DB167" s="13">
        <f>CC173</f>
        <v>99.029126213592235</v>
      </c>
      <c r="DC167" s="13">
        <f>CD175</f>
        <v>99.999999999999986</v>
      </c>
      <c r="DD167" s="13">
        <f>CE173</f>
        <v>78.640776699029118</v>
      </c>
      <c r="DE167" s="13">
        <f>CF173</f>
        <v>100</v>
      </c>
      <c r="DF167" s="13">
        <f>CG177</f>
        <v>73.786407766990294</v>
      </c>
      <c r="DG167" s="13">
        <f>CH173</f>
        <v>64.077669902912618</v>
      </c>
      <c r="DH167" s="13">
        <f>CI170</f>
        <v>59.223300970873794</v>
      </c>
      <c r="DI167" s="13">
        <f>CJ171</f>
        <v>71.844660194174764</v>
      </c>
      <c r="DJ167" s="13">
        <f>CK170</f>
        <v>49.514563106796118</v>
      </c>
      <c r="DK167" s="13"/>
      <c r="DL167" s="13"/>
      <c r="DM167" s="10"/>
      <c r="DN167" s="10"/>
    </row>
    <row r="168" spans="1:118" ht="18.75" x14ac:dyDescent="0.25">
      <c r="B168" s="49" t="s">
        <v>4</v>
      </c>
      <c r="C168" s="2">
        <v>0</v>
      </c>
      <c r="D168" s="2">
        <v>0</v>
      </c>
      <c r="E168" s="2">
        <v>0</v>
      </c>
      <c r="F168" s="2">
        <v>0</v>
      </c>
      <c r="G168" s="2">
        <v>0</v>
      </c>
      <c r="H168" s="2">
        <v>0</v>
      </c>
      <c r="I168" s="2">
        <v>2</v>
      </c>
      <c r="J168" s="2">
        <v>19</v>
      </c>
      <c r="K168" s="2">
        <v>18</v>
      </c>
      <c r="L168" s="2">
        <v>16</v>
      </c>
      <c r="M168" s="3">
        <v>3</v>
      </c>
      <c r="N168" s="3">
        <v>2</v>
      </c>
      <c r="O168" s="3">
        <v>8</v>
      </c>
      <c r="P168" s="3">
        <v>35</v>
      </c>
      <c r="Q168" s="3">
        <v>0</v>
      </c>
      <c r="R168" s="3">
        <v>0</v>
      </c>
      <c r="S168" s="49">
        <v>103</v>
      </c>
      <c r="V168" s="49">
        <v>6.25E-2</v>
      </c>
      <c r="W168" s="2">
        <f>E166</f>
        <v>0</v>
      </c>
      <c r="X168" s="2">
        <f>E167</f>
        <v>0</v>
      </c>
      <c r="Y168" s="2">
        <f>E168</f>
        <v>0</v>
      </c>
      <c r="Z168" s="2">
        <f>E169</f>
        <v>0</v>
      </c>
      <c r="AA168" s="2">
        <f>E170</f>
        <v>0</v>
      </c>
      <c r="AB168" s="2">
        <f>E171</f>
        <v>0</v>
      </c>
      <c r="AC168" s="2">
        <f>E172</f>
        <v>0</v>
      </c>
      <c r="AD168" s="4">
        <f>E173</f>
        <v>0</v>
      </c>
      <c r="AE168" s="2">
        <f>E174</f>
        <v>57</v>
      </c>
      <c r="AF168" s="2">
        <f>E175</f>
        <v>100</v>
      </c>
      <c r="AG168" s="2">
        <f>E176</f>
        <v>0</v>
      </c>
      <c r="AH168" s="2">
        <f>E177</f>
        <v>0</v>
      </c>
      <c r="AI168" s="2">
        <f>E178</f>
        <v>28</v>
      </c>
      <c r="AJ168" s="2">
        <f>E179</f>
        <v>15</v>
      </c>
      <c r="AK168" s="2">
        <f>E180</f>
        <v>0</v>
      </c>
      <c r="AL168" s="2">
        <f>E181</f>
        <v>28</v>
      </c>
      <c r="AM168" s="2">
        <f>E182</f>
        <v>22</v>
      </c>
      <c r="AN168" s="2">
        <f>E183</f>
        <v>0</v>
      </c>
      <c r="AO168" s="2">
        <f>E184</f>
        <v>9</v>
      </c>
      <c r="AP168" s="49">
        <f>E185</f>
        <v>0</v>
      </c>
      <c r="AQ168" s="50">
        <f>E186</f>
        <v>0</v>
      </c>
      <c r="AT168" s="49">
        <v>6.2E-2</v>
      </c>
      <c r="AU168" s="31">
        <f t="shared" ref="AU168:BO168" si="1541">PRODUCT(W168*100*1/W182)</f>
        <v>0</v>
      </c>
      <c r="AV168" s="31">
        <f t="shared" si="1541"/>
        <v>0</v>
      </c>
      <c r="AW168" s="31">
        <f t="shared" si="1541"/>
        <v>0</v>
      </c>
      <c r="AX168" s="31">
        <f t="shared" si="1541"/>
        <v>0</v>
      </c>
      <c r="AY168" s="31">
        <f t="shared" si="1541"/>
        <v>0</v>
      </c>
      <c r="AZ168" s="31">
        <f t="shared" si="1541"/>
        <v>0</v>
      </c>
      <c r="BA168" s="31">
        <f t="shared" si="1541"/>
        <v>0</v>
      </c>
      <c r="BB168" s="32">
        <f t="shared" si="1541"/>
        <v>0</v>
      </c>
      <c r="BC168" s="31">
        <f t="shared" si="1541"/>
        <v>55.339805825242721</v>
      </c>
      <c r="BD168" s="31">
        <f t="shared" si="1541"/>
        <v>97.087378640776706</v>
      </c>
      <c r="BE168" s="31">
        <f t="shared" si="1541"/>
        <v>0</v>
      </c>
      <c r="BF168" s="31">
        <f t="shared" si="1541"/>
        <v>0</v>
      </c>
      <c r="BG168" s="31">
        <f t="shared" si="1541"/>
        <v>27.184466019417474</v>
      </c>
      <c r="BH168" s="31">
        <f t="shared" si="1541"/>
        <v>65.217391304347828</v>
      </c>
      <c r="BI168" s="31">
        <f t="shared" si="1541"/>
        <v>0</v>
      </c>
      <c r="BJ168" s="31">
        <f t="shared" si="1541"/>
        <v>27.184466019417474</v>
      </c>
      <c r="BK168" s="31">
        <f t="shared" si="1541"/>
        <v>21.359223300970875</v>
      </c>
      <c r="BL168" s="31">
        <f t="shared" si="1541"/>
        <v>0</v>
      </c>
      <c r="BM168" s="31">
        <f t="shared" si="1541"/>
        <v>8.7378640776699026</v>
      </c>
      <c r="BN168" s="30">
        <f t="shared" si="1541"/>
        <v>0</v>
      </c>
      <c r="BO168" s="52">
        <f t="shared" si="1541"/>
        <v>0</v>
      </c>
      <c r="BR168" s="49">
        <v>6.2E-2</v>
      </c>
      <c r="BS168" s="31">
        <f t="shared" ref="BS168:CM168" si="1542">AU166+AU167+AU168</f>
        <v>0</v>
      </c>
      <c r="BT168" s="31">
        <f t="shared" si="1542"/>
        <v>0</v>
      </c>
      <c r="BU168" s="31">
        <f t="shared" si="1542"/>
        <v>0</v>
      </c>
      <c r="BV168" s="31">
        <f t="shared" si="1542"/>
        <v>0</v>
      </c>
      <c r="BW168" s="31">
        <f t="shared" si="1542"/>
        <v>0</v>
      </c>
      <c r="BX168" s="31">
        <f t="shared" si="1542"/>
        <v>51.456310679611647</v>
      </c>
      <c r="BY168" s="31">
        <f t="shared" si="1542"/>
        <v>0</v>
      </c>
      <c r="BZ168" s="32">
        <f t="shared" si="1542"/>
        <v>0</v>
      </c>
      <c r="CA168" s="31">
        <f t="shared" si="1542"/>
        <v>55.339805825242721</v>
      </c>
      <c r="CB168" s="31">
        <f t="shared" si="1542"/>
        <v>97.087378640776706</v>
      </c>
      <c r="CC168" s="31">
        <f t="shared" si="1542"/>
        <v>0</v>
      </c>
      <c r="CD168" s="31">
        <f t="shared" si="1542"/>
        <v>0</v>
      </c>
      <c r="CE168" s="31">
        <f t="shared" si="1542"/>
        <v>27.184466019417474</v>
      </c>
      <c r="CF168" s="31">
        <f t="shared" si="1542"/>
        <v>65.217391304347828</v>
      </c>
      <c r="CG168" s="31">
        <f t="shared" si="1542"/>
        <v>0</v>
      </c>
      <c r="CH168" s="31">
        <f t="shared" si="1542"/>
        <v>27.184466019417474</v>
      </c>
      <c r="CI168" s="31">
        <f t="shared" si="1542"/>
        <v>45.631067961165051</v>
      </c>
      <c r="CJ168" s="31">
        <f t="shared" si="1542"/>
        <v>48.543689320388353</v>
      </c>
      <c r="CK168" s="31">
        <f t="shared" si="1542"/>
        <v>8.7378640776699026</v>
      </c>
      <c r="CL168" s="30">
        <f t="shared" si="1542"/>
        <v>0</v>
      </c>
      <c r="CM168" s="52">
        <f t="shared" si="1542"/>
        <v>3.883495145631068</v>
      </c>
      <c r="CN168" s="5"/>
      <c r="CQ168" s="12" t="s">
        <v>51</v>
      </c>
      <c r="CR168" s="13"/>
      <c r="CS168" s="13"/>
      <c r="CT168" s="13"/>
      <c r="CU168" s="13"/>
      <c r="CV168" s="13">
        <f>BW174-BW172</f>
        <v>0.97087378640776478</v>
      </c>
      <c r="CW168" s="13">
        <f>SUM(BX173,-BX172)</f>
        <v>0.97087378640776478</v>
      </c>
      <c r="CX168" s="14">
        <f>SUM(BY173-BY172)</f>
        <v>0.97087378640776478</v>
      </c>
      <c r="CY168" s="13"/>
      <c r="CZ168" s="13">
        <f>CA174-CA173</f>
        <v>0</v>
      </c>
      <c r="DA168" s="13">
        <f>CB175-CB173</f>
        <v>0.97087378640776478</v>
      </c>
      <c r="DB168" s="13"/>
      <c r="DC168" s="13"/>
      <c r="DD168" s="13"/>
      <c r="DE168" s="13"/>
      <c r="DF168" s="13"/>
      <c r="DG168" s="13">
        <f>CH174-CH173</f>
        <v>0.97087378640776478</v>
      </c>
      <c r="DH168" s="13">
        <f>CI171-CI170</f>
        <v>5.8252427184466029</v>
      </c>
      <c r="DI168" s="13">
        <f>CJ172-CJ171</f>
        <v>2.9126213592232943</v>
      </c>
      <c r="DJ168" s="13"/>
      <c r="DK168" s="13"/>
      <c r="DL168" s="13"/>
      <c r="DM168" s="10"/>
      <c r="DN168" s="10"/>
    </row>
    <row r="169" spans="1:118" ht="18.75" x14ac:dyDescent="0.25">
      <c r="B169" s="49" t="s">
        <v>5</v>
      </c>
      <c r="C169" s="2">
        <v>0</v>
      </c>
      <c r="D169" s="2">
        <v>0</v>
      </c>
      <c r="E169" s="2">
        <v>0</v>
      </c>
      <c r="F169" s="2">
        <v>0</v>
      </c>
      <c r="G169" s="2">
        <v>4</v>
      </c>
      <c r="H169" s="2">
        <v>0</v>
      </c>
      <c r="I169" s="2">
        <v>26</v>
      </c>
      <c r="J169" s="2">
        <v>25</v>
      </c>
      <c r="K169" s="2">
        <v>16</v>
      </c>
      <c r="L169" s="2">
        <v>18</v>
      </c>
      <c r="M169" s="3">
        <v>7</v>
      </c>
      <c r="N169" s="3">
        <v>2</v>
      </c>
      <c r="O169" s="3">
        <v>1</v>
      </c>
      <c r="P169" s="3">
        <v>3</v>
      </c>
      <c r="Q169" s="3">
        <v>0</v>
      </c>
      <c r="R169" s="3">
        <v>0</v>
      </c>
      <c r="S169" s="49">
        <v>102</v>
      </c>
      <c r="V169" s="49">
        <v>0.125</v>
      </c>
      <c r="W169" s="2">
        <f>F166</f>
        <v>0</v>
      </c>
      <c r="X169" s="2">
        <f>F167</f>
        <v>0</v>
      </c>
      <c r="Y169" s="2">
        <f>F168</f>
        <v>0</v>
      </c>
      <c r="Z169" s="2">
        <f>F169</f>
        <v>0</v>
      </c>
      <c r="AA169" s="2">
        <f>F170</f>
        <v>62</v>
      </c>
      <c r="AB169" s="2">
        <f>F171</f>
        <v>3</v>
      </c>
      <c r="AC169" s="2">
        <f>F172</f>
        <v>52</v>
      </c>
      <c r="AD169" s="4">
        <f>F173</f>
        <v>0</v>
      </c>
      <c r="AE169" s="2">
        <f>F174</f>
        <v>0</v>
      </c>
      <c r="AF169" s="2">
        <f>F175</f>
        <v>0</v>
      </c>
      <c r="AG169" s="2">
        <f>F176</f>
        <v>3</v>
      </c>
      <c r="AH169" s="2">
        <f>F177</f>
        <v>0</v>
      </c>
      <c r="AI169" s="2">
        <f>F178</f>
        <v>0</v>
      </c>
      <c r="AJ169" s="2">
        <f>F179</f>
        <v>0</v>
      </c>
      <c r="AK169" s="2">
        <f>F180</f>
        <v>0</v>
      </c>
      <c r="AL169" s="2">
        <f>F181</f>
        <v>0</v>
      </c>
      <c r="AM169" s="2">
        <f>F182</f>
        <v>9</v>
      </c>
      <c r="AN169" s="2">
        <f>F183</f>
        <v>0</v>
      </c>
      <c r="AO169" s="2">
        <f>F184</f>
        <v>38</v>
      </c>
      <c r="AP169" s="49">
        <f>F185</f>
        <v>0</v>
      </c>
      <c r="AQ169" s="50">
        <f>F186</f>
        <v>22</v>
      </c>
      <c r="AT169" s="49">
        <v>0.125</v>
      </c>
      <c r="AU169" s="31">
        <f t="shared" ref="AU169:BO169" si="1543">PRODUCT(W169*100*1/W182)</f>
        <v>0</v>
      </c>
      <c r="AV169" s="31">
        <f t="shared" si="1543"/>
        <v>0</v>
      </c>
      <c r="AW169" s="31">
        <f t="shared" si="1543"/>
        <v>0</v>
      </c>
      <c r="AX169" s="31">
        <f t="shared" si="1543"/>
        <v>0</v>
      </c>
      <c r="AY169" s="31">
        <f t="shared" si="1543"/>
        <v>60.194174757281552</v>
      </c>
      <c r="AZ169" s="31">
        <f t="shared" si="1543"/>
        <v>2.912621359223301</v>
      </c>
      <c r="BA169" s="31">
        <f t="shared" si="1543"/>
        <v>50.485436893203882</v>
      </c>
      <c r="BB169" s="32">
        <f t="shared" si="1543"/>
        <v>0</v>
      </c>
      <c r="BC169" s="31">
        <f t="shared" si="1543"/>
        <v>0</v>
      </c>
      <c r="BD169" s="31">
        <f t="shared" si="1543"/>
        <v>0</v>
      </c>
      <c r="BE169" s="31">
        <f t="shared" si="1543"/>
        <v>2.912621359223301</v>
      </c>
      <c r="BF169" s="31">
        <f t="shared" si="1543"/>
        <v>0</v>
      </c>
      <c r="BG169" s="31">
        <f t="shared" si="1543"/>
        <v>0</v>
      </c>
      <c r="BH169" s="31">
        <f t="shared" si="1543"/>
        <v>0</v>
      </c>
      <c r="BI169" s="31">
        <f t="shared" si="1543"/>
        <v>0</v>
      </c>
      <c r="BJ169" s="31">
        <f t="shared" si="1543"/>
        <v>0</v>
      </c>
      <c r="BK169" s="31">
        <f t="shared" si="1543"/>
        <v>8.7378640776699026</v>
      </c>
      <c r="BL169" s="31">
        <f t="shared" si="1543"/>
        <v>0</v>
      </c>
      <c r="BM169" s="31">
        <f t="shared" si="1543"/>
        <v>36.893203883495147</v>
      </c>
      <c r="BN169" s="30">
        <f t="shared" si="1543"/>
        <v>0</v>
      </c>
      <c r="BO169" s="52">
        <f t="shared" si="1543"/>
        <v>21.359223300970875</v>
      </c>
      <c r="BR169" s="49">
        <v>0.125</v>
      </c>
      <c r="BS169" s="31">
        <f t="shared" ref="BS169:CM169" si="1544">AU166+AU167+AU168+AU169</f>
        <v>0</v>
      </c>
      <c r="BT169" s="31">
        <f t="shared" si="1544"/>
        <v>0</v>
      </c>
      <c r="BU169" s="31">
        <f t="shared" si="1544"/>
        <v>0</v>
      </c>
      <c r="BV169" s="31">
        <f t="shared" si="1544"/>
        <v>0</v>
      </c>
      <c r="BW169" s="31">
        <f t="shared" si="1544"/>
        <v>60.194174757281552</v>
      </c>
      <c r="BX169" s="31">
        <f t="shared" si="1544"/>
        <v>54.368932038834949</v>
      </c>
      <c r="BY169" s="31">
        <f t="shared" si="1544"/>
        <v>50.485436893203882</v>
      </c>
      <c r="BZ169" s="32">
        <f t="shared" si="1544"/>
        <v>0</v>
      </c>
      <c r="CA169" s="31">
        <f t="shared" si="1544"/>
        <v>55.339805825242721</v>
      </c>
      <c r="CB169" s="31">
        <f t="shared" si="1544"/>
        <v>97.087378640776706</v>
      </c>
      <c r="CC169" s="31">
        <f t="shared" si="1544"/>
        <v>2.912621359223301</v>
      </c>
      <c r="CD169" s="31">
        <f t="shared" si="1544"/>
        <v>0</v>
      </c>
      <c r="CE169" s="31">
        <f t="shared" si="1544"/>
        <v>27.184466019417474</v>
      </c>
      <c r="CF169" s="31">
        <f t="shared" si="1544"/>
        <v>65.217391304347828</v>
      </c>
      <c r="CG169" s="31">
        <f t="shared" si="1544"/>
        <v>0</v>
      </c>
      <c r="CH169" s="31">
        <f t="shared" si="1544"/>
        <v>27.184466019417474</v>
      </c>
      <c r="CI169" s="31">
        <f t="shared" si="1544"/>
        <v>54.368932038834956</v>
      </c>
      <c r="CJ169" s="31">
        <f t="shared" si="1544"/>
        <v>48.543689320388353</v>
      </c>
      <c r="CK169" s="31">
        <f t="shared" si="1544"/>
        <v>45.631067961165051</v>
      </c>
      <c r="CL169" s="30">
        <f t="shared" si="1544"/>
        <v>0</v>
      </c>
      <c r="CM169" s="52">
        <f t="shared" si="1544"/>
        <v>25.242718446601941</v>
      </c>
      <c r="CN169" s="5"/>
      <c r="CQ169" s="12" t="s">
        <v>52</v>
      </c>
      <c r="CR169" s="13">
        <f>BS181-CR167</f>
        <v>93.203883495145632</v>
      </c>
      <c r="CS169" s="13">
        <f>BT181-CS167</f>
        <v>39.805825242718456</v>
      </c>
      <c r="CT169" s="13">
        <f>BU181-BU175</f>
        <v>46.601941747572816</v>
      </c>
      <c r="CU169" s="13">
        <f>BV181-BV175</f>
        <v>12.745098039215677</v>
      </c>
      <c r="CV169" s="13">
        <f>BW181-CV168-CV167</f>
        <v>33.009708737864074</v>
      </c>
      <c r="CW169" s="13">
        <f>BX181-BX173</f>
        <v>32.038834951456309</v>
      </c>
      <c r="CX169" s="13">
        <f>BY181-BY173</f>
        <v>33.009708737864074</v>
      </c>
      <c r="CY169" s="13">
        <f>BZ181-BZ175</f>
        <v>39.805825242718463</v>
      </c>
      <c r="CZ169" s="13">
        <f>CA181-CA174</f>
        <v>0</v>
      </c>
      <c r="DA169" s="13">
        <f>CB181-CB175</f>
        <v>0</v>
      </c>
      <c r="DB169" s="13">
        <f>CC181-CC173</f>
        <v>0.97087378640776478</v>
      </c>
      <c r="DC169" s="13">
        <f>CD181-CD175</f>
        <v>0</v>
      </c>
      <c r="DD169" s="13">
        <f>CE181-CE173</f>
        <v>21.359223300970882</v>
      </c>
      <c r="DE169" s="13">
        <f>CF181-CF173</f>
        <v>0</v>
      </c>
      <c r="DF169" s="13">
        <f>CG181-CG177</f>
        <v>26.213592233009692</v>
      </c>
      <c r="DG169" s="13">
        <f>CH181-CH174</f>
        <v>34.951456310679603</v>
      </c>
      <c r="DH169" s="13">
        <f>CI181-CI171</f>
        <v>34.951456310679617</v>
      </c>
      <c r="DI169" s="13">
        <f>CJ181-CJ172</f>
        <v>25.242718446601927</v>
      </c>
      <c r="DJ169" s="13">
        <f>CK181-CK170</f>
        <v>50.485436893203897</v>
      </c>
      <c r="DK169" s="13"/>
      <c r="DL169" s="13"/>
      <c r="DM169" s="10"/>
      <c r="DN169" s="10"/>
    </row>
    <row r="170" spans="1:118" x14ac:dyDescent="0.25">
      <c r="B170" s="49" t="s">
        <v>6</v>
      </c>
      <c r="C170" s="2">
        <v>0</v>
      </c>
      <c r="D170" s="2">
        <v>0</v>
      </c>
      <c r="E170" s="2">
        <v>0</v>
      </c>
      <c r="F170" s="2">
        <v>62</v>
      </c>
      <c r="G170" s="2">
        <v>0</v>
      </c>
      <c r="H170" s="2">
        <v>4</v>
      </c>
      <c r="I170" s="2">
        <v>2</v>
      </c>
      <c r="J170" s="4">
        <v>0</v>
      </c>
      <c r="K170" s="4">
        <v>1</v>
      </c>
      <c r="L170" s="3">
        <v>2</v>
      </c>
      <c r="M170" s="3">
        <v>5</v>
      </c>
      <c r="N170" s="3">
        <v>27</v>
      </c>
      <c r="O170" s="3">
        <v>0</v>
      </c>
      <c r="P170" s="3">
        <v>0</v>
      </c>
      <c r="Q170" s="3">
        <v>0</v>
      </c>
      <c r="R170" s="3">
        <v>0</v>
      </c>
      <c r="S170" s="49">
        <v>103</v>
      </c>
      <c r="V170" s="49">
        <v>0.25</v>
      </c>
      <c r="W170" s="2">
        <f>G166</f>
        <v>0</v>
      </c>
      <c r="X170" s="2">
        <f>G167</f>
        <v>0</v>
      </c>
      <c r="Y170" s="2">
        <f>G168</f>
        <v>0</v>
      </c>
      <c r="Z170" s="2">
        <f>G169</f>
        <v>4</v>
      </c>
      <c r="AA170" s="2">
        <f>G170</f>
        <v>0</v>
      </c>
      <c r="AB170" s="2">
        <f>G171</f>
        <v>11</v>
      </c>
      <c r="AC170" s="2">
        <f>G172</f>
        <v>0</v>
      </c>
      <c r="AD170" s="4">
        <f>G173</f>
        <v>0</v>
      </c>
      <c r="AE170" s="2">
        <f>G174</f>
        <v>33</v>
      </c>
      <c r="AF170" s="2">
        <f>G175</f>
        <v>1</v>
      </c>
      <c r="AG170" s="2">
        <f>G176</f>
        <v>53</v>
      </c>
      <c r="AH170" s="2">
        <f>G177</f>
        <v>71</v>
      </c>
      <c r="AI170" s="2">
        <f>G178</f>
        <v>48</v>
      </c>
      <c r="AJ170" s="2">
        <f>G179</f>
        <v>3</v>
      </c>
      <c r="AK170" s="2">
        <f>G180</f>
        <v>0</v>
      </c>
      <c r="AL170" s="2">
        <f>G181</f>
        <v>25</v>
      </c>
      <c r="AM170" s="2">
        <f>G182</f>
        <v>5</v>
      </c>
      <c r="AN170" s="2">
        <f>G183</f>
        <v>12</v>
      </c>
      <c r="AO170" s="2">
        <f>G184</f>
        <v>4</v>
      </c>
      <c r="AP170" s="49">
        <f>G185</f>
        <v>2</v>
      </c>
      <c r="AQ170" s="50">
        <f>G186</f>
        <v>46</v>
      </c>
      <c r="AT170" s="49">
        <v>0.25</v>
      </c>
      <c r="AU170" s="31">
        <f t="shared" ref="AU170:BO170" si="1545">PRODUCT(W170*100*1/W182)</f>
        <v>0</v>
      </c>
      <c r="AV170" s="31">
        <f t="shared" si="1545"/>
        <v>0</v>
      </c>
      <c r="AW170" s="31">
        <f t="shared" si="1545"/>
        <v>0</v>
      </c>
      <c r="AX170" s="31">
        <f t="shared" si="1545"/>
        <v>3.9215686274509802</v>
      </c>
      <c r="AY170" s="31">
        <f t="shared" si="1545"/>
        <v>0</v>
      </c>
      <c r="AZ170" s="31">
        <f t="shared" si="1545"/>
        <v>10.679611650485437</v>
      </c>
      <c r="BA170" s="31">
        <f t="shared" si="1545"/>
        <v>0</v>
      </c>
      <c r="BB170" s="32">
        <f t="shared" si="1545"/>
        <v>0</v>
      </c>
      <c r="BC170" s="31">
        <f t="shared" si="1545"/>
        <v>32.038834951456309</v>
      </c>
      <c r="BD170" s="31">
        <f t="shared" si="1545"/>
        <v>0.970873786407767</v>
      </c>
      <c r="BE170" s="31">
        <f t="shared" si="1545"/>
        <v>51.456310679611647</v>
      </c>
      <c r="BF170" s="31">
        <f t="shared" si="1545"/>
        <v>68.932038834951456</v>
      </c>
      <c r="BG170" s="31">
        <f t="shared" si="1545"/>
        <v>46.601941747572816</v>
      </c>
      <c r="BH170" s="31">
        <f t="shared" si="1545"/>
        <v>13.043478260869565</v>
      </c>
      <c r="BI170" s="31">
        <f t="shared" si="1545"/>
        <v>0</v>
      </c>
      <c r="BJ170" s="31">
        <f t="shared" si="1545"/>
        <v>24.271844660194176</v>
      </c>
      <c r="BK170" s="31">
        <f t="shared" si="1545"/>
        <v>4.8543689320388346</v>
      </c>
      <c r="BL170" s="31">
        <f t="shared" si="1545"/>
        <v>11.650485436893204</v>
      </c>
      <c r="BM170" s="31">
        <f t="shared" si="1545"/>
        <v>3.883495145631068</v>
      </c>
      <c r="BN170" s="30">
        <f t="shared" si="1545"/>
        <v>1.941747572815534</v>
      </c>
      <c r="BO170" s="52">
        <f t="shared" si="1545"/>
        <v>44.660194174757279</v>
      </c>
      <c r="BR170" s="49">
        <v>0.25</v>
      </c>
      <c r="BS170" s="31">
        <f t="shared" ref="BS170:CM170" si="1546">AU166+AU167+AU168+AU169+AU170</f>
        <v>0</v>
      </c>
      <c r="BT170" s="31">
        <f t="shared" si="1546"/>
        <v>0</v>
      </c>
      <c r="BU170" s="31">
        <f t="shared" si="1546"/>
        <v>0</v>
      </c>
      <c r="BV170" s="31">
        <f t="shared" si="1546"/>
        <v>3.9215686274509802</v>
      </c>
      <c r="BW170" s="31">
        <f t="shared" si="1546"/>
        <v>60.194174757281552</v>
      </c>
      <c r="BX170" s="31">
        <f t="shared" si="1546"/>
        <v>65.048543689320383</v>
      </c>
      <c r="BY170" s="31">
        <f t="shared" si="1546"/>
        <v>50.485436893203882</v>
      </c>
      <c r="BZ170" s="32">
        <f t="shared" si="1546"/>
        <v>0</v>
      </c>
      <c r="CA170" s="31">
        <f t="shared" si="1546"/>
        <v>87.378640776699029</v>
      </c>
      <c r="CB170" s="31">
        <f t="shared" si="1546"/>
        <v>98.05825242718447</v>
      </c>
      <c r="CC170" s="31">
        <f t="shared" si="1546"/>
        <v>54.368932038834949</v>
      </c>
      <c r="CD170" s="31">
        <f t="shared" si="1546"/>
        <v>68.932038834951456</v>
      </c>
      <c r="CE170" s="31">
        <f t="shared" si="1546"/>
        <v>73.786407766990294</v>
      </c>
      <c r="CF170" s="31">
        <f t="shared" si="1546"/>
        <v>78.260869565217391</v>
      </c>
      <c r="CG170" s="31">
        <f t="shared" si="1546"/>
        <v>0</v>
      </c>
      <c r="CH170" s="31">
        <f t="shared" si="1546"/>
        <v>51.456310679611647</v>
      </c>
      <c r="CI170" s="31">
        <f t="shared" si="1546"/>
        <v>59.223300970873794</v>
      </c>
      <c r="CJ170" s="31">
        <f t="shared" si="1546"/>
        <v>60.194174757281559</v>
      </c>
      <c r="CK170" s="31">
        <f t="shared" si="1546"/>
        <v>49.514563106796118</v>
      </c>
      <c r="CL170" s="30">
        <f t="shared" si="1546"/>
        <v>1.941747572815534</v>
      </c>
      <c r="CM170" s="52">
        <f t="shared" si="1546"/>
        <v>69.902912621359221</v>
      </c>
      <c r="CN170" s="5"/>
      <c r="CQ170" s="10"/>
      <c r="CR170" s="10"/>
      <c r="CS170" s="10"/>
      <c r="CT170" s="10"/>
      <c r="CU170" s="10"/>
      <c r="CV170" s="10"/>
      <c r="CW170" s="10"/>
      <c r="CX170" s="10"/>
      <c r="CY170" s="10"/>
      <c r="CZ170" s="10"/>
      <c r="DA170" s="10"/>
      <c r="DB170" s="10"/>
      <c r="DC170" s="10"/>
      <c r="DD170" s="10"/>
      <c r="DE170" s="10"/>
      <c r="DF170" s="10"/>
      <c r="DG170" s="10"/>
      <c r="DH170" s="10"/>
      <c r="DI170" s="10"/>
      <c r="DJ170" s="10"/>
      <c r="DK170" s="10"/>
      <c r="DL170" s="10"/>
      <c r="DM170" s="10"/>
      <c r="DN170" s="10"/>
    </row>
    <row r="171" spans="1:118" x14ac:dyDescent="0.25">
      <c r="B171" s="49" t="s">
        <v>7</v>
      </c>
      <c r="C171" s="2">
        <v>0</v>
      </c>
      <c r="D171" s="2">
        <v>53</v>
      </c>
      <c r="E171" s="2">
        <v>0</v>
      </c>
      <c r="F171" s="2">
        <v>3</v>
      </c>
      <c r="G171" s="2">
        <v>11</v>
      </c>
      <c r="H171" s="2">
        <v>2</v>
      </c>
      <c r="I171" s="2">
        <v>0</v>
      </c>
      <c r="J171" s="4">
        <v>1</v>
      </c>
      <c r="K171" s="3">
        <v>1</v>
      </c>
      <c r="L171" s="3">
        <v>1</v>
      </c>
      <c r="M171" s="3">
        <v>31</v>
      </c>
      <c r="N171" s="3">
        <v>0</v>
      </c>
      <c r="O171" s="3">
        <v>0</v>
      </c>
      <c r="P171" s="3">
        <v>0</v>
      </c>
      <c r="Q171" s="3">
        <v>0</v>
      </c>
      <c r="R171" s="3">
        <v>0</v>
      </c>
      <c r="S171" s="49">
        <v>103</v>
      </c>
      <c r="V171" s="49">
        <v>0.5</v>
      </c>
      <c r="W171" s="2">
        <f>H166</f>
        <v>0</v>
      </c>
      <c r="X171" s="2">
        <f>H167</f>
        <v>3</v>
      </c>
      <c r="Y171" s="2">
        <f>H168</f>
        <v>0</v>
      </c>
      <c r="Z171" s="2">
        <f>H169</f>
        <v>0</v>
      </c>
      <c r="AA171" s="2">
        <f>H170</f>
        <v>4</v>
      </c>
      <c r="AB171" s="2">
        <f>H171</f>
        <v>2</v>
      </c>
      <c r="AC171" s="2">
        <f>H172</f>
        <v>12</v>
      </c>
      <c r="AD171" s="4">
        <f>H173</f>
        <v>2</v>
      </c>
      <c r="AE171" s="2">
        <f>H174</f>
        <v>10</v>
      </c>
      <c r="AF171" s="2">
        <f>H175</f>
        <v>1</v>
      </c>
      <c r="AG171" s="2">
        <f>H176</f>
        <v>34</v>
      </c>
      <c r="AH171" s="2">
        <f>H177</f>
        <v>0</v>
      </c>
      <c r="AI171" s="2">
        <f>H178</f>
        <v>3</v>
      </c>
      <c r="AJ171" s="2">
        <f>H179</f>
        <v>3</v>
      </c>
      <c r="AK171" s="2">
        <f>H180</f>
        <v>4</v>
      </c>
      <c r="AL171" s="2">
        <f>H181</f>
        <v>11</v>
      </c>
      <c r="AM171" s="4">
        <f>H182</f>
        <v>6</v>
      </c>
      <c r="AN171" s="2">
        <f>H183</f>
        <v>12</v>
      </c>
      <c r="AO171" s="3">
        <f>H184</f>
        <v>11</v>
      </c>
      <c r="AP171" s="49">
        <f>H185</f>
        <v>9</v>
      </c>
      <c r="AQ171" s="50">
        <f>H186</f>
        <v>18</v>
      </c>
      <c r="AT171" s="49">
        <v>0.5</v>
      </c>
      <c r="AU171" s="31">
        <f t="shared" ref="AU171:BO171" si="1547">PRODUCT(W171*100*1/W182)</f>
        <v>0</v>
      </c>
      <c r="AV171" s="31">
        <f t="shared" si="1547"/>
        <v>2.912621359223301</v>
      </c>
      <c r="AW171" s="31">
        <f t="shared" si="1547"/>
        <v>0</v>
      </c>
      <c r="AX171" s="31">
        <f t="shared" si="1547"/>
        <v>0</v>
      </c>
      <c r="AY171" s="31">
        <f t="shared" si="1547"/>
        <v>3.883495145631068</v>
      </c>
      <c r="AZ171" s="31">
        <f t="shared" si="1547"/>
        <v>1.941747572815534</v>
      </c>
      <c r="BA171" s="31">
        <f t="shared" si="1547"/>
        <v>11.650485436893204</v>
      </c>
      <c r="BB171" s="32">
        <f t="shared" si="1547"/>
        <v>1.941747572815534</v>
      </c>
      <c r="BC171" s="31">
        <f t="shared" si="1547"/>
        <v>9.7087378640776691</v>
      </c>
      <c r="BD171" s="31">
        <f t="shared" si="1547"/>
        <v>0.970873786407767</v>
      </c>
      <c r="BE171" s="31">
        <f t="shared" si="1547"/>
        <v>33.009708737864081</v>
      </c>
      <c r="BF171" s="31">
        <f t="shared" si="1547"/>
        <v>0</v>
      </c>
      <c r="BG171" s="31">
        <f t="shared" si="1547"/>
        <v>2.912621359223301</v>
      </c>
      <c r="BH171" s="31">
        <f t="shared" si="1547"/>
        <v>13.043478260869565</v>
      </c>
      <c r="BI171" s="31">
        <f t="shared" si="1547"/>
        <v>3.883495145631068</v>
      </c>
      <c r="BJ171" s="31">
        <f t="shared" si="1547"/>
        <v>10.679611650485437</v>
      </c>
      <c r="BK171" s="32">
        <f t="shared" si="1547"/>
        <v>5.825242718446602</v>
      </c>
      <c r="BL171" s="31">
        <f t="shared" si="1547"/>
        <v>11.650485436893204</v>
      </c>
      <c r="BM171" s="33">
        <f t="shared" si="1547"/>
        <v>10.679611650485437</v>
      </c>
      <c r="BN171" s="30">
        <f t="shared" si="1547"/>
        <v>8.7378640776699026</v>
      </c>
      <c r="BO171" s="52">
        <f t="shared" si="1547"/>
        <v>17.475728155339805</v>
      </c>
      <c r="BR171" s="49">
        <v>0.5</v>
      </c>
      <c r="BS171" s="31">
        <f t="shared" ref="BS171:CM171" si="1548">AU166+AU167+AU168+AU169+AU170+AU171</f>
        <v>0</v>
      </c>
      <c r="BT171" s="31">
        <f t="shared" si="1548"/>
        <v>2.912621359223301</v>
      </c>
      <c r="BU171" s="31">
        <f t="shared" si="1548"/>
        <v>0</v>
      </c>
      <c r="BV171" s="31">
        <f t="shared" si="1548"/>
        <v>3.9215686274509802</v>
      </c>
      <c r="BW171" s="31">
        <f t="shared" si="1548"/>
        <v>64.077669902912618</v>
      </c>
      <c r="BX171" s="31">
        <f t="shared" si="1548"/>
        <v>66.990291262135912</v>
      </c>
      <c r="BY171" s="31">
        <f t="shared" si="1548"/>
        <v>62.135922330097088</v>
      </c>
      <c r="BZ171" s="32">
        <f t="shared" si="1548"/>
        <v>1.941747572815534</v>
      </c>
      <c r="CA171" s="31">
        <f t="shared" si="1548"/>
        <v>97.087378640776706</v>
      </c>
      <c r="CB171" s="31">
        <f t="shared" si="1548"/>
        <v>99.029126213592235</v>
      </c>
      <c r="CC171" s="31">
        <f t="shared" si="1548"/>
        <v>87.378640776699029</v>
      </c>
      <c r="CD171" s="31">
        <f t="shared" si="1548"/>
        <v>68.932038834951456</v>
      </c>
      <c r="CE171" s="31">
        <f t="shared" si="1548"/>
        <v>76.699029126213588</v>
      </c>
      <c r="CF171" s="31">
        <f t="shared" si="1548"/>
        <v>91.304347826086953</v>
      </c>
      <c r="CG171" s="31">
        <f t="shared" si="1548"/>
        <v>3.883495145631068</v>
      </c>
      <c r="CH171" s="31">
        <f t="shared" si="1548"/>
        <v>62.135922330097088</v>
      </c>
      <c r="CI171" s="32">
        <f t="shared" si="1548"/>
        <v>65.048543689320397</v>
      </c>
      <c r="CJ171" s="31">
        <f t="shared" si="1548"/>
        <v>71.844660194174764</v>
      </c>
      <c r="CK171" s="33">
        <f t="shared" si="1548"/>
        <v>60.194174757281559</v>
      </c>
      <c r="CL171" s="30">
        <f t="shared" si="1548"/>
        <v>10.679611650485437</v>
      </c>
      <c r="CM171" s="52">
        <f t="shared" si="1548"/>
        <v>87.378640776699029</v>
      </c>
      <c r="CN171" s="5"/>
      <c r="CQ171" s="10"/>
      <c r="CR171" s="10" t="str">
        <f>A165</f>
        <v xml:space="preserve">Klebsiella pneumoniae  </v>
      </c>
      <c r="CS171" s="10"/>
      <c r="CT171" s="10"/>
      <c r="CU171" s="10"/>
      <c r="CV171" s="10"/>
      <c r="CW171" s="10"/>
      <c r="CX171" s="10"/>
      <c r="CY171" s="10"/>
      <c r="CZ171" s="10"/>
      <c r="DA171" s="10"/>
      <c r="DB171" s="10"/>
      <c r="DC171" s="10"/>
      <c r="DD171" s="10"/>
      <c r="DE171" s="10"/>
      <c r="DF171" s="10"/>
      <c r="DG171" s="10"/>
      <c r="DH171" s="10"/>
      <c r="DI171" s="10"/>
      <c r="DJ171" s="10"/>
      <c r="DK171" s="10"/>
      <c r="DL171" s="10"/>
      <c r="DM171" s="10"/>
      <c r="DN171" s="10"/>
    </row>
    <row r="172" spans="1:118" x14ac:dyDescent="0.25">
      <c r="B172" s="49" t="s">
        <v>8</v>
      </c>
      <c r="C172" s="2">
        <v>0</v>
      </c>
      <c r="D172" s="2">
        <v>0</v>
      </c>
      <c r="E172" s="2">
        <v>0</v>
      </c>
      <c r="F172" s="2">
        <v>52</v>
      </c>
      <c r="G172" s="2">
        <v>0</v>
      </c>
      <c r="H172" s="2">
        <v>12</v>
      </c>
      <c r="I172" s="2">
        <v>4</v>
      </c>
      <c r="J172" s="4">
        <v>1</v>
      </c>
      <c r="K172" s="4">
        <v>3</v>
      </c>
      <c r="L172" s="3">
        <v>4</v>
      </c>
      <c r="M172" s="3">
        <v>14</v>
      </c>
      <c r="N172" s="3">
        <v>8</v>
      </c>
      <c r="O172" s="3">
        <v>5</v>
      </c>
      <c r="P172" s="3">
        <v>0</v>
      </c>
      <c r="Q172" s="3">
        <v>0</v>
      </c>
      <c r="R172" s="3">
        <v>0</v>
      </c>
      <c r="S172" s="49">
        <v>103</v>
      </c>
      <c r="V172" s="49">
        <v>1</v>
      </c>
      <c r="W172" s="2">
        <f>I166</f>
        <v>0</v>
      </c>
      <c r="X172" s="2">
        <f>I167</f>
        <v>33</v>
      </c>
      <c r="Y172" s="2">
        <f>I168</f>
        <v>2</v>
      </c>
      <c r="Z172" s="2">
        <f>I169</f>
        <v>26</v>
      </c>
      <c r="AA172" s="2">
        <f>I170</f>
        <v>2</v>
      </c>
      <c r="AB172" s="2">
        <f>I171</f>
        <v>0</v>
      </c>
      <c r="AC172" s="2">
        <f>I172</f>
        <v>4</v>
      </c>
      <c r="AD172" s="4">
        <f>I173</f>
        <v>23</v>
      </c>
      <c r="AE172" s="2">
        <f>I174</f>
        <v>3</v>
      </c>
      <c r="AF172" s="2">
        <f>I175</f>
        <v>0</v>
      </c>
      <c r="AG172" s="2">
        <f>I176</f>
        <v>10</v>
      </c>
      <c r="AH172" s="2">
        <f>I177</f>
        <v>22</v>
      </c>
      <c r="AI172" s="2">
        <f>I178</f>
        <v>0</v>
      </c>
      <c r="AJ172" s="2">
        <f>I179</f>
        <v>0</v>
      </c>
      <c r="AK172" s="2">
        <f>I180</f>
        <v>0</v>
      </c>
      <c r="AL172" s="2">
        <f>I181</f>
        <v>2</v>
      </c>
      <c r="AM172" s="3">
        <f>I182</f>
        <v>6</v>
      </c>
      <c r="AN172" s="4">
        <f>I183</f>
        <v>3</v>
      </c>
      <c r="AO172" s="3">
        <f>I184</f>
        <v>13</v>
      </c>
      <c r="AP172" s="49">
        <f>I185</f>
        <v>40</v>
      </c>
      <c r="AQ172" s="50">
        <f>I186</f>
        <v>11</v>
      </c>
      <c r="AT172" s="49">
        <v>1</v>
      </c>
      <c r="AU172" s="31">
        <f t="shared" ref="AU172:BO172" si="1549">PRODUCT(W172*100*1/W182)</f>
        <v>0</v>
      </c>
      <c r="AV172" s="31">
        <f t="shared" si="1549"/>
        <v>32.038834951456309</v>
      </c>
      <c r="AW172" s="31">
        <f t="shared" si="1549"/>
        <v>1.941747572815534</v>
      </c>
      <c r="AX172" s="31">
        <f t="shared" si="1549"/>
        <v>25.490196078431371</v>
      </c>
      <c r="AY172" s="31">
        <f t="shared" si="1549"/>
        <v>1.941747572815534</v>
      </c>
      <c r="AZ172" s="31">
        <f t="shared" si="1549"/>
        <v>0</v>
      </c>
      <c r="BA172" s="31">
        <f t="shared" si="1549"/>
        <v>3.883495145631068</v>
      </c>
      <c r="BB172" s="32">
        <f t="shared" si="1549"/>
        <v>22.33009708737864</v>
      </c>
      <c r="BC172" s="31">
        <f t="shared" si="1549"/>
        <v>2.912621359223301</v>
      </c>
      <c r="BD172" s="31">
        <f t="shared" si="1549"/>
        <v>0</v>
      </c>
      <c r="BE172" s="31">
        <f t="shared" si="1549"/>
        <v>9.7087378640776691</v>
      </c>
      <c r="BF172" s="31">
        <f t="shared" si="1549"/>
        <v>21.359223300970875</v>
      </c>
      <c r="BG172" s="31">
        <f t="shared" si="1549"/>
        <v>0</v>
      </c>
      <c r="BH172" s="31">
        <f t="shared" si="1549"/>
        <v>0</v>
      </c>
      <c r="BI172" s="31">
        <f t="shared" si="1549"/>
        <v>0</v>
      </c>
      <c r="BJ172" s="31">
        <f t="shared" si="1549"/>
        <v>1.941747572815534</v>
      </c>
      <c r="BK172" s="33">
        <f t="shared" si="1549"/>
        <v>5.825242718446602</v>
      </c>
      <c r="BL172" s="32">
        <f t="shared" si="1549"/>
        <v>2.912621359223301</v>
      </c>
      <c r="BM172" s="33">
        <f t="shared" si="1549"/>
        <v>12.621359223300971</v>
      </c>
      <c r="BN172" s="30">
        <f t="shared" si="1549"/>
        <v>38.834951456310677</v>
      </c>
      <c r="BO172" s="52">
        <f t="shared" si="1549"/>
        <v>10.679611650485437</v>
      </c>
      <c r="BR172" s="49">
        <v>1</v>
      </c>
      <c r="BS172" s="31">
        <f t="shared" ref="BS172:CM172" si="1550">AU166+AU167+AU168+AU169+AU170+AU171+AU172</f>
        <v>0</v>
      </c>
      <c r="BT172" s="31">
        <f t="shared" si="1550"/>
        <v>34.95145631067961</v>
      </c>
      <c r="BU172" s="31">
        <f t="shared" si="1550"/>
        <v>1.941747572815534</v>
      </c>
      <c r="BV172" s="31">
        <f t="shared" si="1550"/>
        <v>29.411764705882351</v>
      </c>
      <c r="BW172" s="31">
        <f t="shared" si="1550"/>
        <v>66.019417475728147</v>
      </c>
      <c r="BX172" s="31">
        <f t="shared" si="1550"/>
        <v>66.990291262135912</v>
      </c>
      <c r="BY172" s="31">
        <f t="shared" si="1550"/>
        <v>66.019417475728162</v>
      </c>
      <c r="BZ172" s="32">
        <f t="shared" si="1550"/>
        <v>24.271844660194173</v>
      </c>
      <c r="CA172" s="31">
        <f t="shared" si="1550"/>
        <v>100</v>
      </c>
      <c r="CB172" s="31">
        <f t="shared" si="1550"/>
        <v>99.029126213592235</v>
      </c>
      <c r="CC172" s="31">
        <f t="shared" si="1550"/>
        <v>97.087378640776706</v>
      </c>
      <c r="CD172" s="31">
        <f t="shared" si="1550"/>
        <v>90.291262135922324</v>
      </c>
      <c r="CE172" s="31">
        <f t="shared" si="1550"/>
        <v>76.699029126213588</v>
      </c>
      <c r="CF172" s="31">
        <f t="shared" si="1550"/>
        <v>91.304347826086953</v>
      </c>
      <c r="CG172" s="31">
        <f t="shared" si="1550"/>
        <v>3.883495145631068</v>
      </c>
      <c r="CH172" s="31">
        <f t="shared" si="1550"/>
        <v>64.077669902912618</v>
      </c>
      <c r="CI172" s="33">
        <f t="shared" si="1550"/>
        <v>70.873786407767</v>
      </c>
      <c r="CJ172" s="32">
        <f t="shared" si="1550"/>
        <v>74.757281553398059</v>
      </c>
      <c r="CK172" s="33">
        <f t="shared" si="1550"/>
        <v>72.815533980582529</v>
      </c>
      <c r="CL172" s="30">
        <f t="shared" si="1550"/>
        <v>49.514563106796118</v>
      </c>
      <c r="CM172" s="52">
        <f t="shared" si="1550"/>
        <v>98.05825242718447</v>
      </c>
      <c r="CN172" s="5"/>
      <c r="CQ172" s="10"/>
      <c r="CR172" s="10"/>
      <c r="CS172" s="10"/>
      <c r="CT172" s="10"/>
      <c r="CU172" s="10"/>
      <c r="CV172" s="10"/>
      <c r="CW172" s="10"/>
      <c r="CX172" s="10"/>
      <c r="CY172" s="10"/>
      <c r="CZ172" s="10"/>
      <c r="DA172" s="10"/>
      <c r="DB172" s="10"/>
      <c r="DC172" s="10"/>
      <c r="DD172" s="10"/>
      <c r="DE172" s="10"/>
      <c r="DF172" s="10"/>
      <c r="DG172" s="10"/>
      <c r="DH172" s="10"/>
      <c r="DI172" s="10"/>
      <c r="DJ172" s="10"/>
      <c r="DK172" s="10"/>
      <c r="DL172" s="10"/>
      <c r="DM172" s="10"/>
      <c r="DN172" s="10"/>
    </row>
    <row r="173" spans="1:118" x14ac:dyDescent="0.25">
      <c r="B173" s="49" t="s">
        <v>9</v>
      </c>
      <c r="C173" s="4">
        <v>0</v>
      </c>
      <c r="D173" s="4">
        <v>0</v>
      </c>
      <c r="E173" s="4">
        <v>0</v>
      </c>
      <c r="F173" s="4">
        <v>0</v>
      </c>
      <c r="G173" s="4">
        <v>0</v>
      </c>
      <c r="H173" s="4">
        <v>2</v>
      </c>
      <c r="I173" s="4">
        <v>23</v>
      </c>
      <c r="J173" s="4">
        <v>21</v>
      </c>
      <c r="K173" s="4">
        <v>12</v>
      </c>
      <c r="L173" s="4">
        <v>4</v>
      </c>
      <c r="M173" s="3">
        <v>7</v>
      </c>
      <c r="N173" s="3">
        <v>4</v>
      </c>
      <c r="O173" s="3">
        <v>30</v>
      </c>
      <c r="P173" s="3">
        <v>0</v>
      </c>
      <c r="Q173" s="3">
        <v>0</v>
      </c>
      <c r="R173" s="3">
        <v>0</v>
      </c>
      <c r="S173" s="49">
        <v>103</v>
      </c>
      <c r="V173" s="49">
        <v>2</v>
      </c>
      <c r="W173" s="2">
        <f>J166</f>
        <v>1</v>
      </c>
      <c r="X173" s="2">
        <f>J167</f>
        <v>11</v>
      </c>
      <c r="Y173" s="2">
        <f>J168</f>
        <v>19</v>
      </c>
      <c r="Z173" s="2">
        <f>J169</f>
        <v>25</v>
      </c>
      <c r="AA173" s="4">
        <f>J170</f>
        <v>0</v>
      </c>
      <c r="AB173" s="4">
        <f>J171</f>
        <v>1</v>
      </c>
      <c r="AC173" s="4">
        <f>J172</f>
        <v>1</v>
      </c>
      <c r="AD173" s="4">
        <f>J173</f>
        <v>21</v>
      </c>
      <c r="AE173" s="2">
        <f>J174</f>
        <v>0</v>
      </c>
      <c r="AF173" s="2">
        <f>J175</f>
        <v>0</v>
      </c>
      <c r="AG173" s="2">
        <f>J176</f>
        <v>2</v>
      </c>
      <c r="AH173" s="2">
        <f>J177</f>
        <v>7</v>
      </c>
      <c r="AI173" s="2">
        <f>J178</f>
        <v>2</v>
      </c>
      <c r="AJ173" s="2">
        <f>J179</f>
        <v>2</v>
      </c>
      <c r="AK173" s="2">
        <f>J180</f>
        <v>3</v>
      </c>
      <c r="AL173" s="2">
        <f>J181</f>
        <v>0</v>
      </c>
      <c r="AM173" s="3">
        <f>J182</f>
        <v>6</v>
      </c>
      <c r="AN173" s="3">
        <f>J183</f>
        <v>13</v>
      </c>
      <c r="AO173" s="3">
        <f>J184</f>
        <v>5</v>
      </c>
      <c r="AP173" s="49">
        <f>J185</f>
        <v>20</v>
      </c>
      <c r="AQ173" s="55">
        <f>J186</f>
        <v>2</v>
      </c>
      <c r="AT173" s="49">
        <v>2</v>
      </c>
      <c r="AU173" s="31">
        <f t="shared" ref="AU173:BO173" si="1551">PRODUCT(W173*100*1/W182)</f>
        <v>0.970873786407767</v>
      </c>
      <c r="AV173" s="31">
        <f t="shared" si="1551"/>
        <v>10.679611650485437</v>
      </c>
      <c r="AW173" s="31">
        <f t="shared" si="1551"/>
        <v>18.446601941747574</v>
      </c>
      <c r="AX173" s="31">
        <f t="shared" si="1551"/>
        <v>24.509803921568629</v>
      </c>
      <c r="AY173" s="32">
        <f t="shared" si="1551"/>
        <v>0</v>
      </c>
      <c r="AZ173" s="32">
        <f t="shared" si="1551"/>
        <v>0.970873786407767</v>
      </c>
      <c r="BA173" s="32">
        <f t="shared" si="1551"/>
        <v>0.970873786407767</v>
      </c>
      <c r="BB173" s="32">
        <f t="shared" si="1551"/>
        <v>20.388349514563107</v>
      </c>
      <c r="BC173" s="31">
        <f t="shared" si="1551"/>
        <v>0</v>
      </c>
      <c r="BD173" s="31">
        <f t="shared" si="1551"/>
        <v>0</v>
      </c>
      <c r="BE173" s="31">
        <f t="shared" si="1551"/>
        <v>1.941747572815534</v>
      </c>
      <c r="BF173" s="31">
        <f t="shared" si="1551"/>
        <v>6.7961165048543686</v>
      </c>
      <c r="BG173" s="31">
        <f t="shared" si="1551"/>
        <v>1.941747572815534</v>
      </c>
      <c r="BH173" s="31">
        <f t="shared" si="1551"/>
        <v>8.695652173913043</v>
      </c>
      <c r="BI173" s="31">
        <f t="shared" si="1551"/>
        <v>2.912621359223301</v>
      </c>
      <c r="BJ173" s="31">
        <f t="shared" si="1551"/>
        <v>0</v>
      </c>
      <c r="BK173" s="33">
        <f t="shared" si="1551"/>
        <v>5.825242718446602</v>
      </c>
      <c r="BL173" s="33">
        <f t="shared" si="1551"/>
        <v>12.621359223300971</v>
      </c>
      <c r="BM173" s="33">
        <f t="shared" si="1551"/>
        <v>4.8543689320388346</v>
      </c>
      <c r="BN173" s="30">
        <f t="shared" si="1551"/>
        <v>19.417475728155338</v>
      </c>
      <c r="BO173" s="51">
        <f t="shared" si="1551"/>
        <v>1.941747572815534</v>
      </c>
      <c r="BR173" s="49">
        <v>2</v>
      </c>
      <c r="BS173" s="31">
        <f t="shared" ref="BS173:CM173" si="1552">AU166+AU167+AU168+AU169+AU170+AU171+AU172+AU173</f>
        <v>0.970873786407767</v>
      </c>
      <c r="BT173" s="31">
        <f t="shared" si="1552"/>
        <v>45.631067961165044</v>
      </c>
      <c r="BU173" s="31">
        <f t="shared" si="1552"/>
        <v>20.388349514563107</v>
      </c>
      <c r="BV173" s="31">
        <f t="shared" si="1552"/>
        <v>53.921568627450981</v>
      </c>
      <c r="BW173" s="32">
        <f t="shared" si="1552"/>
        <v>66.019417475728147</v>
      </c>
      <c r="BX173" s="32">
        <f t="shared" si="1552"/>
        <v>67.961165048543677</v>
      </c>
      <c r="BY173" s="32">
        <f t="shared" si="1552"/>
        <v>66.990291262135926</v>
      </c>
      <c r="BZ173" s="32">
        <f t="shared" si="1552"/>
        <v>44.660194174757279</v>
      </c>
      <c r="CA173" s="31">
        <f t="shared" si="1552"/>
        <v>100</v>
      </c>
      <c r="CB173" s="31">
        <f t="shared" si="1552"/>
        <v>99.029126213592235</v>
      </c>
      <c r="CC173" s="31">
        <f t="shared" si="1552"/>
        <v>99.029126213592235</v>
      </c>
      <c r="CD173" s="31">
        <f t="shared" si="1552"/>
        <v>97.087378640776691</v>
      </c>
      <c r="CE173" s="31">
        <f t="shared" si="1552"/>
        <v>78.640776699029118</v>
      </c>
      <c r="CF173" s="31">
        <f t="shared" si="1552"/>
        <v>100</v>
      </c>
      <c r="CG173" s="31">
        <f t="shared" si="1552"/>
        <v>6.7961165048543695</v>
      </c>
      <c r="CH173" s="31">
        <f t="shared" si="1552"/>
        <v>64.077669902912618</v>
      </c>
      <c r="CI173" s="33">
        <f t="shared" si="1552"/>
        <v>76.699029126213603</v>
      </c>
      <c r="CJ173" s="33">
        <f t="shared" si="1552"/>
        <v>87.378640776699029</v>
      </c>
      <c r="CK173" s="33">
        <f t="shared" si="1552"/>
        <v>77.669902912621367</v>
      </c>
      <c r="CL173" s="30">
        <f t="shared" si="1552"/>
        <v>68.932038834951456</v>
      </c>
      <c r="CM173" s="51">
        <f t="shared" si="1552"/>
        <v>100</v>
      </c>
      <c r="CN173" s="34"/>
      <c r="CQ173" s="10"/>
      <c r="CR173" s="10"/>
      <c r="CS173" s="10"/>
      <c r="CT173" s="10"/>
      <c r="CU173" s="10"/>
      <c r="CV173" s="10"/>
      <c r="CW173" s="10"/>
      <c r="CX173" s="10"/>
      <c r="CY173" s="10"/>
      <c r="CZ173" s="10"/>
      <c r="DA173" s="10"/>
      <c r="DB173" s="10"/>
      <c r="DC173" s="10"/>
      <c r="DD173" s="10"/>
      <c r="DE173" s="10"/>
      <c r="DF173" s="10"/>
      <c r="DG173" s="10"/>
      <c r="DH173" s="10"/>
      <c r="DI173" s="10"/>
      <c r="DJ173" s="10"/>
      <c r="DK173" s="10"/>
      <c r="DL173" s="10"/>
      <c r="DM173" s="10"/>
      <c r="DN173" s="10"/>
    </row>
    <row r="174" spans="1:118" x14ac:dyDescent="0.25">
      <c r="B174" s="49" t="s">
        <v>10</v>
      </c>
      <c r="C174" s="2">
        <v>0</v>
      </c>
      <c r="D174" s="2">
        <v>0</v>
      </c>
      <c r="E174" s="2">
        <v>57</v>
      </c>
      <c r="F174" s="2">
        <v>0</v>
      </c>
      <c r="G174" s="2">
        <v>33</v>
      </c>
      <c r="H174" s="2">
        <v>10</v>
      </c>
      <c r="I174" s="2">
        <v>3</v>
      </c>
      <c r="J174" s="2">
        <v>0</v>
      </c>
      <c r="K174" s="4">
        <v>0</v>
      </c>
      <c r="L174" s="3">
        <v>0</v>
      </c>
      <c r="M174" s="3">
        <v>0</v>
      </c>
      <c r="N174" s="3">
        <v>0</v>
      </c>
      <c r="O174" s="3">
        <v>0</v>
      </c>
      <c r="P174" s="3">
        <v>0</v>
      </c>
      <c r="Q174" s="3">
        <v>0</v>
      </c>
      <c r="R174" s="3">
        <v>0</v>
      </c>
      <c r="S174" s="49">
        <v>103</v>
      </c>
      <c r="V174" s="49">
        <v>4</v>
      </c>
      <c r="W174" s="2">
        <f>K166</f>
        <v>1</v>
      </c>
      <c r="X174" s="2">
        <f>K167</f>
        <v>8</v>
      </c>
      <c r="Y174" s="2">
        <f>K168</f>
        <v>18</v>
      </c>
      <c r="Z174" s="2">
        <f>K169</f>
        <v>16</v>
      </c>
      <c r="AA174" s="4">
        <f>K170</f>
        <v>1</v>
      </c>
      <c r="AB174" s="3">
        <f>K171</f>
        <v>1</v>
      </c>
      <c r="AC174" s="4">
        <f>K172</f>
        <v>3</v>
      </c>
      <c r="AD174" s="4">
        <f>K173</f>
        <v>12</v>
      </c>
      <c r="AE174" s="4">
        <f>K174</f>
        <v>0</v>
      </c>
      <c r="AF174" s="4">
        <f>K175</f>
        <v>0</v>
      </c>
      <c r="AG174" s="3">
        <f>K176</f>
        <v>0</v>
      </c>
      <c r="AH174" s="2">
        <f>K177</f>
        <v>2</v>
      </c>
      <c r="AI174" s="3">
        <f>K178</f>
        <v>0</v>
      </c>
      <c r="AJ174" s="3">
        <f>K179</f>
        <v>0</v>
      </c>
      <c r="AK174" s="2">
        <f>K180</f>
        <v>12</v>
      </c>
      <c r="AL174" s="4">
        <f>K181</f>
        <v>1</v>
      </c>
      <c r="AM174" s="3">
        <f>K182</f>
        <v>5</v>
      </c>
      <c r="AN174" s="3">
        <f>K183</f>
        <v>9</v>
      </c>
      <c r="AO174" s="3">
        <f>K184</f>
        <v>18</v>
      </c>
      <c r="AP174" s="49">
        <f>K185</f>
        <v>2</v>
      </c>
      <c r="AQ174" s="53">
        <f>K186</f>
        <v>0</v>
      </c>
      <c r="AT174" s="49">
        <v>4</v>
      </c>
      <c r="AU174" s="31">
        <f t="shared" ref="AU174:BO174" si="1553">PRODUCT(W174*100*1/W182)</f>
        <v>0.970873786407767</v>
      </c>
      <c r="AV174" s="31">
        <f t="shared" si="1553"/>
        <v>7.766990291262136</v>
      </c>
      <c r="AW174" s="31">
        <f t="shared" si="1553"/>
        <v>17.475728155339805</v>
      </c>
      <c r="AX174" s="31">
        <f t="shared" si="1553"/>
        <v>15.686274509803921</v>
      </c>
      <c r="AY174" s="32">
        <f t="shared" si="1553"/>
        <v>0.970873786407767</v>
      </c>
      <c r="AZ174" s="33">
        <f t="shared" si="1553"/>
        <v>0.970873786407767</v>
      </c>
      <c r="BA174" s="32">
        <f t="shared" si="1553"/>
        <v>2.912621359223301</v>
      </c>
      <c r="BB174" s="32">
        <f t="shared" si="1553"/>
        <v>11.650485436893204</v>
      </c>
      <c r="BC174" s="32">
        <f t="shared" si="1553"/>
        <v>0</v>
      </c>
      <c r="BD174" s="32">
        <f t="shared" si="1553"/>
        <v>0</v>
      </c>
      <c r="BE174" s="33">
        <f t="shared" si="1553"/>
        <v>0</v>
      </c>
      <c r="BF174" s="2">
        <f t="shared" si="1553"/>
        <v>1.941747572815534</v>
      </c>
      <c r="BG174" s="33">
        <f t="shared" si="1553"/>
        <v>0</v>
      </c>
      <c r="BH174" s="33">
        <f t="shared" si="1553"/>
        <v>0</v>
      </c>
      <c r="BI174" s="31">
        <f t="shared" si="1553"/>
        <v>11.650485436893204</v>
      </c>
      <c r="BJ174" s="32">
        <f t="shared" si="1553"/>
        <v>0.970873786407767</v>
      </c>
      <c r="BK174" s="33">
        <f t="shared" si="1553"/>
        <v>4.8543689320388346</v>
      </c>
      <c r="BL174" s="33">
        <f t="shared" si="1553"/>
        <v>8.7378640776699026</v>
      </c>
      <c r="BM174" s="33">
        <f t="shared" si="1553"/>
        <v>17.475728155339805</v>
      </c>
      <c r="BN174" s="30">
        <f t="shared" si="1553"/>
        <v>1.941747572815534</v>
      </c>
      <c r="BO174" s="54">
        <f t="shared" si="1553"/>
        <v>0</v>
      </c>
      <c r="BR174" s="49">
        <v>4</v>
      </c>
      <c r="BS174" s="31">
        <f t="shared" ref="BS174:CM174" si="1554">AU166+AU167+AU168+AU169+AU170+AU171+AU172+AU173+AU174</f>
        <v>1.941747572815534</v>
      </c>
      <c r="BT174" s="31">
        <f t="shared" si="1554"/>
        <v>53.398058252427177</v>
      </c>
      <c r="BU174" s="31">
        <f t="shared" si="1554"/>
        <v>37.864077669902912</v>
      </c>
      <c r="BV174" s="31">
        <f t="shared" si="1554"/>
        <v>69.607843137254903</v>
      </c>
      <c r="BW174" s="32">
        <f t="shared" si="1554"/>
        <v>66.990291262135912</v>
      </c>
      <c r="BX174" s="33">
        <f t="shared" si="1554"/>
        <v>68.932038834951442</v>
      </c>
      <c r="BY174" s="32">
        <f t="shared" si="1554"/>
        <v>69.902912621359221</v>
      </c>
      <c r="BZ174" s="32">
        <f t="shared" si="1554"/>
        <v>56.310679611650485</v>
      </c>
      <c r="CA174" s="32">
        <f t="shared" si="1554"/>
        <v>100</v>
      </c>
      <c r="CB174" s="32">
        <f t="shared" si="1554"/>
        <v>99.029126213592235</v>
      </c>
      <c r="CC174" s="33">
        <f t="shared" si="1554"/>
        <v>99.029126213592235</v>
      </c>
      <c r="CD174" s="31">
        <f t="shared" si="1554"/>
        <v>99.029126213592221</v>
      </c>
      <c r="CE174" s="31">
        <f t="shared" si="1554"/>
        <v>78.640776699029118</v>
      </c>
      <c r="CF174" s="31">
        <f t="shared" si="1554"/>
        <v>100</v>
      </c>
      <c r="CG174" s="31">
        <f t="shared" si="1554"/>
        <v>18.446601941747574</v>
      </c>
      <c r="CH174" s="32">
        <f t="shared" si="1554"/>
        <v>65.048543689320383</v>
      </c>
      <c r="CI174" s="33">
        <f t="shared" si="1554"/>
        <v>81.553398058252441</v>
      </c>
      <c r="CJ174" s="33">
        <f t="shared" si="1554"/>
        <v>96.116504854368927</v>
      </c>
      <c r="CK174" s="33">
        <f t="shared" si="1554"/>
        <v>95.145631067961176</v>
      </c>
      <c r="CL174" s="30">
        <f t="shared" si="1554"/>
        <v>70.873786407766985</v>
      </c>
      <c r="CM174" s="54">
        <f t="shared" si="1554"/>
        <v>100</v>
      </c>
      <c r="CN174" s="7"/>
      <c r="CQ174" s="10"/>
      <c r="CR174" s="10"/>
      <c r="CS174" s="10"/>
      <c r="CT174" s="10"/>
      <c r="CU174" s="10"/>
      <c r="CV174" s="10"/>
      <c r="CW174" s="10"/>
      <c r="CX174" s="10"/>
      <c r="CY174" s="10"/>
      <c r="CZ174" s="10"/>
      <c r="DA174" s="10"/>
      <c r="DB174" s="10"/>
      <c r="DC174" s="10"/>
      <c r="DD174" s="10"/>
      <c r="DE174" s="10"/>
      <c r="DF174" s="10"/>
      <c r="DG174" s="10"/>
      <c r="DH174" s="10"/>
      <c r="DI174" s="10"/>
      <c r="DJ174" s="10"/>
      <c r="DK174" s="10"/>
      <c r="DL174" s="10"/>
      <c r="DM174" s="10"/>
      <c r="DN174" s="10"/>
    </row>
    <row r="175" spans="1:118" x14ac:dyDescent="0.25">
      <c r="B175" s="49" t="s">
        <v>11</v>
      </c>
      <c r="C175" s="2">
        <v>0</v>
      </c>
      <c r="D175" s="2">
        <v>0</v>
      </c>
      <c r="E175" s="2">
        <v>100</v>
      </c>
      <c r="F175" s="2">
        <v>0</v>
      </c>
      <c r="G175" s="2">
        <v>1</v>
      </c>
      <c r="H175" s="2">
        <v>1</v>
      </c>
      <c r="I175" s="2">
        <v>0</v>
      </c>
      <c r="J175" s="2">
        <v>0</v>
      </c>
      <c r="K175" s="4">
        <v>0</v>
      </c>
      <c r="L175" s="4">
        <v>1</v>
      </c>
      <c r="M175" s="3">
        <v>0</v>
      </c>
      <c r="N175" s="3">
        <v>0</v>
      </c>
      <c r="O175" s="3">
        <v>0</v>
      </c>
      <c r="P175" s="3">
        <v>0</v>
      </c>
      <c r="Q175" s="3">
        <v>0</v>
      </c>
      <c r="R175" s="3">
        <v>0</v>
      </c>
      <c r="S175" s="49">
        <v>103</v>
      </c>
      <c r="V175" s="49">
        <v>8</v>
      </c>
      <c r="W175" s="2">
        <f>L166</f>
        <v>5</v>
      </c>
      <c r="X175" s="2">
        <f>L167</f>
        <v>7</v>
      </c>
      <c r="Y175" s="2">
        <f>L168</f>
        <v>16</v>
      </c>
      <c r="Z175" s="2">
        <f>L169</f>
        <v>18</v>
      </c>
      <c r="AA175" s="3">
        <f>L170</f>
        <v>2</v>
      </c>
      <c r="AB175" s="3">
        <f>L171</f>
        <v>1</v>
      </c>
      <c r="AC175" s="3">
        <f>L172</f>
        <v>4</v>
      </c>
      <c r="AD175" s="4">
        <f>L173</f>
        <v>4</v>
      </c>
      <c r="AE175" s="3">
        <f>L174</f>
        <v>0</v>
      </c>
      <c r="AF175" s="4">
        <f>L175</f>
        <v>1</v>
      </c>
      <c r="AG175" s="3">
        <f>L176</f>
        <v>0</v>
      </c>
      <c r="AH175" s="2">
        <f>L177</f>
        <v>1</v>
      </c>
      <c r="AI175" s="3">
        <f>L178</f>
        <v>5</v>
      </c>
      <c r="AJ175" s="3">
        <f>L179</f>
        <v>0</v>
      </c>
      <c r="AK175" s="2">
        <f>L180</f>
        <v>25</v>
      </c>
      <c r="AL175" s="3">
        <f>L181</f>
        <v>2</v>
      </c>
      <c r="AM175" s="3">
        <f>L182</f>
        <v>19</v>
      </c>
      <c r="AN175" s="3">
        <f>L183</f>
        <v>3</v>
      </c>
      <c r="AO175" s="3">
        <f>L184</f>
        <v>5</v>
      </c>
      <c r="AP175" s="49">
        <f>L185</f>
        <v>17</v>
      </c>
      <c r="AQ175" s="53">
        <f>L186</f>
        <v>0</v>
      </c>
      <c r="AT175" s="49">
        <v>8</v>
      </c>
      <c r="AU175" s="31">
        <f t="shared" ref="AU175:BO175" si="1555">PRODUCT(W175*100*1/W182)</f>
        <v>4.8543689320388346</v>
      </c>
      <c r="AV175" s="31">
        <f t="shared" si="1555"/>
        <v>6.7961165048543686</v>
      </c>
      <c r="AW175" s="31">
        <f t="shared" si="1555"/>
        <v>15.533980582524272</v>
      </c>
      <c r="AX175" s="31">
        <f t="shared" si="1555"/>
        <v>17.647058823529413</v>
      </c>
      <c r="AY175" s="33">
        <f t="shared" si="1555"/>
        <v>1.941747572815534</v>
      </c>
      <c r="AZ175" s="33">
        <f t="shared" si="1555"/>
        <v>0.970873786407767</v>
      </c>
      <c r="BA175" s="33">
        <f t="shared" si="1555"/>
        <v>3.883495145631068</v>
      </c>
      <c r="BB175" s="32">
        <f t="shared" si="1555"/>
        <v>3.883495145631068</v>
      </c>
      <c r="BC175" s="33">
        <f t="shared" si="1555"/>
        <v>0</v>
      </c>
      <c r="BD175" s="32">
        <f t="shared" si="1555"/>
        <v>0.970873786407767</v>
      </c>
      <c r="BE175" s="33">
        <f t="shared" si="1555"/>
        <v>0</v>
      </c>
      <c r="BF175" s="2">
        <f t="shared" si="1555"/>
        <v>0.970873786407767</v>
      </c>
      <c r="BG175" s="3">
        <f t="shared" si="1555"/>
        <v>4.8543689320388346</v>
      </c>
      <c r="BH175" s="33">
        <f t="shared" si="1555"/>
        <v>0</v>
      </c>
      <c r="BI175" s="31">
        <f t="shared" si="1555"/>
        <v>24.271844660194176</v>
      </c>
      <c r="BJ175" s="33">
        <f t="shared" si="1555"/>
        <v>1.941747572815534</v>
      </c>
      <c r="BK175" s="33">
        <f t="shared" si="1555"/>
        <v>18.446601941747574</v>
      </c>
      <c r="BL175" s="33">
        <f t="shared" si="1555"/>
        <v>2.912621359223301</v>
      </c>
      <c r="BM175" s="33">
        <f t="shared" si="1555"/>
        <v>4.8543689320388346</v>
      </c>
      <c r="BN175" s="30">
        <f t="shared" si="1555"/>
        <v>16.50485436893204</v>
      </c>
      <c r="BO175" s="54">
        <f t="shared" si="1555"/>
        <v>0</v>
      </c>
      <c r="BR175" s="49">
        <v>8</v>
      </c>
      <c r="BS175" s="31">
        <f t="shared" ref="BS175:CM175" si="1556">AU166+AU167+AU168+AU169+AU170+AU171+AU172+AU173+AU174+AU175</f>
        <v>6.7961165048543686</v>
      </c>
      <c r="BT175" s="31">
        <f t="shared" si="1556"/>
        <v>60.194174757281544</v>
      </c>
      <c r="BU175" s="31">
        <f t="shared" si="1556"/>
        <v>53.398058252427184</v>
      </c>
      <c r="BV175" s="31">
        <f t="shared" si="1556"/>
        <v>87.254901960784309</v>
      </c>
      <c r="BW175" s="33">
        <f t="shared" si="1556"/>
        <v>68.932038834951442</v>
      </c>
      <c r="BX175" s="33">
        <f t="shared" si="1556"/>
        <v>69.902912621359206</v>
      </c>
      <c r="BY175" s="33">
        <f t="shared" si="1556"/>
        <v>73.786407766990294</v>
      </c>
      <c r="BZ175" s="32">
        <f t="shared" si="1556"/>
        <v>60.194174757281552</v>
      </c>
      <c r="CA175" s="33">
        <f t="shared" si="1556"/>
        <v>100</v>
      </c>
      <c r="CB175" s="32">
        <f t="shared" si="1556"/>
        <v>100</v>
      </c>
      <c r="CC175" s="33">
        <f t="shared" si="1556"/>
        <v>99.029126213592235</v>
      </c>
      <c r="CD175" s="31">
        <f t="shared" si="1556"/>
        <v>99.999999999999986</v>
      </c>
      <c r="CE175" s="33">
        <f t="shared" si="1556"/>
        <v>83.495145631067956</v>
      </c>
      <c r="CF175" s="33">
        <f t="shared" si="1556"/>
        <v>100</v>
      </c>
      <c r="CG175" s="31">
        <f t="shared" si="1556"/>
        <v>42.71844660194175</v>
      </c>
      <c r="CH175" s="33">
        <f t="shared" si="1556"/>
        <v>66.990291262135912</v>
      </c>
      <c r="CI175" s="33">
        <f t="shared" si="1556"/>
        <v>100.00000000000001</v>
      </c>
      <c r="CJ175" s="33">
        <f t="shared" si="1556"/>
        <v>99.029126213592221</v>
      </c>
      <c r="CK175" s="33">
        <f t="shared" si="1556"/>
        <v>100.00000000000001</v>
      </c>
      <c r="CL175" s="30">
        <f t="shared" si="1556"/>
        <v>87.378640776699029</v>
      </c>
      <c r="CM175" s="54">
        <f t="shared" si="1556"/>
        <v>100</v>
      </c>
      <c r="CN175" s="7"/>
      <c r="CQ175" s="10"/>
      <c r="CR175" s="10"/>
      <c r="CS175" s="10"/>
      <c r="CT175" s="10"/>
      <c r="CU175" s="10"/>
      <c r="CV175" s="10"/>
      <c r="CW175" s="10"/>
      <c r="CX175" s="10"/>
      <c r="CY175" s="10"/>
      <c r="CZ175" s="10"/>
      <c r="DA175" s="10"/>
      <c r="DB175" s="10"/>
      <c r="DC175" s="10"/>
      <c r="DD175" s="10"/>
      <c r="DE175" s="10"/>
      <c r="DF175" s="10"/>
      <c r="DG175" s="10"/>
      <c r="DH175" s="10"/>
      <c r="DI175" s="10"/>
      <c r="DJ175" s="10"/>
      <c r="DK175" s="10"/>
      <c r="DL175" s="10"/>
      <c r="DM175" s="10"/>
      <c r="DN175" s="10"/>
    </row>
    <row r="176" spans="1:118" x14ac:dyDescent="0.25">
      <c r="B176" s="49" t="s">
        <v>12</v>
      </c>
      <c r="C176" s="2">
        <v>0</v>
      </c>
      <c r="D176" s="2">
        <v>0</v>
      </c>
      <c r="E176" s="2">
        <v>0</v>
      </c>
      <c r="F176" s="2">
        <v>3</v>
      </c>
      <c r="G176" s="2">
        <v>53</v>
      </c>
      <c r="H176" s="2">
        <v>34</v>
      </c>
      <c r="I176" s="2">
        <v>10</v>
      </c>
      <c r="J176" s="2">
        <v>2</v>
      </c>
      <c r="K176" s="3">
        <v>0</v>
      </c>
      <c r="L176" s="3">
        <v>0</v>
      </c>
      <c r="M176" s="3">
        <v>1</v>
      </c>
      <c r="N176" s="3">
        <v>0</v>
      </c>
      <c r="O176" s="3">
        <v>0</v>
      </c>
      <c r="P176" s="3">
        <v>0</v>
      </c>
      <c r="Q176" s="3">
        <v>0</v>
      </c>
      <c r="R176" s="3">
        <v>0</v>
      </c>
      <c r="S176" s="49">
        <v>103</v>
      </c>
      <c r="V176" s="49">
        <v>16</v>
      </c>
      <c r="W176" s="3">
        <f>M166</f>
        <v>21</v>
      </c>
      <c r="X176" s="3">
        <f>M167</f>
        <v>3</v>
      </c>
      <c r="Y176" s="3">
        <f>M168</f>
        <v>3</v>
      </c>
      <c r="Z176" s="3">
        <f>M169</f>
        <v>7</v>
      </c>
      <c r="AA176" s="3">
        <f>M170</f>
        <v>5</v>
      </c>
      <c r="AB176" s="3">
        <f>M171</f>
        <v>31</v>
      </c>
      <c r="AC176" s="3">
        <f>M172</f>
        <v>14</v>
      </c>
      <c r="AD176" s="3">
        <f>M173</f>
        <v>7</v>
      </c>
      <c r="AE176" s="3">
        <f>M174</f>
        <v>0</v>
      </c>
      <c r="AF176" s="3">
        <f>M175</f>
        <v>0</v>
      </c>
      <c r="AG176" s="3">
        <f>M176</f>
        <v>1</v>
      </c>
      <c r="AH176" s="3">
        <f>M177</f>
        <v>0</v>
      </c>
      <c r="AI176" s="3">
        <f>M178</f>
        <v>17</v>
      </c>
      <c r="AJ176" s="3">
        <f>M179</f>
        <v>0</v>
      </c>
      <c r="AK176" s="2">
        <f>M180</f>
        <v>20</v>
      </c>
      <c r="AL176" s="3">
        <f>M181</f>
        <v>2</v>
      </c>
      <c r="AM176" s="3">
        <f>M182</f>
        <v>0</v>
      </c>
      <c r="AN176" s="3">
        <f>M183</f>
        <v>1</v>
      </c>
      <c r="AO176" s="3">
        <f>M184</f>
        <v>0</v>
      </c>
      <c r="AP176" s="49">
        <f>M185</f>
        <v>13</v>
      </c>
      <c r="AQ176" s="53">
        <f>M186</f>
        <v>0</v>
      </c>
      <c r="AT176" s="49">
        <v>16</v>
      </c>
      <c r="AU176" s="33">
        <f t="shared" ref="AU176:BO176" si="1557">PRODUCT(W176*100*1/W182)</f>
        <v>20.388349514563107</v>
      </c>
      <c r="AV176" s="33">
        <f t="shared" si="1557"/>
        <v>2.912621359223301</v>
      </c>
      <c r="AW176" s="33">
        <f t="shared" si="1557"/>
        <v>2.912621359223301</v>
      </c>
      <c r="AX176" s="33">
        <f t="shared" si="1557"/>
        <v>6.8627450980392153</v>
      </c>
      <c r="AY176" s="33">
        <f t="shared" si="1557"/>
        <v>4.8543689320388346</v>
      </c>
      <c r="AZ176" s="33">
        <f t="shared" si="1557"/>
        <v>30.097087378640776</v>
      </c>
      <c r="BA176" s="33">
        <f t="shared" si="1557"/>
        <v>13.592233009708737</v>
      </c>
      <c r="BB176" s="33">
        <f t="shared" si="1557"/>
        <v>6.7961165048543686</v>
      </c>
      <c r="BC176" s="33">
        <f t="shared" si="1557"/>
        <v>0</v>
      </c>
      <c r="BD176" s="33">
        <f t="shared" si="1557"/>
        <v>0</v>
      </c>
      <c r="BE176" s="33">
        <f t="shared" si="1557"/>
        <v>0.970873786407767</v>
      </c>
      <c r="BF176" s="33">
        <f t="shared" si="1557"/>
        <v>0</v>
      </c>
      <c r="BG176" s="3">
        <f t="shared" si="1557"/>
        <v>16.50485436893204</v>
      </c>
      <c r="BH176" s="33">
        <f t="shared" si="1557"/>
        <v>0</v>
      </c>
      <c r="BI176" s="31">
        <f t="shared" si="1557"/>
        <v>19.417475728155338</v>
      </c>
      <c r="BJ176" s="33">
        <f t="shared" si="1557"/>
        <v>1.941747572815534</v>
      </c>
      <c r="BK176" s="33">
        <f t="shared" si="1557"/>
        <v>0</v>
      </c>
      <c r="BL176" s="33">
        <f t="shared" si="1557"/>
        <v>0.970873786407767</v>
      </c>
      <c r="BM176" s="33">
        <f t="shared" si="1557"/>
        <v>0</v>
      </c>
      <c r="BN176" s="30">
        <f t="shared" si="1557"/>
        <v>12.621359223300971</v>
      </c>
      <c r="BO176" s="54">
        <f t="shared" si="1557"/>
        <v>0</v>
      </c>
      <c r="BR176" s="49">
        <v>16</v>
      </c>
      <c r="BS176" s="33">
        <f t="shared" ref="BS176:CM176" si="1558">AU166+AU167+AU168+AU169+AU170+AU171+AU172+AU173+AU174+AU175+AU176</f>
        <v>27.184466019417474</v>
      </c>
      <c r="BT176" s="33">
        <f t="shared" si="1558"/>
        <v>63.106796116504846</v>
      </c>
      <c r="BU176" s="31">
        <f t="shared" si="1558"/>
        <v>56.310679611650485</v>
      </c>
      <c r="BV176" s="31">
        <f t="shared" si="1558"/>
        <v>94.117647058823522</v>
      </c>
      <c r="BW176" s="33">
        <f t="shared" si="1558"/>
        <v>73.78640776699028</v>
      </c>
      <c r="BX176" s="33">
        <f t="shared" si="1558"/>
        <v>99.999999999999986</v>
      </c>
      <c r="BY176" s="33">
        <f t="shared" si="1558"/>
        <v>87.378640776699029</v>
      </c>
      <c r="BZ176" s="33">
        <f t="shared" si="1558"/>
        <v>66.990291262135926</v>
      </c>
      <c r="CA176" s="33">
        <f t="shared" si="1558"/>
        <v>100</v>
      </c>
      <c r="CB176" s="33">
        <f t="shared" si="1558"/>
        <v>100</v>
      </c>
      <c r="CC176" s="33">
        <f t="shared" si="1558"/>
        <v>100</v>
      </c>
      <c r="CD176" s="31">
        <f t="shared" si="1558"/>
        <v>99.999999999999986</v>
      </c>
      <c r="CE176" s="33">
        <f t="shared" si="1558"/>
        <v>100</v>
      </c>
      <c r="CF176" s="33">
        <f t="shared" si="1558"/>
        <v>100</v>
      </c>
      <c r="CG176" s="31">
        <f t="shared" si="1558"/>
        <v>62.135922330097088</v>
      </c>
      <c r="CH176" s="33">
        <f t="shared" si="1558"/>
        <v>68.932038834951442</v>
      </c>
      <c r="CI176" s="33">
        <f t="shared" si="1558"/>
        <v>100.00000000000001</v>
      </c>
      <c r="CJ176" s="33">
        <f t="shared" si="1558"/>
        <v>99.999999999999986</v>
      </c>
      <c r="CK176" s="33">
        <f t="shared" si="1558"/>
        <v>100.00000000000001</v>
      </c>
      <c r="CL176" s="30">
        <f t="shared" si="1558"/>
        <v>100</v>
      </c>
      <c r="CM176" s="54">
        <f t="shared" si="1558"/>
        <v>100</v>
      </c>
      <c r="CN176" s="7"/>
      <c r="CQ176" s="10"/>
      <c r="CR176" s="10"/>
      <c r="CS176" s="10"/>
      <c r="CT176" s="10"/>
      <c r="CU176" s="10"/>
      <c r="CV176" s="10"/>
      <c r="CW176" s="10"/>
      <c r="CX176" s="10"/>
      <c r="CY176" s="10"/>
      <c r="CZ176" s="10"/>
      <c r="DA176" s="10"/>
      <c r="DB176" s="10"/>
      <c r="DC176" s="10"/>
      <c r="DD176" s="10"/>
      <c r="DE176" s="10"/>
      <c r="DF176" s="10"/>
      <c r="DG176" s="10"/>
      <c r="DH176" s="10"/>
      <c r="DI176" s="10"/>
      <c r="DJ176" s="10"/>
      <c r="DK176" s="10"/>
      <c r="DL176" s="10"/>
      <c r="DM176" s="10"/>
      <c r="DN176" s="10"/>
    </row>
    <row r="177" spans="2:118" x14ac:dyDescent="0.25">
      <c r="B177" s="49" t="s">
        <v>13</v>
      </c>
      <c r="C177" s="2">
        <v>0</v>
      </c>
      <c r="D177" s="2">
        <v>0</v>
      </c>
      <c r="E177" s="2">
        <v>0</v>
      </c>
      <c r="F177" s="2">
        <v>0</v>
      </c>
      <c r="G177" s="2">
        <v>71</v>
      </c>
      <c r="H177" s="2">
        <v>0</v>
      </c>
      <c r="I177" s="2">
        <v>22</v>
      </c>
      <c r="J177" s="2">
        <v>7</v>
      </c>
      <c r="K177" s="2">
        <v>2</v>
      </c>
      <c r="L177" s="2">
        <v>1</v>
      </c>
      <c r="M177" s="3">
        <v>0</v>
      </c>
      <c r="N177" s="3">
        <v>0</v>
      </c>
      <c r="O177" s="3">
        <v>0</v>
      </c>
      <c r="P177" s="3">
        <v>0</v>
      </c>
      <c r="Q177" s="3">
        <v>0</v>
      </c>
      <c r="R177" s="3">
        <v>0</v>
      </c>
      <c r="S177" s="49">
        <v>103</v>
      </c>
      <c r="V177" s="49">
        <v>32</v>
      </c>
      <c r="W177" s="3">
        <f>N166</f>
        <v>22</v>
      </c>
      <c r="X177" s="3">
        <f>N167</f>
        <v>2</v>
      </c>
      <c r="Y177" s="3">
        <f>N168</f>
        <v>2</v>
      </c>
      <c r="Z177" s="3">
        <f>N169</f>
        <v>2</v>
      </c>
      <c r="AA177" s="3">
        <f>N170</f>
        <v>27</v>
      </c>
      <c r="AB177" s="3">
        <f>N171</f>
        <v>0</v>
      </c>
      <c r="AC177" s="3">
        <f>N172</f>
        <v>8</v>
      </c>
      <c r="AD177" s="3">
        <f>N173</f>
        <v>4</v>
      </c>
      <c r="AE177" s="3">
        <f>N174</f>
        <v>0</v>
      </c>
      <c r="AF177" s="3">
        <f>N175</f>
        <v>0</v>
      </c>
      <c r="AG177" s="3">
        <f>N176</f>
        <v>0</v>
      </c>
      <c r="AH177" s="3">
        <f>N177</f>
        <v>0</v>
      </c>
      <c r="AI177" s="3">
        <f>N178</f>
        <v>0</v>
      </c>
      <c r="AJ177" s="3">
        <f>N179</f>
        <v>0</v>
      </c>
      <c r="AK177" s="2">
        <f>N180</f>
        <v>12</v>
      </c>
      <c r="AL177" s="3">
        <f>N181</f>
        <v>32</v>
      </c>
      <c r="AM177" s="3">
        <f>N182</f>
        <v>0</v>
      </c>
      <c r="AN177" s="3">
        <f>N183</f>
        <v>0</v>
      </c>
      <c r="AO177" s="3">
        <f>N184</f>
        <v>0</v>
      </c>
      <c r="AP177" s="49">
        <f>N185</f>
        <v>0</v>
      </c>
      <c r="AQ177" s="53">
        <f>N186</f>
        <v>0</v>
      </c>
      <c r="AT177" s="49">
        <v>32</v>
      </c>
      <c r="AU177" s="33">
        <f t="shared" ref="AU177:BO177" si="1559">PRODUCT(W177*100*1/W182)</f>
        <v>21.359223300970875</v>
      </c>
      <c r="AV177" s="33">
        <f t="shared" si="1559"/>
        <v>1.941747572815534</v>
      </c>
      <c r="AW177" s="33">
        <f t="shared" si="1559"/>
        <v>1.941747572815534</v>
      </c>
      <c r="AX177" s="33">
        <f t="shared" si="1559"/>
        <v>1.9607843137254901</v>
      </c>
      <c r="AY177" s="33">
        <f t="shared" si="1559"/>
        <v>26.21359223300971</v>
      </c>
      <c r="AZ177" s="33">
        <f t="shared" si="1559"/>
        <v>0</v>
      </c>
      <c r="BA177" s="33">
        <f t="shared" si="1559"/>
        <v>7.766990291262136</v>
      </c>
      <c r="BB177" s="33">
        <f t="shared" si="1559"/>
        <v>3.883495145631068</v>
      </c>
      <c r="BC177" s="33">
        <f t="shared" si="1559"/>
        <v>0</v>
      </c>
      <c r="BD177" s="33">
        <f t="shared" si="1559"/>
        <v>0</v>
      </c>
      <c r="BE177" s="33">
        <f t="shared" si="1559"/>
        <v>0</v>
      </c>
      <c r="BF177" s="33">
        <f t="shared" si="1559"/>
        <v>0</v>
      </c>
      <c r="BG177" s="33">
        <f t="shared" si="1559"/>
        <v>0</v>
      </c>
      <c r="BH177" s="33">
        <f t="shared" si="1559"/>
        <v>0</v>
      </c>
      <c r="BI177" s="31">
        <f t="shared" si="1559"/>
        <v>11.650485436893204</v>
      </c>
      <c r="BJ177" s="33">
        <f t="shared" si="1559"/>
        <v>31.067961165048544</v>
      </c>
      <c r="BK177" s="33">
        <f t="shared" si="1559"/>
        <v>0</v>
      </c>
      <c r="BL177" s="33">
        <f t="shared" si="1559"/>
        <v>0</v>
      </c>
      <c r="BM177" s="33">
        <f t="shared" si="1559"/>
        <v>0</v>
      </c>
      <c r="BN177" s="30">
        <f t="shared" si="1559"/>
        <v>0</v>
      </c>
      <c r="BO177" s="54">
        <f t="shared" si="1559"/>
        <v>0</v>
      </c>
      <c r="BR177" s="49">
        <v>32</v>
      </c>
      <c r="BS177" s="33">
        <f t="shared" ref="BS177:CM177" si="1560">AU166+AU167+AU168+AU169+AU170+AU171+AU172+AU173+AU174+AU175+AU176+AU177</f>
        <v>48.543689320388353</v>
      </c>
      <c r="BT177" s="33">
        <f t="shared" si="1560"/>
        <v>65.048543689320383</v>
      </c>
      <c r="BU177" s="33">
        <f t="shared" si="1560"/>
        <v>58.252427184466022</v>
      </c>
      <c r="BV177" s="33">
        <f t="shared" si="1560"/>
        <v>96.078431372549005</v>
      </c>
      <c r="BW177" s="33">
        <f t="shared" si="1560"/>
        <v>99.999999999999986</v>
      </c>
      <c r="BX177" s="33">
        <f t="shared" si="1560"/>
        <v>99.999999999999986</v>
      </c>
      <c r="BY177" s="33">
        <f t="shared" si="1560"/>
        <v>95.145631067961162</v>
      </c>
      <c r="BZ177" s="33">
        <f t="shared" si="1560"/>
        <v>70.873786407767</v>
      </c>
      <c r="CA177" s="33">
        <f t="shared" si="1560"/>
        <v>100</v>
      </c>
      <c r="CB177" s="33">
        <f t="shared" si="1560"/>
        <v>100</v>
      </c>
      <c r="CC177" s="33">
        <f t="shared" si="1560"/>
        <v>100</v>
      </c>
      <c r="CD177" s="33">
        <f t="shared" si="1560"/>
        <v>99.999999999999986</v>
      </c>
      <c r="CE177" s="33">
        <f t="shared" si="1560"/>
        <v>100</v>
      </c>
      <c r="CF177" s="33">
        <f t="shared" si="1560"/>
        <v>100</v>
      </c>
      <c r="CG177" s="31">
        <f t="shared" si="1560"/>
        <v>73.786407766990294</v>
      </c>
      <c r="CH177" s="33">
        <f t="shared" si="1560"/>
        <v>99.999999999999986</v>
      </c>
      <c r="CI177" s="33">
        <f t="shared" si="1560"/>
        <v>100.00000000000001</v>
      </c>
      <c r="CJ177" s="33">
        <f t="shared" si="1560"/>
        <v>99.999999999999986</v>
      </c>
      <c r="CK177" s="33">
        <f t="shared" si="1560"/>
        <v>100.00000000000001</v>
      </c>
      <c r="CL177" s="30">
        <f t="shared" si="1560"/>
        <v>100</v>
      </c>
      <c r="CM177" s="54">
        <f t="shared" si="1560"/>
        <v>100</v>
      </c>
      <c r="CN177" s="7"/>
      <c r="CQ177" s="10"/>
      <c r="CR177" s="10"/>
      <c r="CS177" s="10"/>
      <c r="CT177" s="10"/>
      <c r="CU177" s="10"/>
      <c r="CV177" s="10"/>
      <c r="CW177" s="10"/>
      <c r="CX177" s="10"/>
      <c r="CY177" s="10"/>
      <c r="CZ177" s="10"/>
      <c r="DA177" s="10"/>
      <c r="DB177" s="10"/>
      <c r="DC177" s="10"/>
      <c r="DD177" s="10"/>
      <c r="DE177" s="10"/>
      <c r="DF177" s="10"/>
      <c r="DG177" s="10"/>
      <c r="DH177" s="10"/>
      <c r="DI177" s="10"/>
      <c r="DJ177" s="10"/>
      <c r="DK177" s="10"/>
      <c r="DL177" s="10"/>
      <c r="DM177" s="10"/>
      <c r="DN177" s="10"/>
    </row>
    <row r="178" spans="2:118" x14ac:dyDescent="0.25">
      <c r="B178" s="49" t="s">
        <v>14</v>
      </c>
      <c r="C178" s="2">
        <v>0</v>
      </c>
      <c r="D178" s="2">
        <v>0</v>
      </c>
      <c r="E178" s="2">
        <v>28</v>
      </c>
      <c r="F178" s="2">
        <v>0</v>
      </c>
      <c r="G178" s="2">
        <v>48</v>
      </c>
      <c r="H178" s="2">
        <v>3</v>
      </c>
      <c r="I178" s="2">
        <v>0</v>
      </c>
      <c r="J178" s="2">
        <v>2</v>
      </c>
      <c r="K178" s="3">
        <v>0</v>
      </c>
      <c r="L178" s="3">
        <v>5</v>
      </c>
      <c r="M178" s="3">
        <v>17</v>
      </c>
      <c r="N178" s="3">
        <v>0</v>
      </c>
      <c r="O178" s="3">
        <v>0</v>
      </c>
      <c r="P178" s="3">
        <v>0</v>
      </c>
      <c r="Q178" s="3">
        <v>0</v>
      </c>
      <c r="R178" s="3">
        <v>0</v>
      </c>
      <c r="S178" s="49">
        <v>103</v>
      </c>
      <c r="V178" s="49">
        <v>64</v>
      </c>
      <c r="W178" s="3">
        <f>O166</f>
        <v>53</v>
      </c>
      <c r="X178" s="3">
        <f>O167</f>
        <v>36</v>
      </c>
      <c r="Y178" s="3">
        <f>O168</f>
        <v>8</v>
      </c>
      <c r="Z178" s="3">
        <f>O169</f>
        <v>1</v>
      </c>
      <c r="AA178" s="3">
        <f>O170</f>
        <v>0</v>
      </c>
      <c r="AB178" s="3">
        <f>O171</f>
        <v>0</v>
      </c>
      <c r="AC178" s="3">
        <f>O172</f>
        <v>5</v>
      </c>
      <c r="AD178" s="3">
        <f>O173</f>
        <v>30</v>
      </c>
      <c r="AE178" s="3">
        <f>O174</f>
        <v>0</v>
      </c>
      <c r="AF178" s="3">
        <f>O175</f>
        <v>0</v>
      </c>
      <c r="AG178" s="3">
        <f>O176</f>
        <v>0</v>
      </c>
      <c r="AH178" s="3">
        <f>O177</f>
        <v>0</v>
      </c>
      <c r="AI178" s="3">
        <f>O178</f>
        <v>0</v>
      </c>
      <c r="AJ178" s="3">
        <f>O179</f>
        <v>0</v>
      </c>
      <c r="AK178" s="3">
        <f>O180</f>
        <v>16</v>
      </c>
      <c r="AL178" s="3">
        <f>O181</f>
        <v>0</v>
      </c>
      <c r="AM178" s="3">
        <f>O182</f>
        <v>0</v>
      </c>
      <c r="AN178" s="3">
        <f>O183</f>
        <v>0</v>
      </c>
      <c r="AO178" s="3">
        <f>O184</f>
        <v>0</v>
      </c>
      <c r="AP178" s="49">
        <f>O185</f>
        <v>0</v>
      </c>
      <c r="AQ178" s="53">
        <f>O186</f>
        <v>0</v>
      </c>
      <c r="AT178" s="49">
        <v>64</v>
      </c>
      <c r="AU178" s="33">
        <f t="shared" ref="AU178:BO178" si="1561">PRODUCT(W178*100*1/W182)</f>
        <v>51.456310679611647</v>
      </c>
      <c r="AV178" s="33">
        <f t="shared" si="1561"/>
        <v>34.95145631067961</v>
      </c>
      <c r="AW178" s="33">
        <f t="shared" si="1561"/>
        <v>7.766990291262136</v>
      </c>
      <c r="AX178" s="33">
        <f t="shared" si="1561"/>
        <v>0.98039215686274506</v>
      </c>
      <c r="AY178" s="33">
        <f t="shared" si="1561"/>
        <v>0</v>
      </c>
      <c r="AZ178" s="33">
        <f t="shared" si="1561"/>
        <v>0</v>
      </c>
      <c r="BA178" s="33">
        <f t="shared" si="1561"/>
        <v>4.8543689320388346</v>
      </c>
      <c r="BB178" s="33">
        <f t="shared" si="1561"/>
        <v>29.126213592233011</v>
      </c>
      <c r="BC178" s="33">
        <f t="shared" si="1561"/>
        <v>0</v>
      </c>
      <c r="BD178" s="33">
        <f t="shared" si="1561"/>
        <v>0</v>
      </c>
      <c r="BE178" s="33">
        <f t="shared" si="1561"/>
        <v>0</v>
      </c>
      <c r="BF178" s="33">
        <f t="shared" si="1561"/>
        <v>0</v>
      </c>
      <c r="BG178" s="33">
        <f t="shared" si="1561"/>
        <v>0</v>
      </c>
      <c r="BH178" s="33">
        <f t="shared" si="1561"/>
        <v>0</v>
      </c>
      <c r="BI178" s="33">
        <f t="shared" si="1561"/>
        <v>15.533980582524272</v>
      </c>
      <c r="BJ178" s="33">
        <f t="shared" si="1561"/>
        <v>0</v>
      </c>
      <c r="BK178" s="33">
        <f t="shared" si="1561"/>
        <v>0</v>
      </c>
      <c r="BL178" s="33">
        <f t="shared" si="1561"/>
        <v>0</v>
      </c>
      <c r="BM178" s="33">
        <f t="shared" si="1561"/>
        <v>0</v>
      </c>
      <c r="BN178" s="30">
        <f t="shared" si="1561"/>
        <v>0</v>
      </c>
      <c r="BO178" s="54">
        <f t="shared" si="1561"/>
        <v>0</v>
      </c>
      <c r="BR178" s="49">
        <v>64</v>
      </c>
      <c r="BS178" s="33">
        <f t="shared" ref="BS178:CM178" si="1562">AU166+AU167+AU168+AU169+AU170+AU171+AU172+AU173+AU174+AU175+AU176+AU177+AU178</f>
        <v>100</v>
      </c>
      <c r="BT178" s="33">
        <f t="shared" si="1562"/>
        <v>100</v>
      </c>
      <c r="BU178" s="33">
        <f t="shared" si="1562"/>
        <v>66.019417475728162</v>
      </c>
      <c r="BV178" s="33">
        <f t="shared" si="1562"/>
        <v>97.058823529411754</v>
      </c>
      <c r="BW178" s="33">
        <f t="shared" si="1562"/>
        <v>99.999999999999986</v>
      </c>
      <c r="BX178" s="33">
        <f t="shared" si="1562"/>
        <v>99.999999999999986</v>
      </c>
      <c r="BY178" s="33">
        <f t="shared" si="1562"/>
        <v>100</v>
      </c>
      <c r="BZ178" s="33">
        <f t="shared" si="1562"/>
        <v>100.00000000000001</v>
      </c>
      <c r="CA178" s="33">
        <f t="shared" si="1562"/>
        <v>100</v>
      </c>
      <c r="CB178" s="33">
        <f t="shared" si="1562"/>
        <v>100</v>
      </c>
      <c r="CC178" s="33">
        <f t="shared" si="1562"/>
        <v>100</v>
      </c>
      <c r="CD178" s="33">
        <f t="shared" si="1562"/>
        <v>99.999999999999986</v>
      </c>
      <c r="CE178" s="33">
        <f t="shared" si="1562"/>
        <v>100</v>
      </c>
      <c r="CF178" s="33">
        <f t="shared" si="1562"/>
        <v>100</v>
      </c>
      <c r="CG178" s="33">
        <f t="shared" si="1562"/>
        <v>89.320388349514559</v>
      </c>
      <c r="CH178" s="33">
        <f t="shared" si="1562"/>
        <v>99.999999999999986</v>
      </c>
      <c r="CI178" s="33">
        <f t="shared" si="1562"/>
        <v>100.00000000000001</v>
      </c>
      <c r="CJ178" s="33">
        <f t="shared" si="1562"/>
        <v>99.999999999999986</v>
      </c>
      <c r="CK178" s="33">
        <f t="shared" si="1562"/>
        <v>100.00000000000001</v>
      </c>
      <c r="CL178" s="30">
        <f t="shared" si="1562"/>
        <v>100</v>
      </c>
      <c r="CM178" s="54">
        <f t="shared" si="1562"/>
        <v>100</v>
      </c>
      <c r="CN178" s="7"/>
      <c r="CQ178" s="10"/>
      <c r="CR178" s="10"/>
      <c r="CS178" s="10"/>
      <c r="CT178" s="10"/>
      <c r="CU178" s="10"/>
      <c r="CV178" s="10"/>
      <c r="CW178" s="10"/>
      <c r="CX178" s="10"/>
      <c r="CY178" s="10"/>
      <c r="CZ178" s="10"/>
      <c r="DA178" s="10"/>
      <c r="DB178" s="10"/>
      <c r="DC178" s="10"/>
      <c r="DD178" s="10"/>
      <c r="DE178" s="10"/>
      <c r="DF178" s="10"/>
      <c r="DG178" s="10"/>
      <c r="DH178" s="10"/>
      <c r="DI178" s="10"/>
      <c r="DJ178" s="10"/>
      <c r="DK178" s="10"/>
      <c r="DL178" s="10"/>
      <c r="DM178" s="10"/>
      <c r="DN178" s="10"/>
    </row>
    <row r="179" spans="2:118" x14ac:dyDescent="0.25">
      <c r="B179" s="49" t="s">
        <v>15</v>
      </c>
      <c r="C179" s="2">
        <v>0</v>
      </c>
      <c r="D179" s="2">
        <v>0</v>
      </c>
      <c r="E179" s="2">
        <v>15</v>
      </c>
      <c r="F179" s="2">
        <v>0</v>
      </c>
      <c r="G179" s="2">
        <v>3</v>
      </c>
      <c r="H179" s="2">
        <v>3</v>
      </c>
      <c r="I179" s="2">
        <v>0</v>
      </c>
      <c r="J179" s="2">
        <v>2</v>
      </c>
      <c r="K179" s="3">
        <v>0</v>
      </c>
      <c r="L179" s="3">
        <v>0</v>
      </c>
      <c r="M179" s="3">
        <v>0</v>
      </c>
      <c r="N179" s="3">
        <v>0</v>
      </c>
      <c r="O179" s="3">
        <v>0</v>
      </c>
      <c r="P179" s="3">
        <v>0</v>
      </c>
      <c r="Q179" s="3">
        <v>0</v>
      </c>
      <c r="R179" s="3">
        <v>0</v>
      </c>
      <c r="S179" s="49">
        <v>23</v>
      </c>
      <c r="V179" s="49">
        <v>128</v>
      </c>
      <c r="W179" s="3">
        <f>P166</f>
        <v>0</v>
      </c>
      <c r="X179" s="3">
        <f>P167</f>
        <v>0</v>
      </c>
      <c r="Y179" s="3">
        <f>P168</f>
        <v>35</v>
      </c>
      <c r="Z179" s="3">
        <f>P169</f>
        <v>3</v>
      </c>
      <c r="AA179" s="3">
        <f>P170</f>
        <v>0</v>
      </c>
      <c r="AB179" s="3">
        <f>P171</f>
        <v>0</v>
      </c>
      <c r="AC179" s="3">
        <f>P172</f>
        <v>0</v>
      </c>
      <c r="AD179" s="3">
        <f>P173</f>
        <v>0</v>
      </c>
      <c r="AE179" s="3">
        <f>P174</f>
        <v>0</v>
      </c>
      <c r="AF179" s="3">
        <f>P175</f>
        <v>0</v>
      </c>
      <c r="AG179" s="3">
        <f>P176</f>
        <v>0</v>
      </c>
      <c r="AH179" s="3">
        <f>P177</f>
        <v>0</v>
      </c>
      <c r="AI179" s="3">
        <f>P178</f>
        <v>0</v>
      </c>
      <c r="AJ179" s="3">
        <f>P179</f>
        <v>0</v>
      </c>
      <c r="AK179" s="3">
        <f>P180</f>
        <v>2</v>
      </c>
      <c r="AL179" s="3">
        <f>P181</f>
        <v>0</v>
      </c>
      <c r="AM179" s="3">
        <f>P182</f>
        <v>0</v>
      </c>
      <c r="AN179" s="3">
        <f>P183</f>
        <v>0</v>
      </c>
      <c r="AO179" s="3">
        <f>P184</f>
        <v>0</v>
      </c>
      <c r="AP179" s="49">
        <f>P185</f>
        <v>0</v>
      </c>
      <c r="AQ179" s="53">
        <f>P186</f>
        <v>0</v>
      </c>
      <c r="AT179" s="49">
        <v>128</v>
      </c>
      <c r="AU179" s="33">
        <f t="shared" ref="AU179:BO179" si="1563">PRODUCT(W179*100*1/W182)</f>
        <v>0</v>
      </c>
      <c r="AV179" s="33">
        <f t="shared" si="1563"/>
        <v>0</v>
      </c>
      <c r="AW179" s="33">
        <f t="shared" si="1563"/>
        <v>33.980582524271846</v>
      </c>
      <c r="AX179" s="33">
        <f t="shared" si="1563"/>
        <v>2.9411764705882355</v>
      </c>
      <c r="AY179" s="33">
        <f t="shared" si="1563"/>
        <v>0</v>
      </c>
      <c r="AZ179" s="33">
        <f t="shared" si="1563"/>
        <v>0</v>
      </c>
      <c r="BA179" s="33">
        <f t="shared" si="1563"/>
        <v>0</v>
      </c>
      <c r="BB179" s="33">
        <f t="shared" si="1563"/>
        <v>0</v>
      </c>
      <c r="BC179" s="33">
        <f t="shared" si="1563"/>
        <v>0</v>
      </c>
      <c r="BD179" s="33">
        <f t="shared" si="1563"/>
        <v>0</v>
      </c>
      <c r="BE179" s="33">
        <f t="shared" si="1563"/>
        <v>0</v>
      </c>
      <c r="BF179" s="33">
        <f t="shared" si="1563"/>
        <v>0</v>
      </c>
      <c r="BG179" s="33">
        <f t="shared" si="1563"/>
        <v>0</v>
      </c>
      <c r="BH179" s="33">
        <f t="shared" si="1563"/>
        <v>0</v>
      </c>
      <c r="BI179" s="33">
        <f t="shared" si="1563"/>
        <v>1.941747572815534</v>
      </c>
      <c r="BJ179" s="33">
        <f t="shared" si="1563"/>
        <v>0</v>
      </c>
      <c r="BK179" s="33">
        <f t="shared" si="1563"/>
        <v>0</v>
      </c>
      <c r="BL179" s="33">
        <f t="shared" si="1563"/>
        <v>0</v>
      </c>
      <c r="BM179" s="33">
        <f t="shared" si="1563"/>
        <v>0</v>
      </c>
      <c r="BN179" s="30">
        <f t="shared" si="1563"/>
        <v>0</v>
      </c>
      <c r="BO179" s="54">
        <f t="shared" si="1563"/>
        <v>0</v>
      </c>
      <c r="BR179" s="49">
        <v>128</v>
      </c>
      <c r="BS179" s="33">
        <f t="shared" ref="BS179:CM179" si="1564">AU166+AU167+AU168+AU169+AU170+AU171+AU172+AU173+AU174+AU175+AU176+AU177+AU178+AU179</f>
        <v>100</v>
      </c>
      <c r="BT179" s="33">
        <f t="shared" si="1564"/>
        <v>100</v>
      </c>
      <c r="BU179" s="33">
        <f t="shared" si="1564"/>
        <v>100</v>
      </c>
      <c r="BV179" s="33">
        <f t="shared" si="1564"/>
        <v>99.999999999999986</v>
      </c>
      <c r="BW179" s="33">
        <f t="shared" si="1564"/>
        <v>99.999999999999986</v>
      </c>
      <c r="BX179" s="33">
        <f t="shared" si="1564"/>
        <v>99.999999999999986</v>
      </c>
      <c r="BY179" s="33">
        <f t="shared" si="1564"/>
        <v>100</v>
      </c>
      <c r="BZ179" s="33">
        <f t="shared" si="1564"/>
        <v>100.00000000000001</v>
      </c>
      <c r="CA179" s="33">
        <f t="shared" si="1564"/>
        <v>100</v>
      </c>
      <c r="CB179" s="33">
        <f t="shared" si="1564"/>
        <v>100</v>
      </c>
      <c r="CC179" s="33">
        <f t="shared" si="1564"/>
        <v>100</v>
      </c>
      <c r="CD179" s="33">
        <f t="shared" si="1564"/>
        <v>99.999999999999986</v>
      </c>
      <c r="CE179" s="33">
        <f t="shared" si="1564"/>
        <v>100</v>
      </c>
      <c r="CF179" s="33">
        <f t="shared" si="1564"/>
        <v>100</v>
      </c>
      <c r="CG179" s="33">
        <f t="shared" si="1564"/>
        <v>91.262135922330089</v>
      </c>
      <c r="CH179" s="33">
        <f t="shared" si="1564"/>
        <v>99.999999999999986</v>
      </c>
      <c r="CI179" s="33">
        <f t="shared" si="1564"/>
        <v>100.00000000000001</v>
      </c>
      <c r="CJ179" s="33">
        <f t="shared" si="1564"/>
        <v>99.999999999999986</v>
      </c>
      <c r="CK179" s="33">
        <f t="shared" si="1564"/>
        <v>100.00000000000001</v>
      </c>
      <c r="CL179" s="30">
        <f t="shared" si="1564"/>
        <v>100</v>
      </c>
      <c r="CM179" s="54">
        <f t="shared" si="1564"/>
        <v>100</v>
      </c>
      <c r="CN179" s="7"/>
      <c r="CQ179" s="10"/>
      <c r="CR179" s="10"/>
      <c r="CS179" s="10"/>
      <c r="CT179" s="10"/>
      <c r="CU179" s="10"/>
      <c r="CV179" s="10"/>
      <c r="CW179" s="10"/>
      <c r="CX179" s="10"/>
      <c r="CY179" s="10"/>
      <c r="CZ179" s="10"/>
      <c r="DA179" s="10"/>
      <c r="DB179" s="10"/>
      <c r="DC179" s="10"/>
      <c r="DD179" s="10"/>
      <c r="DE179" s="10"/>
      <c r="DF179" s="10"/>
      <c r="DG179" s="10"/>
      <c r="DH179" s="10"/>
      <c r="DI179" s="10"/>
      <c r="DJ179" s="10"/>
      <c r="DK179" s="10"/>
      <c r="DL179" s="10"/>
      <c r="DM179" s="10"/>
      <c r="DN179" s="10"/>
    </row>
    <row r="180" spans="2:118" x14ac:dyDescent="0.25">
      <c r="B180" s="49" t="s">
        <v>16</v>
      </c>
      <c r="C180" s="2">
        <v>0</v>
      </c>
      <c r="D180" s="2">
        <v>0</v>
      </c>
      <c r="E180" s="2">
        <v>0</v>
      </c>
      <c r="F180" s="2">
        <v>0</v>
      </c>
      <c r="G180" s="2">
        <v>0</v>
      </c>
      <c r="H180" s="2">
        <v>4</v>
      </c>
      <c r="I180" s="2">
        <v>0</v>
      </c>
      <c r="J180" s="2">
        <v>3</v>
      </c>
      <c r="K180" s="2">
        <v>12</v>
      </c>
      <c r="L180" s="2">
        <v>25</v>
      </c>
      <c r="M180" s="2">
        <v>20</v>
      </c>
      <c r="N180" s="2">
        <v>12</v>
      </c>
      <c r="O180" s="3">
        <v>16</v>
      </c>
      <c r="P180" s="3">
        <v>2</v>
      </c>
      <c r="Q180" s="3">
        <v>9</v>
      </c>
      <c r="R180" s="3">
        <v>0</v>
      </c>
      <c r="S180" s="49">
        <v>103</v>
      </c>
      <c r="V180" s="49">
        <v>256</v>
      </c>
      <c r="W180" s="3">
        <f>Q166</f>
        <v>0</v>
      </c>
      <c r="X180" s="3">
        <f>Q167</f>
        <v>0</v>
      </c>
      <c r="Y180" s="3">
        <f>Q168</f>
        <v>0</v>
      </c>
      <c r="Z180" s="3">
        <f>Q169</f>
        <v>0</v>
      </c>
      <c r="AA180" s="3">
        <f>Q170</f>
        <v>0</v>
      </c>
      <c r="AB180" s="3">
        <f>Q171</f>
        <v>0</v>
      </c>
      <c r="AC180" s="3">
        <f>Q172</f>
        <v>0</v>
      </c>
      <c r="AD180" s="3">
        <f>Q173</f>
        <v>0</v>
      </c>
      <c r="AE180" s="3">
        <f>Q174</f>
        <v>0</v>
      </c>
      <c r="AF180" s="3">
        <f>Q175</f>
        <v>0</v>
      </c>
      <c r="AG180" s="3">
        <f>Q176</f>
        <v>0</v>
      </c>
      <c r="AH180" s="3">
        <f>Q177</f>
        <v>0</v>
      </c>
      <c r="AI180" s="3">
        <f>Q178</f>
        <v>0</v>
      </c>
      <c r="AJ180" s="3">
        <f>Q179</f>
        <v>0</v>
      </c>
      <c r="AK180" s="3">
        <f>Q180</f>
        <v>9</v>
      </c>
      <c r="AL180" s="3">
        <f>Q181</f>
        <v>0</v>
      </c>
      <c r="AM180" s="3">
        <f>Q182</f>
        <v>0</v>
      </c>
      <c r="AN180" s="3">
        <f>Q183</f>
        <v>0</v>
      </c>
      <c r="AO180" s="3">
        <f>Q184</f>
        <v>0</v>
      </c>
      <c r="AP180" s="49">
        <f>Q185</f>
        <v>0</v>
      </c>
      <c r="AQ180" s="53">
        <f>Q186</f>
        <v>0</v>
      </c>
      <c r="AT180" s="49">
        <v>256</v>
      </c>
      <c r="AU180" s="33">
        <f t="shared" ref="AU180:BO180" si="1565">PRODUCT(W180*100*1/W182)</f>
        <v>0</v>
      </c>
      <c r="AV180" s="33">
        <f t="shared" si="1565"/>
        <v>0</v>
      </c>
      <c r="AW180" s="33">
        <f t="shared" si="1565"/>
        <v>0</v>
      </c>
      <c r="AX180" s="33">
        <f t="shared" si="1565"/>
        <v>0</v>
      </c>
      <c r="AY180" s="33">
        <f t="shared" si="1565"/>
        <v>0</v>
      </c>
      <c r="AZ180" s="33">
        <f t="shared" si="1565"/>
        <v>0</v>
      </c>
      <c r="BA180" s="33">
        <f t="shared" si="1565"/>
        <v>0</v>
      </c>
      <c r="BB180" s="33">
        <f t="shared" si="1565"/>
        <v>0</v>
      </c>
      <c r="BC180" s="33">
        <f t="shared" si="1565"/>
        <v>0</v>
      </c>
      <c r="BD180" s="33">
        <f t="shared" si="1565"/>
        <v>0</v>
      </c>
      <c r="BE180" s="33">
        <f t="shared" si="1565"/>
        <v>0</v>
      </c>
      <c r="BF180" s="33">
        <f t="shared" si="1565"/>
        <v>0</v>
      </c>
      <c r="BG180" s="33">
        <f t="shared" si="1565"/>
        <v>0</v>
      </c>
      <c r="BH180" s="33">
        <f t="shared" si="1565"/>
        <v>0</v>
      </c>
      <c r="BI180" s="33">
        <f t="shared" si="1565"/>
        <v>8.7378640776699026</v>
      </c>
      <c r="BJ180" s="33">
        <f t="shared" si="1565"/>
        <v>0</v>
      </c>
      <c r="BK180" s="33">
        <f t="shared" si="1565"/>
        <v>0</v>
      </c>
      <c r="BL180" s="33">
        <f t="shared" si="1565"/>
        <v>0</v>
      </c>
      <c r="BM180" s="33">
        <f t="shared" si="1565"/>
        <v>0</v>
      </c>
      <c r="BN180" s="30">
        <f t="shared" si="1565"/>
        <v>0</v>
      </c>
      <c r="BO180" s="54">
        <f t="shared" si="1565"/>
        <v>0</v>
      </c>
      <c r="BR180" s="49">
        <v>256</v>
      </c>
      <c r="BS180" s="33">
        <f t="shared" ref="BS180:CM180" si="1566">AU166+AU167+AU168+AU169+AU170+AU171+AU172+AU173+AU174+AU175+AU176+AU177+AU178+AU179+AU180</f>
        <v>100</v>
      </c>
      <c r="BT180" s="33">
        <f t="shared" si="1566"/>
        <v>100</v>
      </c>
      <c r="BU180" s="33">
        <f t="shared" si="1566"/>
        <v>100</v>
      </c>
      <c r="BV180" s="33">
        <f t="shared" si="1566"/>
        <v>99.999999999999986</v>
      </c>
      <c r="BW180" s="33">
        <f t="shared" si="1566"/>
        <v>99.999999999999986</v>
      </c>
      <c r="BX180" s="33">
        <f t="shared" si="1566"/>
        <v>99.999999999999986</v>
      </c>
      <c r="BY180" s="33">
        <f t="shared" si="1566"/>
        <v>100</v>
      </c>
      <c r="BZ180" s="33">
        <f t="shared" si="1566"/>
        <v>100.00000000000001</v>
      </c>
      <c r="CA180" s="33">
        <f t="shared" si="1566"/>
        <v>100</v>
      </c>
      <c r="CB180" s="33">
        <f t="shared" si="1566"/>
        <v>100</v>
      </c>
      <c r="CC180" s="33">
        <f t="shared" si="1566"/>
        <v>100</v>
      </c>
      <c r="CD180" s="33">
        <f t="shared" si="1566"/>
        <v>99.999999999999986</v>
      </c>
      <c r="CE180" s="33">
        <f t="shared" si="1566"/>
        <v>100</v>
      </c>
      <c r="CF180" s="33">
        <f t="shared" si="1566"/>
        <v>100</v>
      </c>
      <c r="CG180" s="33">
        <f t="shared" si="1566"/>
        <v>99.999999999999986</v>
      </c>
      <c r="CH180" s="33">
        <f t="shared" si="1566"/>
        <v>99.999999999999986</v>
      </c>
      <c r="CI180" s="33">
        <f t="shared" si="1566"/>
        <v>100.00000000000001</v>
      </c>
      <c r="CJ180" s="33">
        <f t="shared" si="1566"/>
        <v>99.999999999999986</v>
      </c>
      <c r="CK180" s="33">
        <f t="shared" si="1566"/>
        <v>100.00000000000001</v>
      </c>
      <c r="CL180" s="30">
        <f t="shared" si="1566"/>
        <v>100</v>
      </c>
      <c r="CM180" s="54">
        <f t="shared" si="1566"/>
        <v>100</v>
      </c>
      <c r="CN180" s="7"/>
      <c r="CQ180" s="10"/>
      <c r="CR180" s="10"/>
      <c r="CS180" s="10"/>
      <c r="CT180" s="10"/>
      <c r="CU180" s="10"/>
      <c r="CV180" s="10"/>
      <c r="CW180" s="10"/>
      <c r="CX180" s="10"/>
      <c r="CY180" s="10"/>
      <c r="CZ180" s="10"/>
      <c r="DA180" s="10"/>
      <c r="DB180" s="10"/>
      <c r="DC180" s="10"/>
      <c r="DD180" s="10"/>
      <c r="DE180" s="10"/>
      <c r="DF180" s="10"/>
      <c r="DG180" s="10"/>
      <c r="DH180" s="10"/>
      <c r="DI180" s="10"/>
      <c r="DJ180" s="10"/>
      <c r="DK180" s="10"/>
      <c r="DL180" s="10"/>
      <c r="DM180" s="10"/>
      <c r="DN180" s="10"/>
    </row>
    <row r="181" spans="2:118" x14ac:dyDescent="0.25">
      <c r="B181" s="49" t="s">
        <v>17</v>
      </c>
      <c r="C181" s="2">
        <v>0</v>
      </c>
      <c r="D181" s="2">
        <v>0</v>
      </c>
      <c r="E181" s="2">
        <v>28</v>
      </c>
      <c r="F181" s="2">
        <v>0</v>
      </c>
      <c r="G181" s="2">
        <v>25</v>
      </c>
      <c r="H181" s="2">
        <v>11</v>
      </c>
      <c r="I181" s="2">
        <v>2</v>
      </c>
      <c r="J181" s="2">
        <v>0</v>
      </c>
      <c r="K181" s="4">
        <v>1</v>
      </c>
      <c r="L181" s="3">
        <v>2</v>
      </c>
      <c r="M181" s="3">
        <v>2</v>
      </c>
      <c r="N181" s="3">
        <v>32</v>
      </c>
      <c r="O181" s="3">
        <v>0</v>
      </c>
      <c r="P181" s="3">
        <v>0</v>
      </c>
      <c r="Q181" s="3">
        <v>0</v>
      </c>
      <c r="R181" s="3">
        <v>0</v>
      </c>
      <c r="S181" s="49">
        <v>103</v>
      </c>
      <c r="V181" s="49">
        <v>512</v>
      </c>
      <c r="W181" s="3">
        <f>R166</f>
        <v>0</v>
      </c>
      <c r="X181" s="3">
        <f>R167</f>
        <v>0</v>
      </c>
      <c r="Y181" s="3">
        <f>R168</f>
        <v>0</v>
      </c>
      <c r="Z181" s="3">
        <f>R169</f>
        <v>0</v>
      </c>
      <c r="AA181" s="3">
        <f>R170</f>
        <v>0</v>
      </c>
      <c r="AB181" s="3">
        <f>R171</f>
        <v>0</v>
      </c>
      <c r="AC181" s="3">
        <f>R172</f>
        <v>0</v>
      </c>
      <c r="AD181" s="3">
        <f>R173</f>
        <v>0</v>
      </c>
      <c r="AE181" s="3">
        <f>R174</f>
        <v>0</v>
      </c>
      <c r="AF181" s="3">
        <f>R175</f>
        <v>0</v>
      </c>
      <c r="AG181" s="3">
        <f>R176</f>
        <v>0</v>
      </c>
      <c r="AH181" s="3">
        <f>R177</f>
        <v>0</v>
      </c>
      <c r="AI181" s="3">
        <f>R178</f>
        <v>0</v>
      </c>
      <c r="AJ181" s="3">
        <f>R179</f>
        <v>0</v>
      </c>
      <c r="AK181" s="3">
        <f>R180</f>
        <v>0</v>
      </c>
      <c r="AL181" s="3">
        <f>R181</f>
        <v>0</v>
      </c>
      <c r="AM181" s="3">
        <f>R182</f>
        <v>0</v>
      </c>
      <c r="AN181" s="3">
        <f>R183</f>
        <v>0</v>
      </c>
      <c r="AO181" s="3">
        <f>R184</f>
        <v>0</v>
      </c>
      <c r="AP181" s="49">
        <f>R185</f>
        <v>0</v>
      </c>
      <c r="AQ181" s="53">
        <f>R186</f>
        <v>0</v>
      </c>
      <c r="AT181" s="49">
        <v>512</v>
      </c>
      <c r="AU181" s="33">
        <f t="shared" ref="AU181:BO181" si="1567">PRODUCT(W181*100*1/W182)</f>
        <v>0</v>
      </c>
      <c r="AV181" s="33">
        <f t="shared" si="1567"/>
        <v>0</v>
      </c>
      <c r="AW181" s="33">
        <f t="shared" si="1567"/>
        <v>0</v>
      </c>
      <c r="AX181" s="33">
        <f t="shared" si="1567"/>
        <v>0</v>
      </c>
      <c r="AY181" s="33">
        <f t="shared" si="1567"/>
        <v>0</v>
      </c>
      <c r="AZ181" s="33">
        <f t="shared" si="1567"/>
        <v>0</v>
      </c>
      <c r="BA181" s="33">
        <f t="shared" si="1567"/>
        <v>0</v>
      </c>
      <c r="BB181" s="33">
        <f t="shared" si="1567"/>
        <v>0</v>
      </c>
      <c r="BC181" s="33">
        <f t="shared" si="1567"/>
        <v>0</v>
      </c>
      <c r="BD181" s="33">
        <f t="shared" si="1567"/>
        <v>0</v>
      </c>
      <c r="BE181" s="33">
        <f t="shared" si="1567"/>
        <v>0</v>
      </c>
      <c r="BF181" s="33">
        <f t="shared" si="1567"/>
        <v>0</v>
      </c>
      <c r="BG181" s="33">
        <f t="shared" si="1567"/>
        <v>0</v>
      </c>
      <c r="BH181" s="33">
        <f t="shared" si="1567"/>
        <v>0</v>
      </c>
      <c r="BI181" s="33">
        <f t="shared" si="1567"/>
        <v>0</v>
      </c>
      <c r="BJ181" s="33">
        <f t="shared" si="1567"/>
        <v>0</v>
      </c>
      <c r="BK181" s="33">
        <f t="shared" si="1567"/>
        <v>0</v>
      </c>
      <c r="BL181" s="33">
        <f t="shared" si="1567"/>
        <v>0</v>
      </c>
      <c r="BM181" s="33">
        <f t="shared" si="1567"/>
        <v>0</v>
      </c>
      <c r="BN181" s="30">
        <f t="shared" si="1567"/>
        <v>0</v>
      </c>
      <c r="BO181" s="54">
        <f t="shared" si="1567"/>
        <v>0</v>
      </c>
      <c r="BR181" s="49">
        <v>512</v>
      </c>
      <c r="BS181" s="33">
        <f t="shared" ref="BS181:CM181" si="1568">AU166+AU167+AU168+AU169+AU170+AU171+AU172+AU173+AU174+AU175+AU176+AU177+AU178+AU179+AU180+AU181</f>
        <v>100</v>
      </c>
      <c r="BT181" s="33">
        <f t="shared" si="1568"/>
        <v>100</v>
      </c>
      <c r="BU181" s="33">
        <f t="shared" si="1568"/>
        <v>100</v>
      </c>
      <c r="BV181" s="33">
        <f t="shared" si="1568"/>
        <v>99.999999999999986</v>
      </c>
      <c r="BW181" s="33">
        <f t="shared" si="1568"/>
        <v>99.999999999999986</v>
      </c>
      <c r="BX181" s="33">
        <f t="shared" si="1568"/>
        <v>99.999999999999986</v>
      </c>
      <c r="BY181" s="33">
        <f t="shared" si="1568"/>
        <v>100</v>
      </c>
      <c r="BZ181" s="33">
        <f t="shared" si="1568"/>
        <v>100.00000000000001</v>
      </c>
      <c r="CA181" s="33">
        <f t="shared" si="1568"/>
        <v>100</v>
      </c>
      <c r="CB181" s="33">
        <f t="shared" si="1568"/>
        <v>100</v>
      </c>
      <c r="CC181" s="33">
        <f t="shared" si="1568"/>
        <v>100</v>
      </c>
      <c r="CD181" s="33">
        <f t="shared" si="1568"/>
        <v>99.999999999999986</v>
      </c>
      <c r="CE181" s="33">
        <f t="shared" si="1568"/>
        <v>100</v>
      </c>
      <c r="CF181" s="33">
        <f t="shared" si="1568"/>
        <v>100</v>
      </c>
      <c r="CG181" s="33">
        <f t="shared" si="1568"/>
        <v>99.999999999999986</v>
      </c>
      <c r="CH181" s="33">
        <f t="shared" si="1568"/>
        <v>99.999999999999986</v>
      </c>
      <c r="CI181" s="33">
        <f t="shared" si="1568"/>
        <v>100.00000000000001</v>
      </c>
      <c r="CJ181" s="33">
        <f t="shared" si="1568"/>
        <v>99.999999999999986</v>
      </c>
      <c r="CK181" s="33">
        <f t="shared" si="1568"/>
        <v>100.00000000000001</v>
      </c>
      <c r="CL181" s="30">
        <f t="shared" si="1568"/>
        <v>100</v>
      </c>
      <c r="CM181" s="54">
        <f t="shared" si="1568"/>
        <v>100</v>
      </c>
      <c r="CN181" s="7"/>
      <c r="CQ181" s="10"/>
      <c r="CR181" s="10"/>
      <c r="CS181" s="10"/>
      <c r="CT181" s="10"/>
      <c r="CU181" s="10"/>
      <c r="CV181" s="10"/>
      <c r="CW181" s="10"/>
      <c r="CX181" s="10"/>
      <c r="CY181" s="10"/>
      <c r="CZ181" s="10"/>
      <c r="DA181" s="10"/>
      <c r="DB181" s="10"/>
      <c r="DC181" s="10"/>
      <c r="DD181" s="10"/>
      <c r="DE181" s="10"/>
      <c r="DF181" s="10"/>
      <c r="DG181" s="10"/>
      <c r="DH181" s="10"/>
      <c r="DI181" s="10"/>
      <c r="DJ181" s="10"/>
      <c r="DK181" s="10"/>
      <c r="DL181" s="10"/>
      <c r="DM181" s="10"/>
      <c r="DN181" s="10"/>
    </row>
    <row r="182" spans="2:118" x14ac:dyDescent="0.25">
      <c r="B182" s="49" t="s">
        <v>18</v>
      </c>
      <c r="C182" s="2">
        <v>0</v>
      </c>
      <c r="D182" s="2">
        <v>25</v>
      </c>
      <c r="E182" s="2">
        <v>22</v>
      </c>
      <c r="F182" s="2">
        <v>9</v>
      </c>
      <c r="G182" s="2">
        <v>5</v>
      </c>
      <c r="H182" s="4">
        <v>6</v>
      </c>
      <c r="I182" s="3">
        <v>6</v>
      </c>
      <c r="J182" s="3">
        <v>6</v>
      </c>
      <c r="K182" s="3">
        <v>5</v>
      </c>
      <c r="L182" s="3">
        <v>19</v>
      </c>
      <c r="M182" s="3">
        <v>0</v>
      </c>
      <c r="N182" s="3">
        <v>0</v>
      </c>
      <c r="O182" s="3">
        <v>0</v>
      </c>
      <c r="P182" s="3">
        <v>0</v>
      </c>
      <c r="Q182" s="3">
        <v>0</v>
      </c>
      <c r="R182" s="3">
        <v>0</v>
      </c>
      <c r="S182" s="49">
        <v>103</v>
      </c>
      <c r="V182" s="49" t="s">
        <v>1</v>
      </c>
      <c r="W182" s="49">
        <f>S166</f>
        <v>103</v>
      </c>
      <c r="X182" s="49">
        <f>S167</f>
        <v>103</v>
      </c>
      <c r="Y182" s="49">
        <f>S168</f>
        <v>103</v>
      </c>
      <c r="Z182" s="49">
        <f>S169</f>
        <v>102</v>
      </c>
      <c r="AA182" s="49">
        <f>S170</f>
        <v>103</v>
      </c>
      <c r="AB182" s="49">
        <f>S171</f>
        <v>103</v>
      </c>
      <c r="AC182" s="49">
        <f>S172</f>
        <v>103</v>
      </c>
      <c r="AD182" s="49">
        <f>S173</f>
        <v>103</v>
      </c>
      <c r="AE182" s="49">
        <f>S174</f>
        <v>103</v>
      </c>
      <c r="AF182" s="49">
        <f>S175</f>
        <v>103</v>
      </c>
      <c r="AG182" s="49">
        <f>S176</f>
        <v>103</v>
      </c>
      <c r="AH182" s="49">
        <f>S177</f>
        <v>103</v>
      </c>
      <c r="AI182" s="49">
        <f>S178</f>
        <v>103</v>
      </c>
      <c r="AJ182" s="49">
        <f>S179</f>
        <v>23</v>
      </c>
      <c r="AK182" s="49">
        <f>S180</f>
        <v>103</v>
      </c>
      <c r="AL182" s="49">
        <f>S181</f>
        <v>103</v>
      </c>
      <c r="AM182" s="49">
        <f>S182</f>
        <v>103</v>
      </c>
      <c r="AN182" s="49">
        <f>S183</f>
        <v>103</v>
      </c>
      <c r="AO182" s="49">
        <f>S184</f>
        <v>103</v>
      </c>
      <c r="AP182" s="49">
        <f>S185</f>
        <v>103</v>
      </c>
      <c r="AQ182" s="49">
        <f>S186</f>
        <v>103</v>
      </c>
      <c r="AT182" s="49" t="s">
        <v>47</v>
      </c>
      <c r="AU182" s="30">
        <f t="shared" ref="AU182:BO182" si="1569">SUM(AU166:AU181)</f>
        <v>100</v>
      </c>
      <c r="AV182" s="30">
        <f t="shared" si="1569"/>
        <v>100</v>
      </c>
      <c r="AW182" s="30">
        <f t="shared" si="1569"/>
        <v>100</v>
      </c>
      <c r="AX182" s="30">
        <f t="shared" si="1569"/>
        <v>99.999999999999986</v>
      </c>
      <c r="AY182" s="30">
        <f t="shared" si="1569"/>
        <v>99.999999999999986</v>
      </c>
      <c r="AZ182" s="30">
        <f t="shared" si="1569"/>
        <v>99.999999999999986</v>
      </c>
      <c r="BA182" s="30">
        <f t="shared" si="1569"/>
        <v>100</v>
      </c>
      <c r="BB182" s="30">
        <f t="shared" si="1569"/>
        <v>100.00000000000001</v>
      </c>
      <c r="BC182" s="30">
        <f t="shared" si="1569"/>
        <v>100</v>
      </c>
      <c r="BD182" s="30">
        <f t="shared" si="1569"/>
        <v>100</v>
      </c>
      <c r="BE182" s="30">
        <f t="shared" si="1569"/>
        <v>100</v>
      </c>
      <c r="BF182" s="30">
        <f t="shared" si="1569"/>
        <v>99.999999999999986</v>
      </c>
      <c r="BG182" s="30">
        <f t="shared" si="1569"/>
        <v>100</v>
      </c>
      <c r="BH182" s="30">
        <f t="shared" si="1569"/>
        <v>100</v>
      </c>
      <c r="BI182" s="30">
        <f t="shared" si="1569"/>
        <v>99.999999999999986</v>
      </c>
      <c r="BJ182" s="30">
        <f t="shared" si="1569"/>
        <v>99.999999999999986</v>
      </c>
      <c r="BK182" s="30">
        <f t="shared" si="1569"/>
        <v>100.00000000000001</v>
      </c>
      <c r="BL182" s="30">
        <f t="shared" si="1569"/>
        <v>99.999999999999986</v>
      </c>
      <c r="BM182" s="30">
        <f t="shared" si="1569"/>
        <v>100.00000000000001</v>
      </c>
      <c r="BN182" s="30">
        <f t="shared" si="1569"/>
        <v>100</v>
      </c>
      <c r="BO182" s="30">
        <f t="shared" si="1569"/>
        <v>100</v>
      </c>
      <c r="BS182" s="30"/>
      <c r="BT182" s="30"/>
      <c r="BU182" s="30"/>
      <c r="BV182" s="30"/>
      <c r="BW182" s="30"/>
      <c r="BX182" s="30"/>
      <c r="BY182" s="30"/>
      <c r="BZ182" s="30"/>
      <c r="CA182" s="30"/>
      <c r="CB182" s="30"/>
      <c r="CC182" s="30"/>
      <c r="CD182" s="30"/>
      <c r="CE182" s="30"/>
      <c r="CF182" s="30"/>
      <c r="CG182" s="30"/>
      <c r="CH182" s="30"/>
      <c r="CI182" s="30"/>
      <c r="CJ182" s="30"/>
      <c r="CK182" s="30"/>
      <c r="CL182" s="30"/>
      <c r="CM182" s="30"/>
      <c r="CQ182" s="10"/>
      <c r="CR182" s="10"/>
      <c r="CS182" s="10"/>
      <c r="CT182" s="10"/>
      <c r="CU182" s="10"/>
      <c r="CV182" s="10"/>
      <c r="CW182" s="10"/>
      <c r="CX182" s="10"/>
      <c r="CY182" s="10"/>
      <c r="CZ182" s="10"/>
      <c r="DA182" s="10"/>
      <c r="DB182" s="10"/>
      <c r="DC182" s="10"/>
      <c r="DD182" s="10"/>
      <c r="DE182" s="10"/>
      <c r="DF182" s="10"/>
      <c r="DG182" s="10"/>
      <c r="DH182" s="10"/>
      <c r="DI182" s="10"/>
      <c r="DJ182" s="10"/>
      <c r="DK182" s="10"/>
      <c r="DL182" s="10"/>
      <c r="DM182" s="10"/>
      <c r="DN182" s="10"/>
    </row>
    <row r="183" spans="2:118" x14ac:dyDescent="0.25">
      <c r="B183" s="49" t="s">
        <v>19</v>
      </c>
      <c r="C183" s="2">
        <v>0</v>
      </c>
      <c r="D183" s="2">
        <v>50</v>
      </c>
      <c r="E183" s="2">
        <v>0</v>
      </c>
      <c r="F183" s="2">
        <v>0</v>
      </c>
      <c r="G183" s="2">
        <v>12</v>
      </c>
      <c r="H183" s="2">
        <v>12</v>
      </c>
      <c r="I183" s="4">
        <v>3</v>
      </c>
      <c r="J183" s="3">
        <v>13</v>
      </c>
      <c r="K183" s="3">
        <v>9</v>
      </c>
      <c r="L183" s="3">
        <v>3</v>
      </c>
      <c r="M183" s="3">
        <v>1</v>
      </c>
      <c r="N183" s="3">
        <v>0</v>
      </c>
      <c r="O183" s="3">
        <v>0</v>
      </c>
      <c r="P183" s="3">
        <v>0</v>
      </c>
      <c r="Q183" s="3">
        <v>0</v>
      </c>
      <c r="R183" s="3">
        <v>0</v>
      </c>
      <c r="S183" s="49">
        <v>103</v>
      </c>
      <c r="AU183" s="30"/>
      <c r="AV183" s="30"/>
      <c r="AW183" s="30"/>
      <c r="AX183" s="30"/>
      <c r="AY183" s="30"/>
      <c r="AZ183" s="30"/>
      <c r="BA183" s="30"/>
      <c r="BB183" s="30"/>
      <c r="BC183" s="30"/>
      <c r="BD183" s="30"/>
      <c r="BE183" s="30"/>
      <c r="BF183" s="30"/>
      <c r="BG183" s="30"/>
      <c r="BH183" s="30"/>
      <c r="BI183" s="30"/>
      <c r="BJ183" s="30"/>
      <c r="BK183" s="30"/>
      <c r="BL183" s="30"/>
      <c r="BM183" s="30"/>
      <c r="BN183" s="30"/>
      <c r="BO183" s="30"/>
      <c r="BS183" s="30"/>
      <c r="BT183" s="30"/>
      <c r="BU183" s="30"/>
      <c r="BV183" s="30"/>
      <c r="BW183" s="30"/>
      <c r="BX183" s="30"/>
      <c r="BY183" s="30"/>
      <c r="BZ183" s="30"/>
      <c r="CA183" s="30"/>
      <c r="CB183" s="30"/>
      <c r="CC183" s="30"/>
      <c r="CD183" s="30"/>
      <c r="CE183" s="30"/>
      <c r="CF183" s="30"/>
      <c r="CG183" s="30"/>
      <c r="CH183" s="30"/>
      <c r="CI183" s="30"/>
      <c r="CJ183" s="30"/>
      <c r="CK183" s="30"/>
      <c r="CL183" s="30"/>
      <c r="CM183" s="30"/>
      <c r="CQ183" s="10"/>
      <c r="CR183" s="10"/>
      <c r="CS183" s="10"/>
      <c r="CT183" s="10"/>
      <c r="CU183" s="10"/>
      <c r="CV183" s="10"/>
      <c r="CW183" s="10"/>
      <c r="CX183" s="10"/>
      <c r="CY183" s="10"/>
      <c r="CZ183" s="10"/>
      <c r="DA183" s="10"/>
      <c r="DB183" s="10"/>
      <c r="DC183" s="10"/>
      <c r="DD183" s="10"/>
      <c r="DE183" s="10"/>
      <c r="DF183" s="10"/>
      <c r="DG183" s="10"/>
      <c r="DH183" s="10"/>
      <c r="DI183" s="10"/>
      <c r="DJ183" s="10"/>
      <c r="DK183" s="10"/>
      <c r="DL183" s="10"/>
      <c r="DM183" s="10"/>
      <c r="DN183" s="10"/>
    </row>
    <row r="184" spans="2:118" x14ac:dyDescent="0.25">
      <c r="B184" s="49" t="s">
        <v>20</v>
      </c>
      <c r="C184" s="2">
        <v>0</v>
      </c>
      <c r="D184" s="2">
        <v>0</v>
      </c>
      <c r="E184" s="2">
        <v>9</v>
      </c>
      <c r="F184" s="2">
        <v>38</v>
      </c>
      <c r="G184" s="2">
        <v>4</v>
      </c>
      <c r="H184" s="3">
        <v>11</v>
      </c>
      <c r="I184" s="3">
        <v>13</v>
      </c>
      <c r="J184" s="3">
        <v>5</v>
      </c>
      <c r="K184" s="3">
        <v>18</v>
      </c>
      <c r="L184" s="3">
        <v>5</v>
      </c>
      <c r="M184" s="3">
        <v>0</v>
      </c>
      <c r="N184" s="3">
        <v>0</v>
      </c>
      <c r="O184" s="3">
        <v>0</v>
      </c>
      <c r="P184" s="3">
        <v>0</v>
      </c>
      <c r="Q184" s="3">
        <v>0</v>
      </c>
      <c r="R184" s="3">
        <v>0</v>
      </c>
      <c r="S184" s="49">
        <v>103</v>
      </c>
      <c r="AU184" s="30"/>
      <c r="AV184" s="30"/>
      <c r="AW184" s="30"/>
      <c r="AX184" s="30"/>
      <c r="AY184" s="30"/>
      <c r="AZ184" s="30"/>
      <c r="BA184" s="30"/>
      <c r="BB184" s="30"/>
      <c r="BC184" s="30"/>
      <c r="BD184" s="30"/>
      <c r="BE184" s="30"/>
      <c r="BF184" s="30"/>
      <c r="BG184" s="30"/>
      <c r="BH184" s="30"/>
      <c r="BI184" s="30"/>
      <c r="BJ184" s="30"/>
      <c r="BK184" s="30"/>
      <c r="BL184" s="30"/>
      <c r="BM184" s="30"/>
      <c r="BN184" s="30"/>
      <c r="BO184" s="30"/>
      <c r="BS184" s="30"/>
      <c r="BT184" s="30"/>
      <c r="BU184" s="30"/>
      <c r="BV184" s="30"/>
      <c r="BW184" s="30"/>
      <c r="BX184" s="30"/>
      <c r="BY184" s="30"/>
      <c r="BZ184" s="30"/>
      <c r="CA184" s="30"/>
      <c r="CB184" s="30"/>
      <c r="CC184" s="30"/>
      <c r="CD184" s="30"/>
      <c r="CE184" s="30"/>
      <c r="CF184" s="30"/>
      <c r="CG184" s="30"/>
      <c r="CH184" s="30"/>
      <c r="CI184" s="30"/>
      <c r="CJ184" s="30"/>
      <c r="CK184" s="30"/>
      <c r="CL184" s="30"/>
      <c r="CM184" s="30"/>
      <c r="CQ184" s="10"/>
      <c r="CR184" s="10"/>
      <c r="CS184" s="10"/>
      <c r="CT184" s="10"/>
      <c r="CU184" s="10"/>
      <c r="CV184" s="10"/>
      <c r="CW184" s="10"/>
      <c r="CX184" s="10"/>
      <c r="CY184" s="10"/>
      <c r="CZ184" s="10"/>
      <c r="DA184" s="10"/>
      <c r="DB184" s="10"/>
      <c r="DC184" s="10"/>
      <c r="DD184" s="10"/>
      <c r="DE184" s="10"/>
      <c r="DF184" s="10"/>
      <c r="DG184" s="10"/>
      <c r="DH184" s="10"/>
      <c r="DI184" s="10"/>
      <c r="DJ184" s="10"/>
      <c r="DK184" s="10"/>
      <c r="DL184" s="10"/>
      <c r="DM184" s="10"/>
      <c r="DN184" s="10"/>
    </row>
    <row r="185" spans="2:118" x14ac:dyDescent="0.25">
      <c r="B185" s="49" t="s">
        <v>21</v>
      </c>
      <c r="C185" s="49">
        <v>0</v>
      </c>
      <c r="D185" s="49">
        <v>0</v>
      </c>
      <c r="E185" s="49">
        <v>0</v>
      </c>
      <c r="F185" s="49">
        <v>0</v>
      </c>
      <c r="G185" s="49">
        <v>2</v>
      </c>
      <c r="H185" s="49">
        <v>9</v>
      </c>
      <c r="I185" s="49">
        <v>40</v>
      </c>
      <c r="J185" s="49">
        <v>20</v>
      </c>
      <c r="K185" s="49">
        <v>2</v>
      </c>
      <c r="L185" s="49">
        <v>17</v>
      </c>
      <c r="M185" s="49">
        <v>13</v>
      </c>
      <c r="N185" s="49">
        <v>0</v>
      </c>
      <c r="O185" s="49">
        <v>0</v>
      </c>
      <c r="P185" s="49">
        <v>0</v>
      </c>
      <c r="Q185" s="49">
        <v>0</v>
      </c>
      <c r="R185" s="49">
        <v>0</v>
      </c>
      <c r="S185" s="49">
        <v>103</v>
      </c>
      <c r="AU185" s="30"/>
      <c r="AV185" s="30"/>
      <c r="AW185" s="30"/>
      <c r="AX185" s="30"/>
      <c r="AY185" s="30"/>
      <c r="AZ185" s="30"/>
      <c r="BA185" s="30"/>
      <c r="BB185" s="30"/>
      <c r="BC185" s="30"/>
      <c r="BD185" s="30"/>
      <c r="BE185" s="30"/>
      <c r="BF185" s="30"/>
      <c r="BG185" s="30"/>
      <c r="BH185" s="30"/>
      <c r="BI185" s="30"/>
      <c r="BJ185" s="30"/>
      <c r="BK185" s="30"/>
      <c r="BL185" s="30"/>
      <c r="BM185" s="30"/>
      <c r="BN185" s="30"/>
      <c r="BO185" s="30"/>
      <c r="BS185" s="30"/>
      <c r="BT185" s="30"/>
      <c r="BU185" s="30"/>
      <c r="BV185" s="30"/>
      <c r="BW185" s="30"/>
      <c r="BX185" s="30"/>
      <c r="BY185" s="30"/>
      <c r="BZ185" s="30"/>
      <c r="CA185" s="30"/>
      <c r="CB185" s="30"/>
      <c r="CC185" s="30"/>
      <c r="CD185" s="30"/>
      <c r="CE185" s="30"/>
      <c r="CF185" s="30"/>
      <c r="CG185" s="30"/>
      <c r="CH185" s="30"/>
      <c r="CI185" s="30"/>
      <c r="CJ185" s="30"/>
      <c r="CK185" s="30"/>
      <c r="CL185" s="30"/>
      <c r="CM185" s="30"/>
      <c r="CQ185" s="10"/>
      <c r="CR185" s="10"/>
      <c r="CS185" s="10"/>
      <c r="CT185" s="10"/>
      <c r="CU185" s="10"/>
      <c r="CV185" s="10"/>
      <c r="CW185" s="10"/>
      <c r="CX185" s="10"/>
      <c r="CY185" s="10"/>
      <c r="CZ185" s="10"/>
      <c r="DA185" s="10"/>
      <c r="DB185" s="10"/>
      <c r="DC185" s="10"/>
      <c r="DD185" s="10"/>
      <c r="DE185" s="10"/>
      <c r="DF185" s="10"/>
      <c r="DG185" s="10"/>
      <c r="DH185" s="10"/>
      <c r="DI185" s="10"/>
      <c r="DJ185" s="10"/>
      <c r="DK185" s="10"/>
      <c r="DL185" s="10"/>
      <c r="DM185" s="10"/>
      <c r="DN185" s="10"/>
    </row>
    <row r="186" spans="2:118" x14ac:dyDescent="0.25">
      <c r="B186" s="49" t="s">
        <v>22</v>
      </c>
      <c r="C186" s="50">
        <v>0</v>
      </c>
      <c r="D186" s="50">
        <v>4</v>
      </c>
      <c r="E186" s="50">
        <v>0</v>
      </c>
      <c r="F186" s="50">
        <v>22</v>
      </c>
      <c r="G186" s="50">
        <v>46</v>
      </c>
      <c r="H186" s="50">
        <v>18</v>
      </c>
      <c r="I186" s="50">
        <v>11</v>
      </c>
      <c r="J186" s="55">
        <v>2</v>
      </c>
      <c r="K186" s="53">
        <v>0</v>
      </c>
      <c r="L186" s="53">
        <v>0</v>
      </c>
      <c r="M186" s="53">
        <v>0</v>
      </c>
      <c r="N186" s="53">
        <v>0</v>
      </c>
      <c r="O186" s="53">
        <v>0</v>
      </c>
      <c r="P186" s="53">
        <v>0</v>
      </c>
      <c r="Q186" s="53">
        <v>0</v>
      </c>
      <c r="R186" s="53">
        <v>0</v>
      </c>
      <c r="S186" s="49">
        <v>103</v>
      </c>
      <c r="AU186" s="30"/>
      <c r="AV186" s="30"/>
      <c r="AW186" s="30"/>
      <c r="AX186" s="30"/>
      <c r="AY186" s="30"/>
      <c r="AZ186" s="30"/>
      <c r="BA186" s="30"/>
      <c r="BB186" s="30"/>
      <c r="BC186" s="30"/>
      <c r="BD186" s="30"/>
      <c r="BE186" s="30"/>
      <c r="BF186" s="30"/>
      <c r="BG186" s="30"/>
      <c r="BH186" s="30"/>
      <c r="BI186" s="30"/>
      <c r="BJ186" s="30"/>
      <c r="BK186" s="30"/>
      <c r="BL186" s="30"/>
      <c r="BM186" s="30"/>
      <c r="BN186" s="30"/>
      <c r="BO186" s="30"/>
      <c r="BS186" s="30"/>
      <c r="BT186" s="30"/>
      <c r="BU186" s="30"/>
      <c r="BV186" s="30"/>
      <c r="BW186" s="30"/>
      <c r="BX186" s="30"/>
      <c r="BY186" s="30"/>
      <c r="BZ186" s="30"/>
      <c r="CA186" s="30"/>
      <c r="CB186" s="30"/>
      <c r="CC186" s="30"/>
      <c r="CD186" s="30"/>
      <c r="CE186" s="30"/>
      <c r="CF186" s="30"/>
      <c r="CG186" s="30"/>
      <c r="CH186" s="30"/>
      <c r="CI186" s="30"/>
      <c r="CJ186" s="30"/>
      <c r="CK186" s="30"/>
      <c r="CL186" s="30"/>
      <c r="CM186" s="30"/>
      <c r="CQ186" s="10"/>
      <c r="CR186" s="10"/>
      <c r="CS186" s="10"/>
      <c r="CT186" s="10"/>
      <c r="CU186" s="10"/>
      <c r="CV186" s="10"/>
      <c r="CW186" s="10"/>
      <c r="CX186" s="10"/>
      <c r="CY186" s="10"/>
      <c r="CZ186" s="10"/>
      <c r="DA186" s="10"/>
      <c r="DB186" s="10"/>
      <c r="DC186" s="10"/>
      <c r="DD186" s="10"/>
      <c r="DE186" s="10"/>
      <c r="DF186" s="10"/>
      <c r="DG186" s="10"/>
      <c r="DH186" s="10"/>
      <c r="DI186" s="10"/>
      <c r="DJ186" s="10"/>
      <c r="DK186" s="10"/>
      <c r="DL186" s="10"/>
      <c r="DM186" s="10"/>
      <c r="DN186" s="10"/>
    </row>
    <row r="187" spans="2:118" x14ac:dyDescent="0.25">
      <c r="B187" s="49" t="s">
        <v>90</v>
      </c>
      <c r="C187" s="49">
        <v>0</v>
      </c>
      <c r="D187" s="49">
        <v>0</v>
      </c>
      <c r="E187" s="49">
        <v>0</v>
      </c>
      <c r="F187" s="49">
        <v>0</v>
      </c>
      <c r="G187" s="49">
        <v>0</v>
      </c>
      <c r="H187" s="49">
        <v>1</v>
      </c>
      <c r="I187" s="49">
        <v>0</v>
      </c>
      <c r="J187" s="49">
        <v>17</v>
      </c>
      <c r="K187" s="49">
        <v>37</v>
      </c>
      <c r="L187" s="49">
        <v>38</v>
      </c>
      <c r="M187" s="49">
        <v>10</v>
      </c>
      <c r="N187" s="49">
        <v>0</v>
      </c>
      <c r="O187" s="49">
        <v>0</v>
      </c>
      <c r="P187" s="49">
        <v>0</v>
      </c>
      <c r="Q187" s="49">
        <v>0</v>
      </c>
      <c r="R187" s="49">
        <v>0</v>
      </c>
      <c r="S187" s="49">
        <v>103</v>
      </c>
      <c r="AU187" s="30"/>
      <c r="AV187" s="30"/>
      <c r="AW187" s="30"/>
      <c r="AX187" s="30"/>
      <c r="AY187" s="30"/>
      <c r="AZ187" s="30"/>
      <c r="BA187" s="30"/>
      <c r="BB187" s="30"/>
      <c r="BC187" s="30"/>
      <c r="BD187" s="30"/>
      <c r="BE187" s="30"/>
      <c r="BF187" s="30"/>
      <c r="BG187" s="30"/>
      <c r="BH187" s="30"/>
      <c r="BI187" s="30"/>
      <c r="BJ187" s="30"/>
      <c r="BK187" s="30"/>
      <c r="BL187" s="30"/>
      <c r="BM187" s="30"/>
      <c r="BN187" s="30"/>
      <c r="BO187" s="30"/>
      <c r="BS187" s="30"/>
      <c r="BT187" s="30"/>
      <c r="BU187" s="30"/>
      <c r="BV187" s="30"/>
      <c r="BW187" s="30"/>
      <c r="BX187" s="30"/>
      <c r="BY187" s="30"/>
      <c r="BZ187" s="30"/>
      <c r="CA187" s="30"/>
      <c r="CB187" s="30"/>
      <c r="CC187" s="30"/>
      <c r="CD187" s="30"/>
      <c r="CE187" s="30"/>
      <c r="CF187" s="30"/>
      <c r="CG187" s="30"/>
      <c r="CH187" s="30"/>
      <c r="CI187" s="30"/>
      <c r="CJ187" s="30"/>
      <c r="CK187" s="30"/>
      <c r="CL187" s="30"/>
      <c r="CM187" s="30"/>
      <c r="CQ187" s="10"/>
      <c r="CR187" s="10"/>
      <c r="CS187" s="10"/>
      <c r="CT187" s="10"/>
      <c r="CU187" s="10"/>
      <c r="CV187" s="10"/>
      <c r="CW187" s="10"/>
      <c r="CX187" s="10"/>
      <c r="CY187" s="10"/>
      <c r="CZ187" s="10"/>
      <c r="DA187" s="10"/>
      <c r="DB187" s="10"/>
      <c r="DC187" s="10"/>
      <c r="DD187" s="10"/>
      <c r="DE187" s="10"/>
      <c r="DF187" s="10"/>
      <c r="DG187" s="10"/>
      <c r="DH187" s="10"/>
      <c r="DI187" s="10"/>
      <c r="DJ187" s="10"/>
      <c r="DK187" s="10"/>
      <c r="DL187" s="10"/>
      <c r="DM187" s="10"/>
      <c r="DN187" s="10"/>
    </row>
    <row r="188" spans="2:118" x14ac:dyDescent="0.25">
      <c r="B188" s="49" t="s">
        <v>121</v>
      </c>
      <c r="C188" s="49">
        <v>0</v>
      </c>
      <c r="D188" s="49">
        <v>0</v>
      </c>
      <c r="E188" s="49">
        <v>0</v>
      </c>
      <c r="F188" s="49">
        <v>15</v>
      </c>
      <c r="G188" s="49">
        <v>12</v>
      </c>
      <c r="H188" s="49">
        <v>10</v>
      </c>
      <c r="I188" s="49">
        <v>9</v>
      </c>
      <c r="J188" s="49">
        <v>11</v>
      </c>
      <c r="K188" s="49">
        <v>7</v>
      </c>
      <c r="L188" s="49">
        <v>15</v>
      </c>
      <c r="M188" s="49">
        <v>24</v>
      </c>
      <c r="N188" s="49">
        <v>0</v>
      </c>
      <c r="O188" s="49">
        <v>0</v>
      </c>
      <c r="P188" s="49">
        <v>0</v>
      </c>
      <c r="Q188" s="49">
        <v>0</v>
      </c>
      <c r="R188" s="49">
        <v>0</v>
      </c>
      <c r="S188" s="49">
        <v>103</v>
      </c>
      <c r="AU188" s="30"/>
      <c r="AV188" s="30"/>
      <c r="AW188" s="30"/>
      <c r="AX188" s="30"/>
      <c r="AY188" s="30"/>
      <c r="AZ188" s="30"/>
      <c r="BA188" s="30"/>
      <c r="BB188" s="30"/>
      <c r="BC188" s="30"/>
      <c r="BD188" s="30"/>
      <c r="BE188" s="30"/>
      <c r="BF188" s="30"/>
      <c r="BG188" s="30"/>
      <c r="BH188" s="30"/>
      <c r="BI188" s="30"/>
      <c r="BJ188" s="30"/>
      <c r="BK188" s="30"/>
      <c r="BL188" s="30"/>
      <c r="BM188" s="30"/>
      <c r="BN188" s="30"/>
      <c r="BO188" s="30"/>
      <c r="BS188" s="30"/>
      <c r="BT188" s="30"/>
      <c r="BU188" s="30"/>
      <c r="BV188" s="30"/>
      <c r="BW188" s="30"/>
      <c r="BX188" s="30"/>
      <c r="BY188" s="30"/>
      <c r="BZ188" s="30"/>
      <c r="CA188" s="30"/>
      <c r="CB188" s="30"/>
      <c r="CC188" s="30"/>
      <c r="CD188" s="30"/>
      <c r="CE188" s="30"/>
      <c r="CF188" s="30"/>
      <c r="CG188" s="30"/>
      <c r="CH188" s="30"/>
      <c r="CI188" s="30"/>
      <c r="CJ188" s="30"/>
      <c r="CK188" s="30"/>
      <c r="CL188" s="30"/>
      <c r="CM188" s="30"/>
      <c r="CQ188" s="10"/>
      <c r="CR188" s="10"/>
      <c r="CS188" s="10"/>
      <c r="CT188" s="10"/>
      <c r="CU188" s="10"/>
      <c r="CV188" s="10"/>
      <c r="CW188" s="10"/>
      <c r="CX188" s="10"/>
      <c r="CY188" s="10"/>
      <c r="CZ188" s="10"/>
      <c r="DA188" s="10"/>
      <c r="DB188" s="10"/>
      <c r="DC188" s="10"/>
      <c r="DD188" s="10"/>
      <c r="DE188" s="10"/>
      <c r="DF188" s="10"/>
      <c r="DG188" s="10"/>
      <c r="DH188" s="10"/>
      <c r="DI188" s="10"/>
      <c r="DJ188" s="10"/>
      <c r="DK188" s="10"/>
      <c r="DL188" s="10"/>
      <c r="DM188" s="10"/>
      <c r="DN188" s="10"/>
    </row>
    <row r="189" spans="2:118" x14ac:dyDescent="0.25">
      <c r="B189" s="49" t="s">
        <v>96</v>
      </c>
      <c r="C189" s="49">
        <v>0</v>
      </c>
      <c r="D189" s="49">
        <v>0</v>
      </c>
      <c r="E189" s="49">
        <v>0</v>
      </c>
      <c r="F189" s="49">
        <v>87</v>
      </c>
      <c r="G189" s="49">
        <v>0</v>
      </c>
      <c r="H189" s="49">
        <v>6</v>
      </c>
      <c r="I189" s="49">
        <v>4</v>
      </c>
      <c r="J189" s="49">
        <v>0</v>
      </c>
      <c r="K189" s="49">
        <v>1</v>
      </c>
      <c r="L189" s="49">
        <v>1</v>
      </c>
      <c r="M189" s="49">
        <v>0</v>
      </c>
      <c r="N189" s="49">
        <v>0</v>
      </c>
      <c r="O189" s="49">
        <v>0</v>
      </c>
      <c r="P189" s="49">
        <v>0</v>
      </c>
      <c r="Q189" s="49">
        <v>0</v>
      </c>
      <c r="R189" s="49">
        <v>0</v>
      </c>
      <c r="S189" s="49">
        <v>99</v>
      </c>
    </row>
    <row r="194" spans="1:118" x14ac:dyDescent="0.25">
      <c r="V194" s="49" t="str">
        <f>A195</f>
        <v>Morganella morganii</v>
      </c>
      <c r="AT194" s="49" t="str">
        <f>A195</f>
        <v>Morganella morganii</v>
      </c>
      <c r="BR194" s="49" t="str">
        <f>A195</f>
        <v>Morganella morganii</v>
      </c>
    </row>
    <row r="195" spans="1:118" ht="18.75" x14ac:dyDescent="0.25">
      <c r="A195" s="49" t="s">
        <v>101</v>
      </c>
      <c r="B195" s="49" t="s">
        <v>0</v>
      </c>
      <c r="C195" s="49">
        <v>1.5625E-2</v>
      </c>
      <c r="D195" s="49">
        <v>3.125E-2</v>
      </c>
      <c r="E195" s="49">
        <v>6.25E-2</v>
      </c>
      <c r="F195" s="49">
        <v>0.125</v>
      </c>
      <c r="G195" s="49">
        <v>0.25</v>
      </c>
      <c r="H195" s="49">
        <v>0.5</v>
      </c>
      <c r="I195" s="49">
        <v>1</v>
      </c>
      <c r="J195" s="49">
        <v>2</v>
      </c>
      <c r="K195" s="49">
        <v>4</v>
      </c>
      <c r="L195" s="49">
        <v>8</v>
      </c>
      <c r="M195" s="49">
        <v>16</v>
      </c>
      <c r="N195" s="49">
        <v>32</v>
      </c>
      <c r="O195" s="49">
        <v>64</v>
      </c>
      <c r="P195" s="49">
        <v>128</v>
      </c>
      <c r="Q195" s="49">
        <v>256</v>
      </c>
      <c r="R195" s="49">
        <v>512</v>
      </c>
      <c r="S195" s="49" t="s">
        <v>1</v>
      </c>
      <c r="V195" s="49" t="s">
        <v>0</v>
      </c>
      <c r="W195" s="49" t="str">
        <f>B196</f>
        <v>Ampicillin</v>
      </c>
      <c r="X195" s="49" t="str">
        <f>B197</f>
        <v>Ampicillin/ Sulbactam</v>
      </c>
      <c r="Y195" s="49" t="str">
        <f>B198</f>
        <v>Piperacillin</v>
      </c>
      <c r="Z195" s="49" t="str">
        <f>B199</f>
        <v>Piperacillin/ Tazobactam</v>
      </c>
      <c r="AA195" s="49" t="str">
        <f>B200</f>
        <v>Aztreonam</v>
      </c>
      <c r="AB195" s="49" t="str">
        <f>B201</f>
        <v>Cefotaxim</v>
      </c>
      <c r="AC195" s="49" t="str">
        <f>B202</f>
        <v>Ceftazidim</v>
      </c>
      <c r="AD195" s="49" t="str">
        <f>B203</f>
        <v>Cefuroxim</v>
      </c>
      <c r="AE195" s="49" t="str">
        <f>B204</f>
        <v>Imipenem</v>
      </c>
      <c r="AF195" s="49" t="str">
        <f>B205</f>
        <v>Meropenem</v>
      </c>
      <c r="AG195" s="49" t="str">
        <f>B206</f>
        <v>Colistin</v>
      </c>
      <c r="AH195" s="49" t="str">
        <f>B207</f>
        <v>Amikacin</v>
      </c>
      <c r="AI195" s="49" t="str">
        <f>B208</f>
        <v>Gentamicin</v>
      </c>
      <c r="AJ195" s="49" t="str">
        <f>B209</f>
        <v>Tobramycin</v>
      </c>
      <c r="AK195" s="49" t="str">
        <f>B210</f>
        <v>Fosfomycin</v>
      </c>
      <c r="AL195" s="49" t="str">
        <f>B211</f>
        <v>Cotrimoxazol</v>
      </c>
      <c r="AM195" s="49" t="str">
        <f>B212</f>
        <v>Ciprofloxacin</v>
      </c>
      <c r="AN195" s="49" t="str">
        <f>B213</f>
        <v>Levofloxacin</v>
      </c>
      <c r="AO195" s="49" t="str">
        <f>B214</f>
        <v>Moxifloxacin</v>
      </c>
      <c r="AP195" s="49" t="str">
        <f>B215</f>
        <v>Doxycyclin</v>
      </c>
      <c r="AQ195" s="49" t="str">
        <f>B216</f>
        <v>Tigecyclin</v>
      </c>
      <c r="AU195" s="30" t="str">
        <f t="shared" ref="AU195" si="1570">W195</f>
        <v>Ampicillin</v>
      </c>
      <c r="AV195" s="30" t="str">
        <f t="shared" ref="AV195" si="1571">X195</f>
        <v>Ampicillin/ Sulbactam</v>
      </c>
      <c r="AW195" s="30" t="str">
        <f t="shared" ref="AW195" si="1572">Y195</f>
        <v>Piperacillin</v>
      </c>
      <c r="AX195" s="30" t="str">
        <f t="shared" ref="AX195" si="1573">Z195</f>
        <v>Piperacillin/ Tazobactam</v>
      </c>
      <c r="AY195" s="30" t="str">
        <f t="shared" ref="AY195" si="1574">AA195</f>
        <v>Aztreonam</v>
      </c>
      <c r="AZ195" s="30" t="str">
        <f t="shared" ref="AZ195" si="1575">AB195</f>
        <v>Cefotaxim</v>
      </c>
      <c r="BA195" s="30" t="str">
        <f t="shared" ref="BA195" si="1576">AC195</f>
        <v>Ceftazidim</v>
      </c>
      <c r="BB195" s="30" t="str">
        <f t="shared" ref="BB195" si="1577">AD195</f>
        <v>Cefuroxim</v>
      </c>
      <c r="BC195" s="30" t="str">
        <f t="shared" ref="BC195" si="1578">AE195</f>
        <v>Imipenem</v>
      </c>
      <c r="BD195" s="30" t="str">
        <f t="shared" ref="BD195" si="1579">AF195</f>
        <v>Meropenem</v>
      </c>
      <c r="BE195" s="30" t="str">
        <f t="shared" ref="BE195" si="1580">AG195</f>
        <v>Colistin</v>
      </c>
      <c r="BF195" s="30" t="str">
        <f t="shared" ref="BF195" si="1581">AH195</f>
        <v>Amikacin</v>
      </c>
      <c r="BG195" s="30" t="str">
        <f t="shared" ref="BG195" si="1582">AI195</f>
        <v>Gentamicin</v>
      </c>
      <c r="BH195" s="30" t="str">
        <f t="shared" ref="BH195" si="1583">AJ195</f>
        <v>Tobramycin</v>
      </c>
      <c r="BI195" s="30" t="str">
        <f t="shared" ref="BI195" si="1584">AK195</f>
        <v>Fosfomycin</v>
      </c>
      <c r="BJ195" s="30" t="str">
        <f t="shared" ref="BJ195" si="1585">AL195</f>
        <v>Cotrimoxazol</v>
      </c>
      <c r="BK195" s="30" t="str">
        <f t="shared" ref="BK195" si="1586">AM195</f>
        <v>Ciprofloxacin</v>
      </c>
      <c r="BL195" s="30" t="str">
        <f t="shared" ref="BL195" si="1587">AN195</f>
        <v>Levofloxacin</v>
      </c>
      <c r="BM195" s="30" t="str">
        <f t="shared" ref="BM195" si="1588">AO195</f>
        <v>Moxifloxacin</v>
      </c>
      <c r="BN195" s="30" t="str">
        <f t="shared" ref="BN195" si="1589">AP195</f>
        <v>Doxycyclin</v>
      </c>
      <c r="BO195" s="30" t="str">
        <f t="shared" ref="BO195" si="1590">AQ195</f>
        <v>Tigecyclin</v>
      </c>
      <c r="BR195" s="49" t="s">
        <v>0</v>
      </c>
      <c r="BS195" s="49" t="str">
        <f t="shared" ref="BS195" si="1591">W195</f>
        <v>Ampicillin</v>
      </c>
      <c r="BT195" s="49" t="str">
        <f t="shared" ref="BT195" si="1592">X195</f>
        <v>Ampicillin/ Sulbactam</v>
      </c>
      <c r="BU195" s="49" t="str">
        <f t="shared" ref="BU195" si="1593">Y195</f>
        <v>Piperacillin</v>
      </c>
      <c r="BV195" s="49" t="str">
        <f t="shared" ref="BV195" si="1594">Z195</f>
        <v>Piperacillin/ Tazobactam</v>
      </c>
      <c r="BW195" s="49" t="str">
        <f t="shared" ref="BW195" si="1595">AA195</f>
        <v>Aztreonam</v>
      </c>
      <c r="BX195" s="49" t="str">
        <f t="shared" ref="BX195" si="1596">AB195</f>
        <v>Cefotaxim</v>
      </c>
      <c r="BY195" s="49" t="str">
        <f t="shared" ref="BY195" si="1597">AC195</f>
        <v>Ceftazidim</v>
      </c>
      <c r="BZ195" s="49" t="str">
        <f t="shared" ref="BZ195" si="1598">AD195</f>
        <v>Cefuroxim</v>
      </c>
      <c r="CA195" s="49" t="str">
        <f t="shared" ref="CA195" si="1599">AE195</f>
        <v>Imipenem</v>
      </c>
      <c r="CB195" s="49" t="str">
        <f t="shared" ref="CB195" si="1600">AF195</f>
        <v>Meropenem</v>
      </c>
      <c r="CC195" s="49" t="str">
        <f t="shared" ref="CC195" si="1601">AG195</f>
        <v>Colistin</v>
      </c>
      <c r="CD195" s="49" t="str">
        <f t="shared" ref="CD195" si="1602">AH195</f>
        <v>Amikacin</v>
      </c>
      <c r="CE195" s="49" t="str">
        <f t="shared" ref="CE195" si="1603">AI195</f>
        <v>Gentamicin</v>
      </c>
      <c r="CF195" s="49" t="str">
        <f t="shared" ref="CF195" si="1604">AJ195</f>
        <v>Tobramycin</v>
      </c>
      <c r="CG195" s="49" t="str">
        <f t="shared" ref="CG195" si="1605">AK195</f>
        <v>Fosfomycin</v>
      </c>
      <c r="CH195" s="49" t="str">
        <f t="shared" ref="CH195" si="1606">AL195</f>
        <v>Cotrimoxazol</v>
      </c>
      <c r="CI195" s="49" t="str">
        <f t="shared" ref="CI195" si="1607">AM195</f>
        <v>Ciprofloxacin</v>
      </c>
      <c r="CJ195" s="49" t="str">
        <f t="shared" ref="CJ195" si="1608">AN195</f>
        <v>Levofloxacin</v>
      </c>
      <c r="CK195" s="49" t="str">
        <f t="shared" ref="CK195" si="1609">AO195</f>
        <v>Moxifloxacin</v>
      </c>
      <c r="CL195" s="49" t="str">
        <f t="shared" ref="CL195" si="1610">AP195</f>
        <v>Doxycyclin</v>
      </c>
      <c r="CM195" s="49" t="str">
        <f t="shared" ref="CM195" si="1611">AQ195</f>
        <v>Tigecyclin</v>
      </c>
      <c r="CQ195" s="11"/>
      <c r="CR195" s="12" t="s">
        <v>48</v>
      </c>
      <c r="CS195" s="12" t="s">
        <v>53</v>
      </c>
      <c r="CT195" s="12" t="s">
        <v>54</v>
      </c>
      <c r="CU195" s="12" t="s">
        <v>55</v>
      </c>
      <c r="CV195" s="12" t="s">
        <v>56</v>
      </c>
      <c r="CW195" s="12" t="s">
        <v>57</v>
      </c>
      <c r="CX195" s="12" t="s">
        <v>58</v>
      </c>
      <c r="CY195" s="12" t="s">
        <v>71</v>
      </c>
      <c r="CZ195" s="12" t="s">
        <v>59</v>
      </c>
      <c r="DA195" s="12" t="s">
        <v>60</v>
      </c>
      <c r="DB195" s="12" t="s">
        <v>61</v>
      </c>
      <c r="DC195" s="12" t="s">
        <v>62</v>
      </c>
      <c r="DD195" s="12" t="s">
        <v>63</v>
      </c>
      <c r="DE195" s="12" t="s">
        <v>64</v>
      </c>
      <c r="DF195" s="12" t="s">
        <v>65</v>
      </c>
      <c r="DG195" s="12" t="s">
        <v>66</v>
      </c>
      <c r="DH195" s="12" t="s">
        <v>67</v>
      </c>
      <c r="DI195" s="12" t="s">
        <v>68</v>
      </c>
      <c r="DJ195" s="12" t="s">
        <v>69</v>
      </c>
      <c r="DK195" s="12" t="s">
        <v>70</v>
      </c>
      <c r="DL195" s="12" t="s">
        <v>72</v>
      </c>
      <c r="DM195" s="10"/>
      <c r="DN195" s="10"/>
    </row>
    <row r="196" spans="1:118" ht="18.75" x14ac:dyDescent="0.25">
      <c r="B196" s="49" t="s">
        <v>2</v>
      </c>
      <c r="C196" s="2">
        <v>0</v>
      </c>
      <c r="D196" s="2">
        <v>0</v>
      </c>
      <c r="E196" s="2">
        <v>0</v>
      </c>
      <c r="F196" s="2">
        <v>0</v>
      </c>
      <c r="G196" s="2">
        <v>0</v>
      </c>
      <c r="H196" s="2">
        <v>0</v>
      </c>
      <c r="I196" s="2">
        <v>1</v>
      </c>
      <c r="J196" s="2">
        <v>0</v>
      </c>
      <c r="K196" s="2">
        <v>0</v>
      </c>
      <c r="L196" s="2">
        <v>0</v>
      </c>
      <c r="M196" s="3">
        <v>0</v>
      </c>
      <c r="N196" s="3">
        <v>4</v>
      </c>
      <c r="O196" s="3">
        <v>21</v>
      </c>
      <c r="P196" s="3">
        <v>0</v>
      </c>
      <c r="Q196" s="3">
        <v>0</v>
      </c>
      <c r="R196" s="3">
        <v>0</v>
      </c>
      <c r="S196" s="49">
        <v>26</v>
      </c>
      <c r="V196" s="49">
        <v>1.5625E-2</v>
      </c>
      <c r="W196" s="2">
        <f>C196</f>
        <v>0</v>
      </c>
      <c r="X196" s="2">
        <f>C197</f>
        <v>0</v>
      </c>
      <c r="Y196" s="2">
        <f>C198</f>
        <v>0</v>
      </c>
      <c r="Z196" s="2">
        <f>C199</f>
        <v>0</v>
      </c>
      <c r="AA196" s="2">
        <f>C200</f>
        <v>0</v>
      </c>
      <c r="AB196" s="2">
        <f>C201</f>
        <v>0</v>
      </c>
      <c r="AC196" s="2">
        <f>C202</f>
        <v>0</v>
      </c>
      <c r="AD196" s="49">
        <f>C203</f>
        <v>0</v>
      </c>
      <c r="AE196" s="4">
        <f>C204</f>
        <v>0</v>
      </c>
      <c r="AF196" s="2">
        <f>C205</f>
        <v>0</v>
      </c>
      <c r="AG196" s="2">
        <f>C206</f>
        <v>0</v>
      </c>
      <c r="AH196" s="2">
        <f>C207</f>
        <v>0</v>
      </c>
      <c r="AI196" s="2">
        <f>C208</f>
        <v>0</v>
      </c>
      <c r="AJ196" s="2">
        <f>C209</f>
        <v>0</v>
      </c>
      <c r="AK196" s="2">
        <f>C210</f>
        <v>0</v>
      </c>
      <c r="AL196" s="2">
        <f>C211</f>
        <v>0</v>
      </c>
      <c r="AM196" s="2">
        <f>C212</f>
        <v>0</v>
      </c>
      <c r="AN196" s="2">
        <f>C213</f>
        <v>0</v>
      </c>
      <c r="AO196" s="2">
        <f>C214</f>
        <v>0</v>
      </c>
      <c r="AP196" s="49">
        <f>C215</f>
        <v>0</v>
      </c>
      <c r="AQ196" s="50">
        <f>C216</f>
        <v>0</v>
      </c>
      <c r="AT196" s="49">
        <v>1.4999999999999999E-2</v>
      </c>
      <c r="AU196" s="31">
        <f t="shared" ref="AU196" si="1612">PRODUCT(W196*100*1/W212)</f>
        <v>0</v>
      </c>
      <c r="AV196" s="31">
        <f t="shared" ref="AV196" si="1613">PRODUCT(X196*100*1/X212)</f>
        <v>0</v>
      </c>
      <c r="AW196" s="31">
        <f t="shared" ref="AW196" si="1614">PRODUCT(Y196*100*1/Y212)</f>
        <v>0</v>
      </c>
      <c r="AX196" s="31">
        <f t="shared" ref="AX196" si="1615">PRODUCT(Z196*100*1/Z212)</f>
        <v>0</v>
      </c>
      <c r="AY196" s="31">
        <f t="shared" ref="AY196" si="1616">PRODUCT(AA196*100*1/AA212)</f>
        <v>0</v>
      </c>
      <c r="AZ196" s="31">
        <f t="shared" ref="AZ196" si="1617">PRODUCT(AB196*100*1/AB212)</f>
        <v>0</v>
      </c>
      <c r="BA196" s="31">
        <f t="shared" ref="BA196" si="1618">PRODUCT(AC196*100*1/AC212)</f>
        <v>0</v>
      </c>
      <c r="BB196" s="51">
        <f t="shared" ref="BB196" si="1619">PRODUCT(AD196*100*1/AD212)</f>
        <v>0</v>
      </c>
      <c r="BC196" s="32">
        <f t="shared" ref="BC196" si="1620">PRODUCT(AE196*100*1/AE212)</f>
        <v>0</v>
      </c>
      <c r="BD196" s="31">
        <f t="shared" ref="BD196" si="1621">PRODUCT(AF196*100*1/AF212)</f>
        <v>0</v>
      </c>
      <c r="BE196" s="31">
        <f t="shared" ref="BE196" si="1622">PRODUCT(AG196*100*1/AG212)</f>
        <v>0</v>
      </c>
      <c r="BF196" s="31">
        <f t="shared" ref="BF196" si="1623">PRODUCT(AH196*100*1/AH212)</f>
        <v>0</v>
      </c>
      <c r="BG196" s="31">
        <f t="shared" ref="BG196" si="1624">PRODUCT(AI196*100*1/AI212)</f>
        <v>0</v>
      </c>
      <c r="BH196" s="31">
        <f t="shared" ref="BH196" si="1625">PRODUCT(AJ196*100*1/AJ212)</f>
        <v>0</v>
      </c>
      <c r="BI196" s="31">
        <f t="shared" ref="BI196" si="1626">PRODUCT(AK196*100*1/AK212)</f>
        <v>0</v>
      </c>
      <c r="BJ196" s="31">
        <f t="shared" ref="BJ196" si="1627">PRODUCT(AL196*100*1/AL212)</f>
        <v>0</v>
      </c>
      <c r="BK196" s="31">
        <f t="shared" ref="BK196" si="1628">PRODUCT(AM196*100*1/AM212)</f>
        <v>0</v>
      </c>
      <c r="BL196" s="31">
        <f t="shared" ref="BL196" si="1629">PRODUCT(AN196*100*1/AN212)</f>
        <v>0</v>
      </c>
      <c r="BM196" s="31">
        <f t="shared" ref="BM196" si="1630">PRODUCT(AO196*100*1/AO212)</f>
        <v>0</v>
      </c>
      <c r="BN196" s="30">
        <f t="shared" ref="BN196" si="1631">PRODUCT(AP196*100*1/AP212)</f>
        <v>0</v>
      </c>
      <c r="BO196" s="52">
        <f t="shared" ref="BO196" si="1632">PRODUCT(AQ196*100*1/AQ212)</f>
        <v>0</v>
      </c>
      <c r="BR196" s="49">
        <v>1.4999999999999999E-2</v>
      </c>
      <c r="BS196" s="31">
        <f t="shared" ref="BS196" si="1633">AU196</f>
        <v>0</v>
      </c>
      <c r="BT196" s="31">
        <f t="shared" ref="BT196" si="1634">AV196</f>
        <v>0</v>
      </c>
      <c r="BU196" s="31">
        <f t="shared" ref="BU196" si="1635">AW196</f>
        <v>0</v>
      </c>
      <c r="BV196" s="31">
        <f t="shared" ref="BV196" si="1636">AX196</f>
        <v>0</v>
      </c>
      <c r="BW196" s="31">
        <f t="shared" ref="BW196" si="1637">AY196</f>
        <v>0</v>
      </c>
      <c r="BX196" s="31">
        <f t="shared" ref="BX196" si="1638">AZ196</f>
        <v>0</v>
      </c>
      <c r="BY196" s="31">
        <f t="shared" ref="BY196" si="1639">BA196</f>
        <v>0</v>
      </c>
      <c r="BZ196" s="51">
        <f t="shared" ref="BZ196" si="1640">BB196</f>
        <v>0</v>
      </c>
      <c r="CA196" s="32">
        <f t="shared" ref="CA196" si="1641">BC196</f>
        <v>0</v>
      </c>
      <c r="CB196" s="31">
        <f t="shared" ref="CB196" si="1642">BD196</f>
        <v>0</v>
      </c>
      <c r="CC196" s="31">
        <f t="shared" ref="CC196" si="1643">BE196</f>
        <v>0</v>
      </c>
      <c r="CD196" s="31">
        <f t="shared" ref="CD196" si="1644">BF196</f>
        <v>0</v>
      </c>
      <c r="CE196" s="31">
        <f t="shared" ref="CE196" si="1645">BG196</f>
        <v>0</v>
      </c>
      <c r="CF196" s="31">
        <f t="shared" ref="CF196" si="1646">BH196</f>
        <v>0</v>
      </c>
      <c r="CG196" s="31">
        <f t="shared" ref="CG196" si="1647">BI196</f>
        <v>0</v>
      </c>
      <c r="CH196" s="31">
        <f t="shared" ref="CH196" si="1648">BJ196</f>
        <v>0</v>
      </c>
      <c r="CI196" s="31">
        <f t="shared" ref="CI196" si="1649">BK196</f>
        <v>0</v>
      </c>
      <c r="CJ196" s="31">
        <f t="shared" ref="CJ196" si="1650">BL196</f>
        <v>0</v>
      </c>
      <c r="CK196" s="31">
        <f t="shared" ref="CK196" si="1651">BM196</f>
        <v>0</v>
      </c>
      <c r="CL196" s="30">
        <f t="shared" ref="CL196" si="1652">BN196</f>
        <v>0</v>
      </c>
      <c r="CM196" s="52">
        <f t="shared" ref="CM196" si="1653">BO196</f>
        <v>0</v>
      </c>
      <c r="CN196" s="5"/>
      <c r="CQ196" s="12" t="s">
        <v>49</v>
      </c>
      <c r="CR196" s="16">
        <f>S196</f>
        <v>26</v>
      </c>
      <c r="CS196" s="16">
        <f>S197</f>
        <v>26</v>
      </c>
      <c r="CT196" s="16">
        <f>S198</f>
        <v>26</v>
      </c>
      <c r="CU196" s="16">
        <f>S199</f>
        <v>26</v>
      </c>
      <c r="CV196" s="16">
        <f>S200</f>
        <v>26</v>
      </c>
      <c r="CW196" s="16">
        <f>S201</f>
        <v>26</v>
      </c>
      <c r="CX196" s="16">
        <f>S202</f>
        <v>26</v>
      </c>
      <c r="CY196" s="16">
        <f>S203</f>
        <v>26</v>
      </c>
      <c r="CZ196" s="16">
        <f>S204</f>
        <v>26</v>
      </c>
      <c r="DA196" s="16">
        <f>S205</f>
        <v>26</v>
      </c>
      <c r="DB196" s="16">
        <f>S206</f>
        <v>26</v>
      </c>
      <c r="DC196" s="16">
        <f>S207</f>
        <v>26</v>
      </c>
      <c r="DD196" s="16">
        <f>S208</f>
        <v>26</v>
      </c>
      <c r="DE196" s="16">
        <f>S209</f>
        <v>5</v>
      </c>
      <c r="DF196" s="16">
        <f>S210</f>
        <v>26</v>
      </c>
      <c r="DG196" s="16">
        <f>S211</f>
        <v>26</v>
      </c>
      <c r="DH196" s="16">
        <f>S212</f>
        <v>26</v>
      </c>
      <c r="DI196" s="16">
        <f>S213</f>
        <v>26</v>
      </c>
      <c r="DJ196" s="16">
        <f>S214</f>
        <v>26</v>
      </c>
      <c r="DK196" s="16">
        <f>S215</f>
        <v>26</v>
      </c>
      <c r="DL196" s="16">
        <f>S216</f>
        <v>26</v>
      </c>
      <c r="DM196" s="10"/>
      <c r="DN196" s="10"/>
    </row>
    <row r="197" spans="1:118" ht="18.75" x14ac:dyDescent="0.25">
      <c r="B197" s="49" t="s">
        <v>3</v>
      </c>
      <c r="C197" s="2">
        <v>0</v>
      </c>
      <c r="D197" s="2">
        <v>0</v>
      </c>
      <c r="E197" s="2">
        <v>0</v>
      </c>
      <c r="F197" s="2">
        <v>1</v>
      </c>
      <c r="G197" s="2">
        <v>0</v>
      </c>
      <c r="H197" s="2">
        <v>0</v>
      </c>
      <c r="I197" s="2">
        <v>0</v>
      </c>
      <c r="J197" s="2">
        <v>2</v>
      </c>
      <c r="K197" s="2">
        <v>2</v>
      </c>
      <c r="L197" s="2">
        <v>3</v>
      </c>
      <c r="M197" s="3">
        <v>10</v>
      </c>
      <c r="N197" s="3">
        <v>4</v>
      </c>
      <c r="O197" s="3">
        <v>4</v>
      </c>
      <c r="P197" s="3">
        <v>0</v>
      </c>
      <c r="Q197" s="3">
        <v>0</v>
      </c>
      <c r="R197" s="3">
        <v>0</v>
      </c>
      <c r="S197" s="49">
        <v>26</v>
      </c>
      <c r="V197" s="49">
        <v>3.125E-2</v>
      </c>
      <c r="W197" s="2">
        <f>D196</f>
        <v>0</v>
      </c>
      <c r="X197" s="2">
        <f>D197</f>
        <v>0</v>
      </c>
      <c r="Y197" s="2">
        <f>D198</f>
        <v>0</v>
      </c>
      <c r="Z197" s="2">
        <f>D199</f>
        <v>0</v>
      </c>
      <c r="AA197" s="2">
        <f>D200</f>
        <v>0</v>
      </c>
      <c r="AB197" s="2">
        <f>D201</f>
        <v>12</v>
      </c>
      <c r="AC197" s="2">
        <f>D202</f>
        <v>0</v>
      </c>
      <c r="AD197" s="49">
        <f>D203</f>
        <v>0</v>
      </c>
      <c r="AE197" s="4">
        <f>D204</f>
        <v>0</v>
      </c>
      <c r="AF197" s="2">
        <f>D205</f>
        <v>0</v>
      </c>
      <c r="AG197" s="2">
        <f>D206</f>
        <v>0</v>
      </c>
      <c r="AH197" s="2">
        <f>D207</f>
        <v>0</v>
      </c>
      <c r="AI197" s="2">
        <f>D208</f>
        <v>0</v>
      </c>
      <c r="AJ197" s="2">
        <f>D209</f>
        <v>0</v>
      </c>
      <c r="AK197" s="2">
        <f>D210</f>
        <v>0</v>
      </c>
      <c r="AL197" s="2">
        <f>D211</f>
        <v>0</v>
      </c>
      <c r="AM197" s="2">
        <f>D212</f>
        <v>21</v>
      </c>
      <c r="AN197" s="2">
        <f>D213</f>
        <v>20</v>
      </c>
      <c r="AO197" s="2">
        <f>D214</f>
        <v>0</v>
      </c>
      <c r="AP197" s="49">
        <f>D215</f>
        <v>0</v>
      </c>
      <c r="AQ197" s="50">
        <f>D216</f>
        <v>0</v>
      </c>
      <c r="AT197" s="49">
        <v>3.1E-2</v>
      </c>
      <c r="AU197" s="31">
        <f t="shared" ref="AU197" si="1654">PRODUCT(W197*100*1/W212)</f>
        <v>0</v>
      </c>
      <c r="AV197" s="31">
        <f t="shared" ref="AV197" si="1655">PRODUCT(X197*100*1/X212)</f>
        <v>0</v>
      </c>
      <c r="AW197" s="31">
        <f t="shared" ref="AW197" si="1656">PRODUCT(Y197*100*1/Y212)</f>
        <v>0</v>
      </c>
      <c r="AX197" s="31">
        <f t="shared" ref="AX197" si="1657">PRODUCT(Z197*100*1/Z212)</f>
        <v>0</v>
      </c>
      <c r="AY197" s="31">
        <f t="shared" ref="AY197" si="1658">PRODUCT(AA197*100*1/AA212)</f>
        <v>0</v>
      </c>
      <c r="AZ197" s="31">
        <f t="shared" ref="AZ197" si="1659">PRODUCT(AB197*100*1/AB212)</f>
        <v>46.153846153846153</v>
      </c>
      <c r="BA197" s="31">
        <f t="shared" ref="BA197" si="1660">PRODUCT(AC197*100*1/AC212)</f>
        <v>0</v>
      </c>
      <c r="BB197" s="51">
        <f t="shared" ref="BB197" si="1661">PRODUCT(AD197*100*1/AD212)</f>
        <v>0</v>
      </c>
      <c r="BC197" s="32">
        <f t="shared" ref="BC197" si="1662">PRODUCT(AE197*100*1/AE212)</f>
        <v>0</v>
      </c>
      <c r="BD197" s="31">
        <f t="shared" ref="BD197" si="1663">PRODUCT(AF197*100*1/AF212)</f>
        <v>0</v>
      </c>
      <c r="BE197" s="31">
        <f t="shared" ref="BE197" si="1664">PRODUCT(AG197*100*1/AG212)</f>
        <v>0</v>
      </c>
      <c r="BF197" s="31">
        <f t="shared" ref="BF197" si="1665">PRODUCT(AH197*100*1/AH212)</f>
        <v>0</v>
      </c>
      <c r="BG197" s="31">
        <f t="shared" ref="BG197" si="1666">PRODUCT(AI197*100*1/AI212)</f>
        <v>0</v>
      </c>
      <c r="BH197" s="31">
        <f t="shared" ref="BH197" si="1667">PRODUCT(AJ197*100*1/AJ212)</f>
        <v>0</v>
      </c>
      <c r="BI197" s="31">
        <f t="shared" ref="BI197" si="1668">PRODUCT(AK197*100*1/AK212)</f>
        <v>0</v>
      </c>
      <c r="BJ197" s="31">
        <f t="shared" ref="BJ197" si="1669">PRODUCT(AL197*100*1/AL212)</f>
        <v>0</v>
      </c>
      <c r="BK197" s="31">
        <f t="shared" ref="BK197" si="1670">PRODUCT(AM197*100*1/AM212)</f>
        <v>80.769230769230774</v>
      </c>
      <c r="BL197" s="31">
        <f t="shared" ref="BL197" si="1671">PRODUCT(AN197*100*1/AN212)</f>
        <v>76.92307692307692</v>
      </c>
      <c r="BM197" s="31">
        <f t="shared" ref="BM197" si="1672">PRODUCT(AO197*100*1/AO212)</f>
        <v>0</v>
      </c>
      <c r="BN197" s="30">
        <f t="shared" ref="BN197" si="1673">PRODUCT(AP197*100*1/AP212)</f>
        <v>0</v>
      </c>
      <c r="BO197" s="52">
        <f t="shared" ref="BO197" si="1674">PRODUCT(AQ197*100*1/AQ212)</f>
        <v>0</v>
      </c>
      <c r="BR197" s="49">
        <v>3.1E-2</v>
      </c>
      <c r="BS197" s="31">
        <f t="shared" ref="BS197" si="1675">AU196+AU197</f>
        <v>0</v>
      </c>
      <c r="BT197" s="31">
        <f t="shared" ref="BT197" si="1676">AV196+AV197</f>
        <v>0</v>
      </c>
      <c r="BU197" s="31">
        <f t="shared" ref="BU197" si="1677">AW196+AW197</f>
        <v>0</v>
      </c>
      <c r="BV197" s="31">
        <f t="shared" ref="BV197" si="1678">AX196+AX197</f>
        <v>0</v>
      </c>
      <c r="BW197" s="31">
        <f t="shared" ref="BW197" si="1679">AY196+AY197</f>
        <v>0</v>
      </c>
      <c r="BX197" s="31">
        <f t="shared" ref="BX197" si="1680">AZ196+AZ197</f>
        <v>46.153846153846153</v>
      </c>
      <c r="BY197" s="31">
        <f t="shared" ref="BY197" si="1681">BA196+BA197</f>
        <v>0</v>
      </c>
      <c r="BZ197" s="51">
        <f t="shared" ref="BZ197" si="1682">BB196+BB197</f>
        <v>0</v>
      </c>
      <c r="CA197" s="32">
        <f t="shared" ref="CA197" si="1683">BC196+BC197</f>
        <v>0</v>
      </c>
      <c r="CB197" s="31">
        <f t="shared" ref="CB197" si="1684">BD196+BD197</f>
        <v>0</v>
      </c>
      <c r="CC197" s="31">
        <f t="shared" ref="CC197" si="1685">BE196+BE197</f>
        <v>0</v>
      </c>
      <c r="CD197" s="31">
        <f t="shared" ref="CD197" si="1686">BF196+BF197</f>
        <v>0</v>
      </c>
      <c r="CE197" s="31">
        <f t="shared" ref="CE197" si="1687">BG196+BG197</f>
        <v>0</v>
      </c>
      <c r="CF197" s="31">
        <f t="shared" ref="CF197" si="1688">BH196+BH197</f>
        <v>0</v>
      </c>
      <c r="CG197" s="31">
        <f t="shared" ref="CG197" si="1689">BI196+BI197</f>
        <v>0</v>
      </c>
      <c r="CH197" s="31">
        <f t="shared" ref="CH197" si="1690">BJ196+BJ197</f>
        <v>0</v>
      </c>
      <c r="CI197" s="31">
        <f t="shared" ref="CI197" si="1691">BK196+BK197</f>
        <v>80.769230769230774</v>
      </c>
      <c r="CJ197" s="31">
        <f t="shared" ref="CJ197" si="1692">BL196+BL197</f>
        <v>76.92307692307692</v>
      </c>
      <c r="CK197" s="31">
        <f t="shared" ref="CK197" si="1693">BM196+BM197</f>
        <v>0</v>
      </c>
      <c r="CL197" s="30">
        <f t="shared" ref="CL197" si="1694">BN196+BN197</f>
        <v>0</v>
      </c>
      <c r="CM197" s="52">
        <f t="shared" ref="CM197" si="1695">BO196+BO197</f>
        <v>0</v>
      </c>
      <c r="CN197" s="5"/>
      <c r="CQ197" s="12" t="s">
        <v>50</v>
      </c>
      <c r="CR197" s="13">
        <f>BS205</f>
        <v>3.8461538461538463</v>
      </c>
      <c r="CS197" s="13">
        <f>BT205</f>
        <v>30.769230769230766</v>
      </c>
      <c r="CT197" s="13">
        <f>BU205</f>
        <v>80.769230769230759</v>
      </c>
      <c r="CU197" s="13">
        <f>BV205</f>
        <v>96.153846153846146</v>
      </c>
      <c r="CV197" s="13">
        <f>BW202</f>
        <v>88.461538461538467</v>
      </c>
      <c r="CW197" s="13">
        <f>BX202</f>
        <v>76.92307692307692</v>
      </c>
      <c r="CX197" s="13">
        <f>BY202</f>
        <v>84.615384615384613</v>
      </c>
      <c r="CY197" s="13"/>
      <c r="CZ197" s="13"/>
      <c r="DA197" s="13">
        <f>CB203</f>
        <v>100</v>
      </c>
      <c r="DB197" s="13">
        <f>CC203</f>
        <v>3.8461538461538463</v>
      </c>
      <c r="DC197" s="13">
        <f>CD205</f>
        <v>100</v>
      </c>
      <c r="DD197" s="13">
        <f>CE203</f>
        <v>100</v>
      </c>
      <c r="DE197" s="13">
        <f>CF203</f>
        <v>100</v>
      </c>
      <c r="DF197" s="13">
        <f>CG207</f>
        <v>19.23076923076923</v>
      </c>
      <c r="DG197" s="13">
        <f>CH203</f>
        <v>76.92307692307692</v>
      </c>
      <c r="DH197" s="13">
        <f>CI200</f>
        <v>92.307692307692307</v>
      </c>
      <c r="DI197" s="13">
        <f>CJ201</f>
        <v>92.307692307692307</v>
      </c>
      <c r="DJ197" s="13">
        <f>CK200</f>
        <v>76.92307692307692</v>
      </c>
      <c r="DK197" s="13"/>
      <c r="DL197" s="13"/>
      <c r="DM197" s="10"/>
      <c r="DN197" s="10"/>
    </row>
    <row r="198" spans="1:118" ht="18.75" x14ac:dyDescent="0.25">
      <c r="B198" s="49" t="s">
        <v>4</v>
      </c>
      <c r="C198" s="2">
        <v>0</v>
      </c>
      <c r="D198" s="2">
        <v>0</v>
      </c>
      <c r="E198" s="2">
        <v>0</v>
      </c>
      <c r="F198" s="2">
        <v>0</v>
      </c>
      <c r="G198" s="2">
        <v>12</v>
      </c>
      <c r="H198" s="2">
        <v>0</v>
      </c>
      <c r="I198" s="2">
        <v>3</v>
      </c>
      <c r="J198" s="2">
        <v>3</v>
      </c>
      <c r="K198" s="2">
        <v>2</v>
      </c>
      <c r="L198" s="2">
        <v>1</v>
      </c>
      <c r="M198" s="3">
        <v>2</v>
      </c>
      <c r="N198" s="3">
        <v>0</v>
      </c>
      <c r="O198" s="3">
        <v>0</v>
      </c>
      <c r="P198" s="3">
        <v>3</v>
      </c>
      <c r="Q198" s="3">
        <v>0</v>
      </c>
      <c r="R198" s="3">
        <v>0</v>
      </c>
      <c r="S198" s="49">
        <v>26</v>
      </c>
      <c r="V198" s="49">
        <v>6.25E-2</v>
      </c>
      <c r="W198" s="2">
        <f>E196</f>
        <v>0</v>
      </c>
      <c r="X198" s="2">
        <f>E197</f>
        <v>0</v>
      </c>
      <c r="Y198" s="2">
        <f>E198</f>
        <v>0</v>
      </c>
      <c r="Z198" s="2">
        <f>E199</f>
        <v>0</v>
      </c>
      <c r="AA198" s="2">
        <f>E200</f>
        <v>0</v>
      </c>
      <c r="AB198" s="2">
        <f>E201</f>
        <v>0</v>
      </c>
      <c r="AC198" s="2">
        <f>E202</f>
        <v>0</v>
      </c>
      <c r="AD198" s="49">
        <f>E203</f>
        <v>0</v>
      </c>
      <c r="AE198" s="4">
        <f>E204</f>
        <v>0</v>
      </c>
      <c r="AF198" s="2">
        <f>E205</f>
        <v>21</v>
      </c>
      <c r="AG198" s="2">
        <f>E206</f>
        <v>0</v>
      </c>
      <c r="AH198" s="2">
        <f>E207</f>
        <v>0</v>
      </c>
      <c r="AI198" s="2">
        <f>E208</f>
        <v>7</v>
      </c>
      <c r="AJ198" s="2">
        <f>E209</f>
        <v>5</v>
      </c>
      <c r="AK198" s="2">
        <f>E210</f>
        <v>0</v>
      </c>
      <c r="AL198" s="2">
        <f>E211</f>
        <v>14</v>
      </c>
      <c r="AM198" s="2">
        <f>E212</f>
        <v>1</v>
      </c>
      <c r="AN198" s="2">
        <f>E213</f>
        <v>0</v>
      </c>
      <c r="AO198" s="2">
        <f>E214</f>
        <v>1</v>
      </c>
      <c r="AP198" s="49">
        <f>E215</f>
        <v>0</v>
      </c>
      <c r="AQ198" s="50">
        <f>E216</f>
        <v>0</v>
      </c>
      <c r="AT198" s="49">
        <v>6.2E-2</v>
      </c>
      <c r="AU198" s="31">
        <f t="shared" ref="AU198" si="1696">PRODUCT(W198*100*1/W212)</f>
        <v>0</v>
      </c>
      <c r="AV198" s="31">
        <f t="shared" ref="AV198" si="1697">PRODUCT(X198*100*1/X212)</f>
        <v>0</v>
      </c>
      <c r="AW198" s="31">
        <f t="shared" ref="AW198" si="1698">PRODUCT(Y198*100*1/Y212)</f>
        <v>0</v>
      </c>
      <c r="AX198" s="31">
        <f t="shared" ref="AX198" si="1699">PRODUCT(Z198*100*1/Z212)</f>
        <v>0</v>
      </c>
      <c r="AY198" s="31">
        <f t="shared" ref="AY198" si="1700">PRODUCT(AA198*100*1/AA212)</f>
        <v>0</v>
      </c>
      <c r="AZ198" s="31">
        <f t="shared" ref="AZ198" si="1701">PRODUCT(AB198*100*1/AB212)</f>
        <v>0</v>
      </c>
      <c r="BA198" s="31">
        <f t="shared" ref="BA198" si="1702">PRODUCT(AC198*100*1/AC212)</f>
        <v>0</v>
      </c>
      <c r="BB198" s="51">
        <f t="shared" ref="BB198" si="1703">PRODUCT(AD198*100*1/AD212)</f>
        <v>0</v>
      </c>
      <c r="BC198" s="32">
        <f t="shared" ref="BC198" si="1704">PRODUCT(AE198*100*1/AE212)</f>
        <v>0</v>
      </c>
      <c r="BD198" s="31">
        <f t="shared" ref="BD198" si="1705">PRODUCT(AF198*100*1/AF212)</f>
        <v>80.769230769230774</v>
      </c>
      <c r="BE198" s="31">
        <f t="shared" ref="BE198" si="1706">PRODUCT(AG198*100*1/AG212)</f>
        <v>0</v>
      </c>
      <c r="BF198" s="31">
        <f t="shared" ref="BF198" si="1707">PRODUCT(AH198*100*1/AH212)</f>
        <v>0</v>
      </c>
      <c r="BG198" s="31">
        <f t="shared" ref="BG198" si="1708">PRODUCT(AI198*100*1/AI212)</f>
        <v>26.923076923076923</v>
      </c>
      <c r="BH198" s="31">
        <f t="shared" ref="BH198" si="1709">PRODUCT(AJ198*100*1/AJ212)</f>
        <v>100</v>
      </c>
      <c r="BI198" s="31">
        <f t="shared" ref="BI198" si="1710">PRODUCT(AK198*100*1/AK212)</f>
        <v>0</v>
      </c>
      <c r="BJ198" s="31">
        <f t="shared" ref="BJ198" si="1711">PRODUCT(AL198*100*1/AL212)</f>
        <v>53.846153846153847</v>
      </c>
      <c r="BK198" s="31">
        <f t="shared" ref="BK198" si="1712">PRODUCT(AM198*100*1/AM212)</f>
        <v>3.8461538461538463</v>
      </c>
      <c r="BL198" s="31">
        <f t="shared" ref="BL198" si="1713">PRODUCT(AN198*100*1/AN212)</f>
        <v>0</v>
      </c>
      <c r="BM198" s="31">
        <f t="shared" ref="BM198" si="1714">PRODUCT(AO198*100*1/AO212)</f>
        <v>3.8461538461538463</v>
      </c>
      <c r="BN198" s="30">
        <f t="shared" ref="BN198" si="1715">PRODUCT(AP198*100*1/AP212)</f>
        <v>0</v>
      </c>
      <c r="BO198" s="52">
        <f t="shared" ref="BO198" si="1716">PRODUCT(AQ198*100*1/AQ212)</f>
        <v>0</v>
      </c>
      <c r="BR198" s="49">
        <v>6.2E-2</v>
      </c>
      <c r="BS198" s="31">
        <f t="shared" ref="BS198" si="1717">AU196+AU197+AU198</f>
        <v>0</v>
      </c>
      <c r="BT198" s="31">
        <f t="shared" ref="BT198" si="1718">AV196+AV197+AV198</f>
        <v>0</v>
      </c>
      <c r="BU198" s="31">
        <f t="shared" ref="BU198" si="1719">AW196+AW197+AW198</f>
        <v>0</v>
      </c>
      <c r="BV198" s="31">
        <f t="shared" ref="BV198" si="1720">AX196+AX197+AX198</f>
        <v>0</v>
      </c>
      <c r="BW198" s="31">
        <f t="shared" ref="BW198" si="1721">AY196+AY197+AY198</f>
        <v>0</v>
      </c>
      <c r="BX198" s="31">
        <f t="shared" ref="BX198" si="1722">AZ196+AZ197+AZ198</f>
        <v>46.153846153846153</v>
      </c>
      <c r="BY198" s="31">
        <f t="shared" ref="BY198" si="1723">BA196+BA197+BA198</f>
        <v>0</v>
      </c>
      <c r="BZ198" s="51">
        <f t="shared" ref="BZ198" si="1724">BB196+BB197+BB198</f>
        <v>0</v>
      </c>
      <c r="CA198" s="32">
        <f t="shared" ref="CA198" si="1725">BC196+BC197+BC198</f>
        <v>0</v>
      </c>
      <c r="CB198" s="31">
        <f t="shared" ref="CB198" si="1726">BD196+BD197+BD198</f>
        <v>80.769230769230774</v>
      </c>
      <c r="CC198" s="31">
        <f t="shared" ref="CC198" si="1727">BE196+BE197+BE198</f>
        <v>0</v>
      </c>
      <c r="CD198" s="31">
        <f t="shared" ref="CD198" si="1728">BF196+BF197+BF198</f>
        <v>0</v>
      </c>
      <c r="CE198" s="31">
        <f t="shared" ref="CE198" si="1729">BG196+BG197+BG198</f>
        <v>26.923076923076923</v>
      </c>
      <c r="CF198" s="31">
        <f t="shared" ref="CF198" si="1730">BH196+BH197+BH198</f>
        <v>100</v>
      </c>
      <c r="CG198" s="31">
        <f t="shared" ref="CG198" si="1731">BI196+BI197+BI198</f>
        <v>0</v>
      </c>
      <c r="CH198" s="31">
        <f t="shared" ref="CH198" si="1732">BJ196+BJ197+BJ198</f>
        <v>53.846153846153847</v>
      </c>
      <c r="CI198" s="31">
        <f t="shared" ref="CI198" si="1733">BK196+BK197+BK198</f>
        <v>84.615384615384613</v>
      </c>
      <c r="CJ198" s="31">
        <f t="shared" ref="CJ198" si="1734">BL196+BL197+BL198</f>
        <v>76.92307692307692</v>
      </c>
      <c r="CK198" s="31">
        <f t="shared" ref="CK198" si="1735">BM196+BM197+BM198</f>
        <v>3.8461538461538463</v>
      </c>
      <c r="CL198" s="30">
        <f t="shared" ref="CL198" si="1736">BN196+BN197+BN198</f>
        <v>0</v>
      </c>
      <c r="CM198" s="52">
        <f t="shared" ref="CM198" si="1737">BO196+BO197+BO198</f>
        <v>0</v>
      </c>
      <c r="CN198" s="5"/>
      <c r="CQ198" s="12" t="s">
        <v>51</v>
      </c>
      <c r="CR198" s="13"/>
      <c r="CS198" s="13"/>
      <c r="CT198" s="13"/>
      <c r="CU198" s="13"/>
      <c r="CV198" s="13">
        <f>BW204-BW202</f>
        <v>3.8461538461538396</v>
      </c>
      <c r="CW198" s="13">
        <f>SUM(BX203,-BX202)</f>
        <v>3.8461538461538396</v>
      </c>
      <c r="CX198" s="14">
        <f>SUM(BY203-BY202)</f>
        <v>0</v>
      </c>
      <c r="CY198" s="13"/>
      <c r="CZ198" s="13">
        <f>CA204</f>
        <v>100</v>
      </c>
      <c r="DA198" s="13">
        <f>CB205-CB203</f>
        <v>0</v>
      </c>
      <c r="DB198" s="13"/>
      <c r="DC198" s="13"/>
      <c r="DD198" s="13"/>
      <c r="DE198" s="13"/>
      <c r="DF198" s="13"/>
      <c r="DG198" s="13">
        <f>CH204-CH203</f>
        <v>0</v>
      </c>
      <c r="DH198" s="13">
        <f>CI201-CI200</f>
        <v>0</v>
      </c>
      <c r="DI198" s="13">
        <f>CJ202-CJ201</f>
        <v>0</v>
      </c>
      <c r="DJ198" s="13"/>
      <c r="DK198" s="13"/>
      <c r="DL198" s="13"/>
      <c r="DM198" s="10"/>
      <c r="DN198" s="10"/>
    </row>
    <row r="199" spans="1:118" ht="18.75" x14ac:dyDescent="0.25">
      <c r="B199" s="49" t="s">
        <v>5</v>
      </c>
      <c r="C199" s="2">
        <v>0</v>
      </c>
      <c r="D199" s="2">
        <v>0</v>
      </c>
      <c r="E199" s="2">
        <v>0</v>
      </c>
      <c r="F199" s="2">
        <v>0</v>
      </c>
      <c r="G199" s="2">
        <v>23</v>
      </c>
      <c r="H199" s="2">
        <v>0</v>
      </c>
      <c r="I199" s="2">
        <v>1</v>
      </c>
      <c r="J199" s="2">
        <v>1</v>
      </c>
      <c r="K199" s="2">
        <v>0</v>
      </c>
      <c r="L199" s="2">
        <v>0</v>
      </c>
      <c r="M199" s="3">
        <v>0</v>
      </c>
      <c r="N199" s="3">
        <v>0</v>
      </c>
      <c r="O199" s="3">
        <v>1</v>
      </c>
      <c r="P199" s="3">
        <v>0</v>
      </c>
      <c r="Q199" s="3">
        <v>0</v>
      </c>
      <c r="R199" s="3">
        <v>0</v>
      </c>
      <c r="S199" s="49">
        <v>26</v>
      </c>
      <c r="V199" s="49">
        <v>0.125</v>
      </c>
      <c r="W199" s="2">
        <f>F196</f>
        <v>0</v>
      </c>
      <c r="X199" s="2">
        <f>F197</f>
        <v>1</v>
      </c>
      <c r="Y199" s="2">
        <f>F198</f>
        <v>0</v>
      </c>
      <c r="Z199" s="2">
        <f>F199</f>
        <v>0</v>
      </c>
      <c r="AA199" s="2">
        <f>F200</f>
        <v>21</v>
      </c>
      <c r="AB199" s="2">
        <f>F201</f>
        <v>3</v>
      </c>
      <c r="AC199" s="2">
        <f>F202</f>
        <v>16</v>
      </c>
      <c r="AD199" s="49">
        <f>F203</f>
        <v>0</v>
      </c>
      <c r="AE199" s="4">
        <f>F204</f>
        <v>0</v>
      </c>
      <c r="AF199" s="2">
        <f>F205</f>
        <v>0</v>
      </c>
      <c r="AG199" s="2">
        <f>F206</f>
        <v>0</v>
      </c>
      <c r="AH199" s="2">
        <f>F207</f>
        <v>0</v>
      </c>
      <c r="AI199" s="2">
        <f>F208</f>
        <v>0</v>
      </c>
      <c r="AJ199" s="2">
        <f>F209</f>
        <v>0</v>
      </c>
      <c r="AK199" s="2">
        <f>F210</f>
        <v>0</v>
      </c>
      <c r="AL199" s="2">
        <f>F211</f>
        <v>0</v>
      </c>
      <c r="AM199" s="2">
        <f>F212</f>
        <v>2</v>
      </c>
      <c r="AN199" s="2">
        <f>F213</f>
        <v>2</v>
      </c>
      <c r="AO199" s="2">
        <f>F214</f>
        <v>16</v>
      </c>
      <c r="AP199" s="49">
        <f>F215</f>
        <v>0</v>
      </c>
      <c r="AQ199" s="50">
        <f>F216</f>
        <v>2</v>
      </c>
      <c r="AT199" s="49">
        <v>0.125</v>
      </c>
      <c r="AU199" s="31">
        <f t="shared" ref="AU199" si="1738">PRODUCT(W199*100*1/W212)</f>
        <v>0</v>
      </c>
      <c r="AV199" s="31">
        <f t="shared" ref="AV199" si="1739">PRODUCT(X199*100*1/X212)</f>
        <v>3.8461538461538463</v>
      </c>
      <c r="AW199" s="31">
        <f t="shared" ref="AW199" si="1740">PRODUCT(Y199*100*1/Y212)</f>
        <v>0</v>
      </c>
      <c r="AX199" s="31">
        <f t="shared" ref="AX199" si="1741">PRODUCT(Z199*100*1/Z212)</f>
        <v>0</v>
      </c>
      <c r="AY199" s="31">
        <f t="shared" ref="AY199" si="1742">PRODUCT(AA199*100*1/AA212)</f>
        <v>80.769230769230774</v>
      </c>
      <c r="AZ199" s="31">
        <f t="shared" ref="AZ199" si="1743">PRODUCT(AB199*100*1/AB212)</f>
        <v>11.538461538461538</v>
      </c>
      <c r="BA199" s="31">
        <f t="shared" ref="BA199" si="1744">PRODUCT(AC199*100*1/AC212)</f>
        <v>61.53846153846154</v>
      </c>
      <c r="BB199" s="51">
        <f t="shared" ref="BB199" si="1745">PRODUCT(AD199*100*1/AD212)</f>
        <v>0</v>
      </c>
      <c r="BC199" s="32">
        <f t="shared" ref="BC199" si="1746">PRODUCT(AE199*100*1/AE212)</f>
        <v>0</v>
      </c>
      <c r="BD199" s="31">
        <f t="shared" ref="BD199" si="1747">PRODUCT(AF199*100*1/AF212)</f>
        <v>0</v>
      </c>
      <c r="BE199" s="31">
        <f t="shared" ref="BE199" si="1748">PRODUCT(AG199*100*1/AG212)</f>
        <v>0</v>
      </c>
      <c r="BF199" s="31">
        <f t="shared" ref="BF199" si="1749">PRODUCT(AH199*100*1/AH212)</f>
        <v>0</v>
      </c>
      <c r="BG199" s="31">
        <f t="shared" ref="BG199" si="1750">PRODUCT(AI199*100*1/AI212)</f>
        <v>0</v>
      </c>
      <c r="BH199" s="31">
        <f t="shared" ref="BH199" si="1751">PRODUCT(AJ199*100*1/AJ212)</f>
        <v>0</v>
      </c>
      <c r="BI199" s="31">
        <f t="shared" ref="BI199" si="1752">PRODUCT(AK199*100*1/AK212)</f>
        <v>0</v>
      </c>
      <c r="BJ199" s="31">
        <f t="shared" ref="BJ199" si="1753">PRODUCT(AL199*100*1/AL212)</f>
        <v>0</v>
      </c>
      <c r="BK199" s="31">
        <f t="shared" ref="BK199" si="1754">PRODUCT(AM199*100*1/AM212)</f>
        <v>7.6923076923076925</v>
      </c>
      <c r="BL199" s="31">
        <f t="shared" ref="BL199" si="1755">PRODUCT(AN199*100*1/AN212)</f>
        <v>7.6923076923076925</v>
      </c>
      <c r="BM199" s="31">
        <f t="shared" ref="BM199" si="1756">PRODUCT(AO199*100*1/AO212)</f>
        <v>61.53846153846154</v>
      </c>
      <c r="BN199" s="30">
        <f t="shared" ref="BN199" si="1757">PRODUCT(AP199*100*1/AP212)</f>
        <v>0</v>
      </c>
      <c r="BO199" s="52">
        <f t="shared" ref="BO199" si="1758">PRODUCT(AQ199*100*1/AQ212)</f>
        <v>7.6923076923076925</v>
      </c>
      <c r="BR199" s="49">
        <v>0.125</v>
      </c>
      <c r="BS199" s="31">
        <f t="shared" ref="BS199" si="1759">AU196+AU197+AU198+AU199</f>
        <v>0</v>
      </c>
      <c r="BT199" s="31">
        <f t="shared" ref="BT199" si="1760">AV196+AV197+AV198+AV199</f>
        <v>3.8461538461538463</v>
      </c>
      <c r="BU199" s="31">
        <f t="shared" ref="BU199" si="1761">AW196+AW197+AW198+AW199</f>
        <v>0</v>
      </c>
      <c r="BV199" s="31">
        <f t="shared" ref="BV199" si="1762">AX196+AX197+AX198+AX199</f>
        <v>0</v>
      </c>
      <c r="BW199" s="31">
        <f t="shared" ref="BW199" si="1763">AY196+AY197+AY198+AY199</f>
        <v>80.769230769230774</v>
      </c>
      <c r="BX199" s="31">
        <f t="shared" ref="BX199" si="1764">AZ196+AZ197+AZ198+AZ199</f>
        <v>57.692307692307693</v>
      </c>
      <c r="BY199" s="31">
        <f t="shared" ref="BY199" si="1765">BA196+BA197+BA198+BA199</f>
        <v>61.53846153846154</v>
      </c>
      <c r="BZ199" s="51">
        <f t="shared" ref="BZ199" si="1766">BB196+BB197+BB198+BB199</f>
        <v>0</v>
      </c>
      <c r="CA199" s="32">
        <f t="shared" ref="CA199" si="1767">BC196+BC197+BC198+BC199</f>
        <v>0</v>
      </c>
      <c r="CB199" s="31">
        <f t="shared" ref="CB199" si="1768">BD196+BD197+BD198+BD199</f>
        <v>80.769230769230774</v>
      </c>
      <c r="CC199" s="31">
        <f t="shared" ref="CC199" si="1769">BE196+BE197+BE198+BE199</f>
        <v>0</v>
      </c>
      <c r="CD199" s="31">
        <f t="shared" ref="CD199" si="1770">BF196+BF197+BF198+BF199</f>
        <v>0</v>
      </c>
      <c r="CE199" s="31">
        <f t="shared" ref="CE199" si="1771">BG196+BG197+BG198+BG199</f>
        <v>26.923076923076923</v>
      </c>
      <c r="CF199" s="31">
        <f t="shared" ref="CF199" si="1772">BH196+BH197+BH198+BH199</f>
        <v>100</v>
      </c>
      <c r="CG199" s="31">
        <f t="shared" ref="CG199" si="1773">BI196+BI197+BI198+BI199</f>
        <v>0</v>
      </c>
      <c r="CH199" s="31">
        <f t="shared" ref="CH199" si="1774">BJ196+BJ197+BJ198+BJ199</f>
        <v>53.846153846153847</v>
      </c>
      <c r="CI199" s="31">
        <f t="shared" ref="CI199" si="1775">BK196+BK197+BK198+BK199</f>
        <v>92.307692307692307</v>
      </c>
      <c r="CJ199" s="31">
        <f t="shared" ref="CJ199" si="1776">BL196+BL197+BL198+BL199</f>
        <v>84.615384615384613</v>
      </c>
      <c r="CK199" s="31">
        <f t="shared" ref="CK199" si="1777">BM196+BM197+BM198+BM199</f>
        <v>65.384615384615387</v>
      </c>
      <c r="CL199" s="30">
        <f t="shared" ref="CL199" si="1778">BN196+BN197+BN198+BN199</f>
        <v>0</v>
      </c>
      <c r="CM199" s="52">
        <f t="shared" ref="CM199" si="1779">BO196+BO197+BO198+BO199</f>
        <v>7.6923076923076925</v>
      </c>
      <c r="CN199" s="5"/>
      <c r="CQ199" s="12" t="s">
        <v>52</v>
      </c>
      <c r="CR199" s="13">
        <f>BS211-CR197</f>
        <v>96.15384615384616</v>
      </c>
      <c r="CS199" s="13">
        <f>BT211-CS197</f>
        <v>69.230769230769226</v>
      </c>
      <c r="CT199" s="13">
        <f>BU211-BU205</f>
        <v>19.230769230769226</v>
      </c>
      <c r="CU199" s="13">
        <f>BV211-BV205</f>
        <v>3.8461538461538396</v>
      </c>
      <c r="CV199" s="13">
        <f>BW211-CV198-CV197</f>
        <v>7.6923076923076792</v>
      </c>
      <c r="CW199" s="13">
        <f>BX211-BX203</f>
        <v>19.230769230769226</v>
      </c>
      <c r="CX199" s="13">
        <f>BY211-BY203</f>
        <v>15.384615384615373</v>
      </c>
      <c r="CY199" s="13"/>
      <c r="CZ199" s="13">
        <f>CA211-CA204</f>
        <v>0</v>
      </c>
      <c r="DA199" s="13">
        <f>CB211-CB205</f>
        <v>0</v>
      </c>
      <c r="DB199" s="13">
        <f>CC211-CC203</f>
        <v>96.15384615384616</v>
      </c>
      <c r="DC199" s="13">
        <f>CD211-CD205</f>
        <v>0</v>
      </c>
      <c r="DD199" s="13">
        <f>CE211-CE203</f>
        <v>0</v>
      </c>
      <c r="DE199" s="13">
        <f>CF211-CF203</f>
        <v>0</v>
      </c>
      <c r="DF199" s="13">
        <f>CG211-CG207</f>
        <v>80.769230769230774</v>
      </c>
      <c r="DG199" s="13">
        <f>CH211-CH204</f>
        <v>23.07692307692308</v>
      </c>
      <c r="DH199" s="13">
        <f>CI211-CI201</f>
        <v>7.6923076923076792</v>
      </c>
      <c r="DI199" s="13">
        <f>CJ211-CJ202</f>
        <v>7.6923076923076792</v>
      </c>
      <c r="DJ199" s="13">
        <f>CK211-CK200</f>
        <v>23.07692307692308</v>
      </c>
      <c r="DK199" s="13"/>
      <c r="DL199" s="13"/>
      <c r="DM199" s="10"/>
      <c r="DN199" s="10"/>
    </row>
    <row r="200" spans="1:118" x14ac:dyDescent="0.25">
      <c r="B200" s="49" t="s">
        <v>6</v>
      </c>
      <c r="C200" s="2">
        <v>0</v>
      </c>
      <c r="D200" s="2">
        <v>0</v>
      </c>
      <c r="E200" s="2">
        <v>0</v>
      </c>
      <c r="F200" s="2">
        <v>21</v>
      </c>
      <c r="G200" s="2">
        <v>0</v>
      </c>
      <c r="H200" s="2">
        <v>2</v>
      </c>
      <c r="I200" s="2">
        <v>0</v>
      </c>
      <c r="J200" s="4">
        <v>1</v>
      </c>
      <c r="K200" s="4">
        <v>0</v>
      </c>
      <c r="L200" s="3">
        <v>0</v>
      </c>
      <c r="M200" s="3">
        <v>1</v>
      </c>
      <c r="N200" s="3">
        <v>1</v>
      </c>
      <c r="O200" s="3">
        <v>0</v>
      </c>
      <c r="P200" s="3">
        <v>0</v>
      </c>
      <c r="Q200" s="3">
        <v>0</v>
      </c>
      <c r="R200" s="3">
        <v>0</v>
      </c>
      <c r="S200" s="49">
        <v>26</v>
      </c>
      <c r="V200" s="49">
        <v>0.25</v>
      </c>
      <c r="W200" s="2">
        <f>G196</f>
        <v>0</v>
      </c>
      <c r="X200" s="2">
        <f>G197</f>
        <v>0</v>
      </c>
      <c r="Y200" s="2">
        <f>G198</f>
        <v>12</v>
      </c>
      <c r="Z200" s="2">
        <f>G199</f>
        <v>23</v>
      </c>
      <c r="AA200" s="2">
        <f>G200</f>
        <v>0</v>
      </c>
      <c r="AB200" s="2">
        <f>G201</f>
        <v>1</v>
      </c>
      <c r="AC200" s="2">
        <f>G202</f>
        <v>0</v>
      </c>
      <c r="AD200" s="49">
        <f>G203</f>
        <v>0</v>
      </c>
      <c r="AE200" s="4">
        <f>G204</f>
        <v>0</v>
      </c>
      <c r="AF200" s="2">
        <f>G205</f>
        <v>4</v>
      </c>
      <c r="AG200" s="2">
        <f>G206</f>
        <v>0</v>
      </c>
      <c r="AH200" s="2">
        <f>G207</f>
        <v>20</v>
      </c>
      <c r="AI200" s="2">
        <f>G208</f>
        <v>14</v>
      </c>
      <c r="AJ200" s="2">
        <f>G209</f>
        <v>0</v>
      </c>
      <c r="AK200" s="2">
        <f>G210</f>
        <v>0</v>
      </c>
      <c r="AL200" s="2">
        <f>G211</f>
        <v>2</v>
      </c>
      <c r="AM200" s="2">
        <f>G212</f>
        <v>0</v>
      </c>
      <c r="AN200" s="2">
        <f>G213</f>
        <v>2</v>
      </c>
      <c r="AO200" s="2">
        <f>G214</f>
        <v>3</v>
      </c>
      <c r="AP200" s="49">
        <f>G215</f>
        <v>0</v>
      </c>
      <c r="AQ200" s="50">
        <f>G216</f>
        <v>7</v>
      </c>
      <c r="AT200" s="49">
        <v>0.25</v>
      </c>
      <c r="AU200" s="31">
        <f t="shared" ref="AU200" si="1780">PRODUCT(W200*100*1/W212)</f>
        <v>0</v>
      </c>
      <c r="AV200" s="31">
        <f t="shared" ref="AV200" si="1781">PRODUCT(X200*100*1/X212)</f>
        <v>0</v>
      </c>
      <c r="AW200" s="31">
        <f t="shared" ref="AW200" si="1782">PRODUCT(Y200*100*1/Y212)</f>
        <v>46.153846153846153</v>
      </c>
      <c r="AX200" s="31">
        <f t="shared" ref="AX200" si="1783">PRODUCT(Z200*100*1/Z212)</f>
        <v>88.461538461538467</v>
      </c>
      <c r="AY200" s="31">
        <f t="shared" ref="AY200" si="1784">PRODUCT(AA200*100*1/AA212)</f>
        <v>0</v>
      </c>
      <c r="AZ200" s="31">
        <f t="shared" ref="AZ200" si="1785">PRODUCT(AB200*100*1/AB212)</f>
        <v>3.8461538461538463</v>
      </c>
      <c r="BA200" s="31">
        <f t="shared" ref="BA200" si="1786">PRODUCT(AC200*100*1/AC212)</f>
        <v>0</v>
      </c>
      <c r="BB200" s="51">
        <f t="shared" ref="BB200" si="1787">PRODUCT(AD200*100*1/AD212)</f>
        <v>0</v>
      </c>
      <c r="BC200" s="32">
        <f t="shared" ref="BC200" si="1788">PRODUCT(AE200*100*1/AE212)</f>
        <v>0</v>
      </c>
      <c r="BD200" s="31">
        <f t="shared" ref="BD200" si="1789">PRODUCT(AF200*100*1/AF212)</f>
        <v>15.384615384615385</v>
      </c>
      <c r="BE200" s="31">
        <f t="shared" ref="BE200" si="1790">PRODUCT(AG200*100*1/AG212)</f>
        <v>0</v>
      </c>
      <c r="BF200" s="31">
        <f t="shared" ref="BF200" si="1791">PRODUCT(AH200*100*1/AH212)</f>
        <v>76.92307692307692</v>
      </c>
      <c r="BG200" s="31">
        <f t="shared" ref="BG200" si="1792">PRODUCT(AI200*100*1/AI212)</f>
        <v>53.846153846153847</v>
      </c>
      <c r="BH200" s="31">
        <f t="shared" ref="BH200" si="1793">PRODUCT(AJ200*100*1/AJ212)</f>
        <v>0</v>
      </c>
      <c r="BI200" s="31">
        <f t="shared" ref="BI200" si="1794">PRODUCT(AK200*100*1/AK212)</f>
        <v>0</v>
      </c>
      <c r="BJ200" s="31">
        <f t="shared" ref="BJ200" si="1795">PRODUCT(AL200*100*1/AL212)</f>
        <v>7.6923076923076925</v>
      </c>
      <c r="BK200" s="31">
        <f t="shared" ref="BK200" si="1796">PRODUCT(AM200*100*1/AM212)</f>
        <v>0</v>
      </c>
      <c r="BL200" s="31">
        <f t="shared" ref="BL200" si="1797">PRODUCT(AN200*100*1/AN212)</f>
        <v>7.6923076923076925</v>
      </c>
      <c r="BM200" s="31">
        <f t="shared" ref="BM200" si="1798">PRODUCT(AO200*100*1/AO212)</f>
        <v>11.538461538461538</v>
      </c>
      <c r="BN200" s="30">
        <f t="shared" ref="BN200" si="1799">PRODUCT(AP200*100*1/AP212)</f>
        <v>0</v>
      </c>
      <c r="BO200" s="52">
        <f t="shared" ref="BO200" si="1800">PRODUCT(AQ200*100*1/AQ212)</f>
        <v>26.923076923076923</v>
      </c>
      <c r="BR200" s="49">
        <v>0.25</v>
      </c>
      <c r="BS200" s="31">
        <f t="shared" ref="BS200" si="1801">AU196+AU197+AU198+AU199+AU200</f>
        <v>0</v>
      </c>
      <c r="BT200" s="31">
        <f t="shared" ref="BT200" si="1802">AV196+AV197+AV198+AV199+AV200</f>
        <v>3.8461538461538463</v>
      </c>
      <c r="BU200" s="31">
        <f t="shared" ref="BU200" si="1803">AW196+AW197+AW198+AW199+AW200</f>
        <v>46.153846153846153</v>
      </c>
      <c r="BV200" s="31">
        <f t="shared" ref="BV200" si="1804">AX196+AX197+AX198+AX199+AX200</f>
        <v>88.461538461538467</v>
      </c>
      <c r="BW200" s="31">
        <f t="shared" ref="BW200" si="1805">AY196+AY197+AY198+AY199+AY200</f>
        <v>80.769230769230774</v>
      </c>
      <c r="BX200" s="31">
        <f t="shared" ref="BX200" si="1806">AZ196+AZ197+AZ198+AZ199+AZ200</f>
        <v>61.53846153846154</v>
      </c>
      <c r="BY200" s="31">
        <f t="shared" ref="BY200" si="1807">BA196+BA197+BA198+BA199+BA200</f>
        <v>61.53846153846154</v>
      </c>
      <c r="BZ200" s="51">
        <f t="shared" ref="BZ200" si="1808">BB196+BB197+BB198+BB199+BB200</f>
        <v>0</v>
      </c>
      <c r="CA200" s="32">
        <f t="shared" ref="CA200" si="1809">BC196+BC197+BC198+BC199+BC200</f>
        <v>0</v>
      </c>
      <c r="CB200" s="31">
        <f t="shared" ref="CB200" si="1810">BD196+BD197+BD198+BD199+BD200</f>
        <v>96.15384615384616</v>
      </c>
      <c r="CC200" s="31">
        <f t="shared" ref="CC200" si="1811">BE196+BE197+BE198+BE199+BE200</f>
        <v>0</v>
      </c>
      <c r="CD200" s="31">
        <f t="shared" ref="CD200" si="1812">BF196+BF197+BF198+BF199+BF200</f>
        <v>76.92307692307692</v>
      </c>
      <c r="CE200" s="31">
        <f t="shared" ref="CE200" si="1813">BG196+BG197+BG198+BG199+BG200</f>
        <v>80.769230769230774</v>
      </c>
      <c r="CF200" s="31">
        <f t="shared" ref="CF200" si="1814">BH196+BH197+BH198+BH199+BH200</f>
        <v>100</v>
      </c>
      <c r="CG200" s="31">
        <f t="shared" ref="CG200" si="1815">BI196+BI197+BI198+BI199+BI200</f>
        <v>0</v>
      </c>
      <c r="CH200" s="31">
        <f t="shared" ref="CH200" si="1816">BJ196+BJ197+BJ198+BJ199+BJ200</f>
        <v>61.53846153846154</v>
      </c>
      <c r="CI200" s="31">
        <f t="shared" ref="CI200" si="1817">BK196+BK197+BK198+BK199+BK200</f>
        <v>92.307692307692307</v>
      </c>
      <c r="CJ200" s="31">
        <f t="shared" ref="CJ200" si="1818">BL196+BL197+BL198+BL199+BL200</f>
        <v>92.307692307692307</v>
      </c>
      <c r="CK200" s="31">
        <f t="shared" ref="CK200" si="1819">BM196+BM197+BM198+BM199+BM200</f>
        <v>76.92307692307692</v>
      </c>
      <c r="CL200" s="30">
        <f t="shared" ref="CL200" si="1820">BN196+BN197+BN198+BN199+BN200</f>
        <v>0</v>
      </c>
      <c r="CM200" s="52">
        <f t="shared" ref="CM200" si="1821">BO196+BO197+BO198+BO199+BO200</f>
        <v>34.615384615384613</v>
      </c>
      <c r="CN200" s="5"/>
      <c r="CQ200" s="10"/>
      <c r="CR200" s="10"/>
      <c r="CS200" s="10"/>
      <c r="CT200" s="10"/>
      <c r="CU200" s="10"/>
      <c r="CV200" s="10"/>
      <c r="CW200" s="10"/>
      <c r="CX200" s="10"/>
      <c r="CY200" s="10"/>
      <c r="CZ200" s="10"/>
      <c r="DA200" s="10"/>
      <c r="DB200" s="10"/>
      <c r="DC200" s="10"/>
      <c r="DD200" s="10"/>
      <c r="DE200" s="10"/>
      <c r="DF200" s="10"/>
      <c r="DG200" s="10"/>
      <c r="DH200" s="10"/>
      <c r="DI200" s="10"/>
      <c r="DJ200" s="10"/>
      <c r="DK200" s="10"/>
      <c r="DL200" s="10"/>
      <c r="DM200" s="10"/>
      <c r="DN200" s="10"/>
    </row>
    <row r="201" spans="1:118" x14ac:dyDescent="0.25">
      <c r="B201" s="49" t="s">
        <v>7</v>
      </c>
      <c r="C201" s="2">
        <v>0</v>
      </c>
      <c r="D201" s="2">
        <v>12</v>
      </c>
      <c r="E201" s="2">
        <v>0</v>
      </c>
      <c r="F201" s="2">
        <v>3</v>
      </c>
      <c r="G201" s="2">
        <v>1</v>
      </c>
      <c r="H201" s="2">
        <v>3</v>
      </c>
      <c r="I201" s="2">
        <v>1</v>
      </c>
      <c r="J201" s="4">
        <v>1</v>
      </c>
      <c r="K201" s="3">
        <v>2</v>
      </c>
      <c r="L201" s="3">
        <v>1</v>
      </c>
      <c r="M201" s="3">
        <v>2</v>
      </c>
      <c r="N201" s="3">
        <v>0</v>
      </c>
      <c r="O201" s="3">
        <v>0</v>
      </c>
      <c r="P201" s="3">
        <v>0</v>
      </c>
      <c r="Q201" s="3">
        <v>0</v>
      </c>
      <c r="R201" s="3">
        <v>0</v>
      </c>
      <c r="S201" s="49">
        <v>26</v>
      </c>
      <c r="V201" s="49">
        <v>0.5</v>
      </c>
      <c r="W201" s="2">
        <f>H196</f>
        <v>0</v>
      </c>
      <c r="X201" s="2">
        <f>H197</f>
        <v>0</v>
      </c>
      <c r="Y201" s="2">
        <f>H198</f>
        <v>0</v>
      </c>
      <c r="Z201" s="2">
        <f>H199</f>
        <v>0</v>
      </c>
      <c r="AA201" s="2">
        <f>H200</f>
        <v>2</v>
      </c>
      <c r="AB201" s="2">
        <f>H201</f>
        <v>3</v>
      </c>
      <c r="AC201" s="2">
        <f>H202</f>
        <v>5</v>
      </c>
      <c r="AD201" s="49">
        <f>H203</f>
        <v>0</v>
      </c>
      <c r="AE201" s="4">
        <f>H204</f>
        <v>2</v>
      </c>
      <c r="AF201" s="2">
        <f>H205</f>
        <v>1</v>
      </c>
      <c r="AG201" s="2">
        <f>H206</f>
        <v>1</v>
      </c>
      <c r="AH201" s="2">
        <f>H207</f>
        <v>0</v>
      </c>
      <c r="AI201" s="2">
        <f>H208</f>
        <v>4</v>
      </c>
      <c r="AJ201" s="2">
        <f>H209</f>
        <v>0</v>
      </c>
      <c r="AK201" s="2">
        <f>H210</f>
        <v>0</v>
      </c>
      <c r="AL201" s="2">
        <f>H211</f>
        <v>2</v>
      </c>
      <c r="AM201" s="4">
        <f>H212</f>
        <v>0</v>
      </c>
      <c r="AN201" s="2">
        <f>H213</f>
        <v>0</v>
      </c>
      <c r="AO201" s="3">
        <f>H214</f>
        <v>4</v>
      </c>
      <c r="AP201" s="49">
        <f>H215</f>
        <v>1</v>
      </c>
      <c r="AQ201" s="50">
        <f>H216</f>
        <v>9</v>
      </c>
      <c r="AT201" s="49">
        <v>0.5</v>
      </c>
      <c r="AU201" s="31">
        <f t="shared" ref="AU201" si="1822">PRODUCT(W201*100*1/W212)</f>
        <v>0</v>
      </c>
      <c r="AV201" s="31">
        <f t="shared" ref="AV201" si="1823">PRODUCT(X201*100*1/X212)</f>
        <v>0</v>
      </c>
      <c r="AW201" s="31">
        <f t="shared" ref="AW201" si="1824">PRODUCT(Y201*100*1/Y212)</f>
        <v>0</v>
      </c>
      <c r="AX201" s="31">
        <f t="shared" ref="AX201" si="1825">PRODUCT(Z201*100*1/Z212)</f>
        <v>0</v>
      </c>
      <c r="AY201" s="31">
        <f t="shared" ref="AY201" si="1826">PRODUCT(AA201*100*1/AA212)</f>
        <v>7.6923076923076925</v>
      </c>
      <c r="AZ201" s="31">
        <f t="shared" ref="AZ201" si="1827">PRODUCT(AB201*100*1/AB212)</f>
        <v>11.538461538461538</v>
      </c>
      <c r="BA201" s="31">
        <f t="shared" ref="BA201" si="1828">PRODUCT(AC201*100*1/AC212)</f>
        <v>19.23076923076923</v>
      </c>
      <c r="BB201" s="51">
        <f t="shared" ref="BB201" si="1829">PRODUCT(AD201*100*1/AD212)</f>
        <v>0</v>
      </c>
      <c r="BC201" s="32">
        <f t="shared" ref="BC201" si="1830">PRODUCT(AE201*100*1/AE212)</f>
        <v>7.6923076923076925</v>
      </c>
      <c r="BD201" s="31">
        <f t="shared" ref="BD201" si="1831">PRODUCT(AF201*100*1/AF212)</f>
        <v>3.8461538461538463</v>
      </c>
      <c r="BE201" s="31">
        <f t="shared" ref="BE201" si="1832">PRODUCT(AG201*100*1/AG212)</f>
        <v>3.8461538461538463</v>
      </c>
      <c r="BF201" s="31">
        <f t="shared" ref="BF201" si="1833">PRODUCT(AH201*100*1/AH212)</f>
        <v>0</v>
      </c>
      <c r="BG201" s="31">
        <f t="shared" ref="BG201" si="1834">PRODUCT(AI201*100*1/AI212)</f>
        <v>15.384615384615385</v>
      </c>
      <c r="BH201" s="31">
        <f t="shared" ref="BH201" si="1835">PRODUCT(AJ201*100*1/AJ212)</f>
        <v>0</v>
      </c>
      <c r="BI201" s="31">
        <f t="shared" ref="BI201" si="1836">PRODUCT(AK201*100*1/AK212)</f>
        <v>0</v>
      </c>
      <c r="BJ201" s="31">
        <f t="shared" ref="BJ201" si="1837">PRODUCT(AL201*100*1/AL212)</f>
        <v>7.6923076923076925</v>
      </c>
      <c r="BK201" s="32">
        <f t="shared" ref="BK201" si="1838">PRODUCT(AM201*100*1/AM212)</f>
        <v>0</v>
      </c>
      <c r="BL201" s="31">
        <f t="shared" ref="BL201" si="1839">PRODUCT(AN201*100*1/AN212)</f>
        <v>0</v>
      </c>
      <c r="BM201" s="33">
        <f t="shared" ref="BM201" si="1840">PRODUCT(AO201*100*1/AO212)</f>
        <v>15.384615384615385</v>
      </c>
      <c r="BN201" s="30">
        <f t="shared" ref="BN201" si="1841">PRODUCT(AP201*100*1/AP212)</f>
        <v>3.8461538461538463</v>
      </c>
      <c r="BO201" s="52">
        <f t="shared" ref="BO201" si="1842">PRODUCT(AQ201*100*1/AQ212)</f>
        <v>34.615384615384613</v>
      </c>
      <c r="BR201" s="49">
        <v>0.5</v>
      </c>
      <c r="BS201" s="31">
        <f t="shared" ref="BS201" si="1843">AU196+AU197+AU198+AU199+AU200+AU201</f>
        <v>0</v>
      </c>
      <c r="BT201" s="31">
        <f t="shared" ref="BT201" si="1844">AV196+AV197+AV198+AV199+AV200+AV201</f>
        <v>3.8461538461538463</v>
      </c>
      <c r="BU201" s="31">
        <f t="shared" ref="BU201" si="1845">AW196+AW197+AW198+AW199+AW200+AW201</f>
        <v>46.153846153846153</v>
      </c>
      <c r="BV201" s="31">
        <f t="shared" ref="BV201" si="1846">AX196+AX197+AX198+AX199+AX200+AX201</f>
        <v>88.461538461538467</v>
      </c>
      <c r="BW201" s="31">
        <f t="shared" ref="BW201" si="1847">AY196+AY197+AY198+AY199+AY200+AY201</f>
        <v>88.461538461538467</v>
      </c>
      <c r="BX201" s="31">
        <f t="shared" ref="BX201" si="1848">AZ196+AZ197+AZ198+AZ199+AZ200+AZ201</f>
        <v>73.07692307692308</v>
      </c>
      <c r="BY201" s="31">
        <f t="shared" ref="BY201" si="1849">BA196+BA197+BA198+BA199+BA200+BA201</f>
        <v>80.769230769230774</v>
      </c>
      <c r="BZ201" s="51">
        <f t="shared" ref="BZ201" si="1850">BB196+BB197+BB198+BB199+BB200+BB201</f>
        <v>0</v>
      </c>
      <c r="CA201" s="32">
        <f t="shared" ref="CA201" si="1851">BC196+BC197+BC198+BC199+BC200+BC201</f>
        <v>7.6923076923076925</v>
      </c>
      <c r="CB201" s="31">
        <f t="shared" ref="CB201" si="1852">BD196+BD197+BD198+BD199+BD200+BD201</f>
        <v>100</v>
      </c>
      <c r="CC201" s="31">
        <f t="shared" ref="CC201" si="1853">BE196+BE197+BE198+BE199+BE200+BE201</f>
        <v>3.8461538461538463</v>
      </c>
      <c r="CD201" s="31">
        <f t="shared" ref="CD201" si="1854">BF196+BF197+BF198+BF199+BF200+BF201</f>
        <v>76.92307692307692</v>
      </c>
      <c r="CE201" s="31">
        <f t="shared" ref="CE201" si="1855">BG196+BG197+BG198+BG199+BG200+BG201</f>
        <v>96.15384615384616</v>
      </c>
      <c r="CF201" s="31">
        <f t="shared" ref="CF201" si="1856">BH196+BH197+BH198+BH199+BH200+BH201</f>
        <v>100</v>
      </c>
      <c r="CG201" s="31">
        <f t="shared" ref="CG201" si="1857">BI196+BI197+BI198+BI199+BI200+BI201</f>
        <v>0</v>
      </c>
      <c r="CH201" s="31">
        <f t="shared" ref="CH201" si="1858">BJ196+BJ197+BJ198+BJ199+BJ200+BJ201</f>
        <v>69.230769230769226</v>
      </c>
      <c r="CI201" s="32">
        <f t="shared" ref="CI201" si="1859">BK196+BK197+BK198+BK199+BK200+BK201</f>
        <v>92.307692307692307</v>
      </c>
      <c r="CJ201" s="31">
        <f t="shared" ref="CJ201" si="1860">BL196+BL197+BL198+BL199+BL200+BL201</f>
        <v>92.307692307692307</v>
      </c>
      <c r="CK201" s="33">
        <f t="shared" ref="CK201" si="1861">BM196+BM197+BM198+BM199+BM200+BM201</f>
        <v>92.307692307692307</v>
      </c>
      <c r="CL201" s="30">
        <f t="shared" ref="CL201" si="1862">BN196+BN197+BN198+BN199+BN200+BN201</f>
        <v>3.8461538461538463</v>
      </c>
      <c r="CM201" s="52">
        <f t="shared" ref="CM201" si="1863">BO196+BO197+BO198+BO199+BO200+BO201</f>
        <v>69.230769230769226</v>
      </c>
      <c r="CN201" s="5"/>
      <c r="CQ201" s="10"/>
      <c r="CR201" s="10" t="str">
        <f>A195</f>
        <v>Morganella morganii</v>
      </c>
      <c r="CS201" s="10"/>
      <c r="CT201" s="10"/>
      <c r="CU201" s="10"/>
      <c r="CV201" s="10"/>
      <c r="CW201" s="10"/>
      <c r="CX201" s="10"/>
      <c r="CY201" s="10"/>
      <c r="CZ201" s="10"/>
      <c r="DA201" s="10"/>
      <c r="DB201" s="10"/>
      <c r="DC201" s="10"/>
      <c r="DD201" s="10"/>
      <c r="DE201" s="10"/>
      <c r="DF201" s="10"/>
      <c r="DG201" s="10"/>
      <c r="DH201" s="10"/>
      <c r="DI201" s="10"/>
      <c r="DJ201" s="10"/>
      <c r="DK201" s="10"/>
      <c r="DL201" s="10"/>
      <c r="DM201" s="10"/>
      <c r="DN201" s="10"/>
    </row>
    <row r="202" spans="1:118" x14ac:dyDescent="0.25">
      <c r="B202" s="49" t="s">
        <v>8</v>
      </c>
      <c r="C202" s="2">
        <v>0</v>
      </c>
      <c r="D202" s="2">
        <v>0</v>
      </c>
      <c r="E202" s="2">
        <v>0</v>
      </c>
      <c r="F202" s="2">
        <v>16</v>
      </c>
      <c r="G202" s="2">
        <v>0</v>
      </c>
      <c r="H202" s="2">
        <v>5</v>
      </c>
      <c r="I202" s="2">
        <v>1</v>
      </c>
      <c r="J202" s="4">
        <v>0</v>
      </c>
      <c r="K202" s="4">
        <v>1</v>
      </c>
      <c r="L202" s="3">
        <v>1</v>
      </c>
      <c r="M202" s="3">
        <v>0</v>
      </c>
      <c r="N202" s="3">
        <v>0</v>
      </c>
      <c r="O202" s="3">
        <v>2</v>
      </c>
      <c r="P202" s="3">
        <v>0</v>
      </c>
      <c r="Q202" s="3">
        <v>0</v>
      </c>
      <c r="R202" s="3">
        <v>0</v>
      </c>
      <c r="S202" s="49">
        <v>26</v>
      </c>
      <c r="V202" s="49">
        <v>1</v>
      </c>
      <c r="W202" s="2">
        <f>I196</f>
        <v>1</v>
      </c>
      <c r="X202" s="2">
        <f>I197</f>
        <v>0</v>
      </c>
      <c r="Y202" s="2">
        <f>I198</f>
        <v>3</v>
      </c>
      <c r="Z202" s="2">
        <f>I199</f>
        <v>1</v>
      </c>
      <c r="AA202" s="2">
        <f>I200</f>
        <v>0</v>
      </c>
      <c r="AB202" s="2">
        <f>I201</f>
        <v>1</v>
      </c>
      <c r="AC202" s="2">
        <f>I202</f>
        <v>1</v>
      </c>
      <c r="AD202" s="49">
        <f>I203</f>
        <v>1</v>
      </c>
      <c r="AE202" s="4">
        <f>I204</f>
        <v>7</v>
      </c>
      <c r="AF202" s="2">
        <f>I205</f>
        <v>0</v>
      </c>
      <c r="AG202" s="2">
        <f>I206</f>
        <v>0</v>
      </c>
      <c r="AH202" s="2">
        <f>I207</f>
        <v>4</v>
      </c>
      <c r="AI202" s="2">
        <f>I208</f>
        <v>1</v>
      </c>
      <c r="AJ202" s="2">
        <f>I209</f>
        <v>0</v>
      </c>
      <c r="AK202" s="2">
        <f>I210</f>
        <v>0</v>
      </c>
      <c r="AL202" s="2">
        <f>I211</f>
        <v>0</v>
      </c>
      <c r="AM202" s="3">
        <f>I212</f>
        <v>1</v>
      </c>
      <c r="AN202" s="4">
        <f>I213</f>
        <v>0</v>
      </c>
      <c r="AO202" s="3">
        <f>I214</f>
        <v>0</v>
      </c>
      <c r="AP202" s="49">
        <f>I215</f>
        <v>8</v>
      </c>
      <c r="AQ202" s="53">
        <f>I216</f>
        <v>6</v>
      </c>
      <c r="AT202" s="49">
        <v>1</v>
      </c>
      <c r="AU202" s="31">
        <f t="shared" ref="AU202" si="1864">PRODUCT(W202*100*1/W212)</f>
        <v>3.8461538461538463</v>
      </c>
      <c r="AV202" s="31">
        <f t="shared" ref="AV202" si="1865">PRODUCT(X202*100*1/X212)</f>
        <v>0</v>
      </c>
      <c r="AW202" s="31">
        <f t="shared" ref="AW202" si="1866">PRODUCT(Y202*100*1/Y212)</f>
        <v>11.538461538461538</v>
      </c>
      <c r="AX202" s="31">
        <f t="shared" ref="AX202" si="1867">PRODUCT(Z202*100*1/Z212)</f>
        <v>3.8461538461538463</v>
      </c>
      <c r="AY202" s="31">
        <f t="shared" ref="AY202" si="1868">PRODUCT(AA202*100*1/AA212)</f>
        <v>0</v>
      </c>
      <c r="AZ202" s="31">
        <f t="shared" ref="AZ202" si="1869">PRODUCT(AB202*100*1/AB212)</f>
        <v>3.8461538461538463</v>
      </c>
      <c r="BA202" s="31">
        <f t="shared" ref="BA202" si="1870">PRODUCT(AC202*100*1/AC212)</f>
        <v>3.8461538461538463</v>
      </c>
      <c r="BB202" s="51">
        <f t="shared" ref="BB202" si="1871">PRODUCT(AD202*100*1/AD212)</f>
        <v>3.8461538461538463</v>
      </c>
      <c r="BC202" s="32">
        <f t="shared" ref="BC202" si="1872">PRODUCT(AE202*100*1/AE212)</f>
        <v>26.923076923076923</v>
      </c>
      <c r="BD202" s="31">
        <f t="shared" ref="BD202" si="1873">PRODUCT(AF202*100*1/AF212)</f>
        <v>0</v>
      </c>
      <c r="BE202" s="31">
        <f t="shared" ref="BE202" si="1874">PRODUCT(AG202*100*1/AG212)</f>
        <v>0</v>
      </c>
      <c r="BF202" s="31">
        <f t="shared" ref="BF202" si="1875">PRODUCT(AH202*100*1/AH212)</f>
        <v>15.384615384615385</v>
      </c>
      <c r="BG202" s="31">
        <f t="shared" ref="BG202" si="1876">PRODUCT(AI202*100*1/AI212)</f>
        <v>3.8461538461538463</v>
      </c>
      <c r="BH202" s="31">
        <f t="shared" ref="BH202" si="1877">PRODUCT(AJ202*100*1/AJ212)</f>
        <v>0</v>
      </c>
      <c r="BI202" s="31">
        <f t="shared" ref="BI202" si="1878">PRODUCT(AK202*100*1/AK212)</f>
        <v>0</v>
      </c>
      <c r="BJ202" s="31">
        <f t="shared" ref="BJ202" si="1879">PRODUCT(AL202*100*1/AL212)</f>
        <v>0</v>
      </c>
      <c r="BK202" s="33">
        <f t="shared" ref="BK202" si="1880">PRODUCT(AM202*100*1/AM212)</f>
        <v>3.8461538461538463</v>
      </c>
      <c r="BL202" s="32">
        <f t="shared" ref="BL202" si="1881">PRODUCT(AN202*100*1/AN212)</f>
        <v>0</v>
      </c>
      <c r="BM202" s="33">
        <f t="shared" ref="BM202" si="1882">PRODUCT(AO202*100*1/AO212)</f>
        <v>0</v>
      </c>
      <c r="BN202" s="30">
        <f t="shared" ref="BN202" si="1883">PRODUCT(AP202*100*1/AP212)</f>
        <v>30.76923076923077</v>
      </c>
      <c r="BO202" s="54">
        <f t="shared" ref="BO202" si="1884">PRODUCT(AQ202*100*1/AQ212)</f>
        <v>23.076923076923077</v>
      </c>
      <c r="BR202" s="49">
        <v>1</v>
      </c>
      <c r="BS202" s="31">
        <f t="shared" ref="BS202" si="1885">AU196+AU197+AU198+AU199+AU200+AU201+AU202</f>
        <v>3.8461538461538463</v>
      </c>
      <c r="BT202" s="31">
        <f t="shared" ref="BT202" si="1886">AV196+AV197+AV198+AV199+AV200+AV201+AV202</f>
        <v>3.8461538461538463</v>
      </c>
      <c r="BU202" s="31">
        <f t="shared" ref="BU202" si="1887">AW196+AW197+AW198+AW199+AW200+AW201+AW202</f>
        <v>57.692307692307693</v>
      </c>
      <c r="BV202" s="31">
        <f t="shared" ref="BV202" si="1888">AX196+AX197+AX198+AX199+AX200+AX201+AX202</f>
        <v>92.307692307692307</v>
      </c>
      <c r="BW202" s="31">
        <f t="shared" ref="BW202" si="1889">AY196+AY197+AY198+AY199+AY200+AY201+AY202</f>
        <v>88.461538461538467</v>
      </c>
      <c r="BX202" s="31">
        <f t="shared" ref="BX202" si="1890">AZ196+AZ197+AZ198+AZ199+AZ200+AZ201+AZ202</f>
        <v>76.92307692307692</v>
      </c>
      <c r="BY202" s="31">
        <f t="shared" ref="BY202" si="1891">BA196+BA197+BA198+BA199+BA200+BA201+BA202</f>
        <v>84.615384615384613</v>
      </c>
      <c r="BZ202" s="51">
        <f t="shared" ref="BZ202" si="1892">BB196+BB197+BB198+BB199+BB200+BB201+BB202</f>
        <v>3.8461538461538463</v>
      </c>
      <c r="CA202" s="32">
        <f t="shared" ref="CA202" si="1893">BC196+BC197+BC198+BC199+BC200+BC201+BC202</f>
        <v>34.615384615384613</v>
      </c>
      <c r="CB202" s="31">
        <f t="shared" ref="CB202" si="1894">BD196+BD197+BD198+BD199+BD200+BD201+BD202</f>
        <v>100</v>
      </c>
      <c r="CC202" s="31">
        <f t="shared" ref="CC202" si="1895">BE196+BE197+BE198+BE199+BE200+BE201+BE202</f>
        <v>3.8461538461538463</v>
      </c>
      <c r="CD202" s="31">
        <f t="shared" ref="CD202" si="1896">BF196+BF197+BF198+BF199+BF200+BF201+BF202</f>
        <v>92.307692307692307</v>
      </c>
      <c r="CE202" s="31">
        <f t="shared" ref="CE202" si="1897">BG196+BG197+BG198+BG199+BG200+BG201+BG202</f>
        <v>100</v>
      </c>
      <c r="CF202" s="31">
        <f t="shared" ref="CF202" si="1898">BH196+BH197+BH198+BH199+BH200+BH201+BH202</f>
        <v>100</v>
      </c>
      <c r="CG202" s="31">
        <f t="shared" ref="CG202" si="1899">BI196+BI197+BI198+BI199+BI200+BI201+BI202</f>
        <v>0</v>
      </c>
      <c r="CH202" s="31">
        <f t="shared" ref="CH202" si="1900">BJ196+BJ197+BJ198+BJ199+BJ200+BJ201+BJ202</f>
        <v>69.230769230769226</v>
      </c>
      <c r="CI202" s="33">
        <f t="shared" ref="CI202" si="1901">BK196+BK197+BK198+BK199+BK200+BK201+BK202</f>
        <v>96.153846153846146</v>
      </c>
      <c r="CJ202" s="32">
        <f t="shared" ref="CJ202" si="1902">BL196+BL197+BL198+BL199+BL200+BL201+BL202</f>
        <v>92.307692307692307</v>
      </c>
      <c r="CK202" s="33">
        <f t="shared" ref="CK202" si="1903">BM196+BM197+BM198+BM199+BM200+BM201+BM202</f>
        <v>92.307692307692307</v>
      </c>
      <c r="CL202" s="30">
        <f t="shared" ref="CL202" si="1904">BN196+BN197+BN198+BN199+BN200+BN201+BN202</f>
        <v>34.615384615384613</v>
      </c>
      <c r="CM202" s="54">
        <f t="shared" ref="CM202" si="1905">BO196+BO197+BO198+BO199+BO200+BO201+BO202</f>
        <v>92.307692307692307</v>
      </c>
      <c r="CN202" s="5"/>
      <c r="CQ202" s="10"/>
      <c r="CR202" s="10"/>
      <c r="CS202" s="10"/>
      <c r="CT202" s="10"/>
      <c r="CU202" s="10"/>
      <c r="CV202" s="10"/>
      <c r="CW202" s="10"/>
      <c r="CX202" s="10"/>
      <c r="CY202" s="10"/>
      <c r="CZ202" s="10"/>
      <c r="DA202" s="10"/>
      <c r="DB202" s="10"/>
      <c r="DC202" s="10"/>
      <c r="DD202" s="10"/>
      <c r="DE202" s="10"/>
      <c r="DF202" s="10"/>
      <c r="DG202" s="10"/>
      <c r="DH202" s="10"/>
      <c r="DI202" s="10"/>
      <c r="DJ202" s="10"/>
      <c r="DK202" s="10"/>
      <c r="DL202" s="10"/>
      <c r="DM202" s="10"/>
      <c r="DN202" s="10"/>
    </row>
    <row r="203" spans="1:118" x14ac:dyDescent="0.25">
      <c r="B203" s="49" t="s">
        <v>9</v>
      </c>
      <c r="C203" s="49">
        <v>0</v>
      </c>
      <c r="D203" s="49">
        <v>0</v>
      </c>
      <c r="E203" s="49">
        <v>0</v>
      </c>
      <c r="F203" s="49">
        <v>0</v>
      </c>
      <c r="G203" s="49">
        <v>0</v>
      </c>
      <c r="H203" s="49">
        <v>0</v>
      </c>
      <c r="I203" s="49">
        <v>1</v>
      </c>
      <c r="J203" s="49">
        <v>0</v>
      </c>
      <c r="K203" s="49">
        <v>0</v>
      </c>
      <c r="L203" s="49">
        <v>3</v>
      </c>
      <c r="M203" s="49">
        <v>4</v>
      </c>
      <c r="N203" s="49">
        <v>9</v>
      </c>
      <c r="O203" s="49">
        <v>9</v>
      </c>
      <c r="P203" s="49">
        <v>0</v>
      </c>
      <c r="Q203" s="49">
        <v>0</v>
      </c>
      <c r="R203" s="49">
        <v>0</v>
      </c>
      <c r="S203" s="49">
        <v>26</v>
      </c>
      <c r="V203" s="49">
        <v>2</v>
      </c>
      <c r="W203" s="2">
        <f>J196</f>
        <v>0</v>
      </c>
      <c r="X203" s="2">
        <f>J197</f>
        <v>2</v>
      </c>
      <c r="Y203" s="2">
        <f>J198</f>
        <v>3</v>
      </c>
      <c r="Z203" s="2">
        <f>J199</f>
        <v>1</v>
      </c>
      <c r="AA203" s="4">
        <f>J200</f>
        <v>1</v>
      </c>
      <c r="AB203" s="4">
        <f>J201</f>
        <v>1</v>
      </c>
      <c r="AC203" s="4">
        <f>J202</f>
        <v>0</v>
      </c>
      <c r="AD203" s="49">
        <f>J203</f>
        <v>0</v>
      </c>
      <c r="AE203" s="4">
        <f>J204</f>
        <v>9</v>
      </c>
      <c r="AF203" s="2">
        <f>J205</f>
        <v>0</v>
      </c>
      <c r="AG203" s="2">
        <f>J206</f>
        <v>0</v>
      </c>
      <c r="AH203" s="2">
        <f>J207</f>
        <v>2</v>
      </c>
      <c r="AI203" s="2">
        <f>J208</f>
        <v>0</v>
      </c>
      <c r="AJ203" s="2">
        <f>J209</f>
        <v>0</v>
      </c>
      <c r="AK203" s="2">
        <f>J210</f>
        <v>0</v>
      </c>
      <c r="AL203" s="2">
        <f>J211</f>
        <v>2</v>
      </c>
      <c r="AM203" s="3">
        <f>J212</f>
        <v>0</v>
      </c>
      <c r="AN203" s="3">
        <f>J213</f>
        <v>1</v>
      </c>
      <c r="AO203" s="3">
        <f>J214</f>
        <v>0</v>
      </c>
      <c r="AP203" s="49">
        <f>J215</f>
        <v>7</v>
      </c>
      <c r="AQ203" s="53">
        <f>J216</f>
        <v>1</v>
      </c>
      <c r="AT203" s="49">
        <v>2</v>
      </c>
      <c r="AU203" s="31">
        <f t="shared" ref="AU203" si="1906">PRODUCT(W203*100*1/W212)</f>
        <v>0</v>
      </c>
      <c r="AV203" s="31">
        <f t="shared" ref="AV203" si="1907">PRODUCT(X203*100*1/X212)</f>
        <v>7.6923076923076925</v>
      </c>
      <c r="AW203" s="31">
        <f t="shared" ref="AW203" si="1908">PRODUCT(Y203*100*1/Y212)</f>
        <v>11.538461538461538</v>
      </c>
      <c r="AX203" s="31">
        <f t="shared" ref="AX203" si="1909">PRODUCT(Z203*100*1/Z212)</f>
        <v>3.8461538461538463</v>
      </c>
      <c r="AY203" s="32">
        <f t="shared" ref="AY203" si="1910">PRODUCT(AA203*100*1/AA212)</f>
        <v>3.8461538461538463</v>
      </c>
      <c r="AZ203" s="32">
        <f t="shared" ref="AZ203" si="1911">PRODUCT(AB203*100*1/AB212)</f>
        <v>3.8461538461538463</v>
      </c>
      <c r="BA203" s="32">
        <f t="shared" ref="BA203" si="1912">PRODUCT(AC203*100*1/AC212)</f>
        <v>0</v>
      </c>
      <c r="BB203" s="51">
        <f t="shared" ref="BB203" si="1913">PRODUCT(AD203*100*1/AD212)</f>
        <v>0</v>
      </c>
      <c r="BC203" s="32">
        <f t="shared" ref="BC203" si="1914">PRODUCT(AE203*100*1/AE212)</f>
        <v>34.615384615384613</v>
      </c>
      <c r="BD203" s="31">
        <f t="shared" ref="BD203" si="1915">PRODUCT(AF203*100*1/AF212)</f>
        <v>0</v>
      </c>
      <c r="BE203" s="31">
        <f t="shared" ref="BE203" si="1916">PRODUCT(AG203*100*1/AG212)</f>
        <v>0</v>
      </c>
      <c r="BF203" s="31">
        <f t="shared" ref="BF203" si="1917">PRODUCT(AH203*100*1/AH212)</f>
        <v>7.6923076923076925</v>
      </c>
      <c r="BG203" s="31">
        <f t="shared" ref="BG203" si="1918">PRODUCT(AI203*100*1/AI212)</f>
        <v>0</v>
      </c>
      <c r="BH203" s="31">
        <f t="shared" ref="BH203" si="1919">PRODUCT(AJ203*100*1/AJ212)</f>
        <v>0</v>
      </c>
      <c r="BI203" s="31">
        <f t="shared" ref="BI203" si="1920">PRODUCT(AK203*100*1/AK212)</f>
        <v>0</v>
      </c>
      <c r="BJ203" s="31">
        <f t="shared" ref="BJ203" si="1921">PRODUCT(AL203*100*1/AL212)</f>
        <v>7.6923076923076925</v>
      </c>
      <c r="BK203" s="33">
        <f t="shared" ref="BK203" si="1922">PRODUCT(AM203*100*1/AM212)</f>
        <v>0</v>
      </c>
      <c r="BL203" s="33">
        <f t="shared" ref="BL203" si="1923">PRODUCT(AN203*100*1/AN212)</f>
        <v>3.8461538461538463</v>
      </c>
      <c r="BM203" s="33">
        <f t="shared" ref="BM203" si="1924">PRODUCT(AO203*100*1/AO212)</f>
        <v>0</v>
      </c>
      <c r="BN203" s="30">
        <f t="shared" ref="BN203" si="1925">PRODUCT(AP203*100*1/AP212)</f>
        <v>26.923076923076923</v>
      </c>
      <c r="BO203" s="54">
        <f t="shared" ref="BO203" si="1926">PRODUCT(AQ203*100*1/AQ212)</f>
        <v>3.8461538461538463</v>
      </c>
      <c r="BR203" s="49">
        <v>2</v>
      </c>
      <c r="BS203" s="31">
        <f t="shared" ref="BS203" si="1927">AU196+AU197+AU198+AU199+AU200+AU201+AU202+AU203</f>
        <v>3.8461538461538463</v>
      </c>
      <c r="BT203" s="31">
        <f t="shared" ref="BT203" si="1928">AV196+AV197+AV198+AV199+AV200+AV201+AV202+AV203</f>
        <v>11.538461538461538</v>
      </c>
      <c r="BU203" s="31">
        <f t="shared" ref="BU203" si="1929">AW196+AW197+AW198+AW199+AW200+AW201+AW202+AW203</f>
        <v>69.230769230769226</v>
      </c>
      <c r="BV203" s="31">
        <f t="shared" ref="BV203" si="1930">AX196+AX197+AX198+AX199+AX200+AX201+AX202+AX203</f>
        <v>96.153846153846146</v>
      </c>
      <c r="BW203" s="32">
        <f t="shared" ref="BW203" si="1931">AY196+AY197+AY198+AY199+AY200+AY201+AY202+AY203</f>
        <v>92.307692307692307</v>
      </c>
      <c r="BX203" s="32">
        <f t="shared" ref="BX203" si="1932">AZ196+AZ197+AZ198+AZ199+AZ200+AZ201+AZ202+AZ203</f>
        <v>80.769230769230759</v>
      </c>
      <c r="BY203" s="32">
        <f t="shared" ref="BY203" si="1933">BA196+BA197+BA198+BA199+BA200+BA201+BA202+BA203</f>
        <v>84.615384615384613</v>
      </c>
      <c r="BZ203" s="51">
        <f t="shared" ref="BZ203" si="1934">BB196+BB197+BB198+BB199+BB200+BB201+BB202+BB203</f>
        <v>3.8461538461538463</v>
      </c>
      <c r="CA203" s="32">
        <f t="shared" ref="CA203" si="1935">BC196+BC197+BC198+BC199+BC200+BC201+BC202+BC203</f>
        <v>69.230769230769226</v>
      </c>
      <c r="CB203" s="31">
        <f t="shared" ref="CB203" si="1936">BD196+BD197+BD198+BD199+BD200+BD201+BD202+BD203</f>
        <v>100</v>
      </c>
      <c r="CC203" s="31">
        <f t="shared" ref="CC203" si="1937">BE196+BE197+BE198+BE199+BE200+BE201+BE202+BE203</f>
        <v>3.8461538461538463</v>
      </c>
      <c r="CD203" s="31">
        <f t="shared" ref="CD203" si="1938">BF196+BF197+BF198+BF199+BF200+BF201+BF202+BF203</f>
        <v>100</v>
      </c>
      <c r="CE203" s="31">
        <f t="shared" ref="CE203" si="1939">BG196+BG197+BG198+BG199+BG200+BG201+BG202+BG203</f>
        <v>100</v>
      </c>
      <c r="CF203" s="31">
        <f t="shared" ref="CF203" si="1940">BH196+BH197+BH198+BH199+BH200+BH201+BH202+BH203</f>
        <v>100</v>
      </c>
      <c r="CG203" s="31">
        <f t="shared" ref="CG203" si="1941">BI196+BI197+BI198+BI199+BI200+BI201+BI202+BI203</f>
        <v>0</v>
      </c>
      <c r="CH203" s="31">
        <f t="shared" ref="CH203" si="1942">BJ196+BJ197+BJ198+BJ199+BJ200+BJ201+BJ202+BJ203</f>
        <v>76.92307692307692</v>
      </c>
      <c r="CI203" s="33">
        <f t="shared" ref="CI203" si="1943">BK196+BK197+BK198+BK199+BK200+BK201+BK202+BK203</f>
        <v>96.153846153846146</v>
      </c>
      <c r="CJ203" s="33">
        <f t="shared" ref="CJ203" si="1944">BL196+BL197+BL198+BL199+BL200+BL201+BL202+BL203</f>
        <v>96.153846153846146</v>
      </c>
      <c r="CK203" s="33">
        <f t="shared" ref="CK203" si="1945">BM196+BM197+BM198+BM199+BM200+BM201+BM202+BM203</f>
        <v>92.307692307692307</v>
      </c>
      <c r="CL203" s="30">
        <f t="shared" ref="CL203" si="1946">BN196+BN197+BN198+BN199+BN200+BN201+BN202+BN203</f>
        <v>61.538461538461533</v>
      </c>
      <c r="CM203" s="54">
        <f t="shared" ref="CM203" si="1947">BO196+BO197+BO198+BO199+BO200+BO201+BO202+BO203</f>
        <v>96.153846153846146</v>
      </c>
      <c r="CN203" s="34"/>
      <c r="CQ203" s="10"/>
      <c r="CR203" s="10"/>
      <c r="CS203" s="10"/>
      <c r="CT203" s="10"/>
      <c r="CU203" s="10"/>
      <c r="CV203" s="10"/>
      <c r="CW203" s="10"/>
      <c r="CX203" s="10"/>
      <c r="CY203" s="10"/>
      <c r="CZ203" s="10"/>
      <c r="DA203" s="10"/>
      <c r="DB203" s="10"/>
      <c r="DC203" s="10"/>
      <c r="DD203" s="10"/>
      <c r="DE203" s="10"/>
      <c r="DF203" s="10"/>
      <c r="DG203" s="10"/>
      <c r="DH203" s="10"/>
      <c r="DI203" s="10"/>
      <c r="DJ203" s="10"/>
      <c r="DK203" s="10"/>
      <c r="DL203" s="10"/>
      <c r="DM203" s="10"/>
      <c r="DN203" s="10"/>
    </row>
    <row r="204" spans="1:118" x14ac:dyDescent="0.25">
      <c r="B204" s="49" t="s">
        <v>10</v>
      </c>
      <c r="C204" s="4">
        <v>0</v>
      </c>
      <c r="D204" s="4">
        <v>0</v>
      </c>
      <c r="E204" s="4">
        <v>0</v>
      </c>
      <c r="F204" s="4">
        <v>0</v>
      </c>
      <c r="G204" s="4">
        <v>0</v>
      </c>
      <c r="H204" s="4">
        <v>2</v>
      </c>
      <c r="I204" s="4">
        <v>7</v>
      </c>
      <c r="J204" s="4">
        <v>9</v>
      </c>
      <c r="K204" s="4">
        <v>8</v>
      </c>
      <c r="L204" s="3">
        <v>0</v>
      </c>
      <c r="M204" s="3">
        <v>0</v>
      </c>
      <c r="N204" s="3">
        <v>0</v>
      </c>
      <c r="O204" s="3">
        <v>0</v>
      </c>
      <c r="P204" s="3">
        <v>0</v>
      </c>
      <c r="Q204" s="3">
        <v>0</v>
      </c>
      <c r="R204" s="3">
        <v>0</v>
      </c>
      <c r="S204" s="49">
        <v>26</v>
      </c>
      <c r="V204" s="49">
        <v>4</v>
      </c>
      <c r="W204" s="2">
        <f>K196</f>
        <v>0</v>
      </c>
      <c r="X204" s="2">
        <f>K197</f>
        <v>2</v>
      </c>
      <c r="Y204" s="2">
        <f>K198</f>
        <v>2</v>
      </c>
      <c r="Z204" s="2">
        <f>K199</f>
        <v>0</v>
      </c>
      <c r="AA204" s="4">
        <f>K200</f>
        <v>0</v>
      </c>
      <c r="AB204" s="3">
        <f>K201</f>
        <v>2</v>
      </c>
      <c r="AC204" s="4">
        <f>K202</f>
        <v>1</v>
      </c>
      <c r="AD204" s="49">
        <f>K203</f>
        <v>0</v>
      </c>
      <c r="AE204" s="4">
        <f>K204</f>
        <v>8</v>
      </c>
      <c r="AF204" s="4">
        <f>K205</f>
        <v>0</v>
      </c>
      <c r="AG204" s="3">
        <f>K206</f>
        <v>0</v>
      </c>
      <c r="AH204" s="2">
        <f>K207</f>
        <v>0</v>
      </c>
      <c r="AI204" s="3">
        <f>K208</f>
        <v>0</v>
      </c>
      <c r="AJ204" s="3">
        <f>K209</f>
        <v>0</v>
      </c>
      <c r="AK204" s="2">
        <f>K210</f>
        <v>0</v>
      </c>
      <c r="AL204" s="4">
        <f>K211</f>
        <v>0</v>
      </c>
      <c r="AM204" s="3">
        <f>K212</f>
        <v>1</v>
      </c>
      <c r="AN204" s="3">
        <f>K213</f>
        <v>1</v>
      </c>
      <c r="AO204" s="3">
        <f>K214</f>
        <v>0</v>
      </c>
      <c r="AP204" s="49">
        <f>K215</f>
        <v>2</v>
      </c>
      <c r="AQ204" s="53">
        <f>K216</f>
        <v>1</v>
      </c>
      <c r="AT204" s="49">
        <v>4</v>
      </c>
      <c r="AU204" s="31">
        <f t="shared" ref="AU204" si="1948">PRODUCT(W204*100*1/W212)</f>
        <v>0</v>
      </c>
      <c r="AV204" s="31">
        <f t="shared" ref="AV204" si="1949">PRODUCT(X204*100*1/X212)</f>
        <v>7.6923076923076925</v>
      </c>
      <c r="AW204" s="31">
        <f t="shared" ref="AW204" si="1950">PRODUCT(Y204*100*1/Y212)</f>
        <v>7.6923076923076925</v>
      </c>
      <c r="AX204" s="31">
        <f t="shared" ref="AX204" si="1951">PRODUCT(Z204*100*1/Z212)</f>
        <v>0</v>
      </c>
      <c r="AY204" s="32">
        <f t="shared" ref="AY204" si="1952">PRODUCT(AA204*100*1/AA212)</f>
        <v>0</v>
      </c>
      <c r="AZ204" s="33">
        <f t="shared" ref="AZ204" si="1953">PRODUCT(AB204*100*1/AB212)</f>
        <v>7.6923076923076925</v>
      </c>
      <c r="BA204" s="32">
        <f t="shared" ref="BA204" si="1954">PRODUCT(AC204*100*1/AC212)</f>
        <v>3.8461538461538463</v>
      </c>
      <c r="BB204" s="51">
        <f t="shared" ref="BB204" si="1955">PRODUCT(AD204*100*1/AD212)</f>
        <v>0</v>
      </c>
      <c r="BC204" s="32">
        <f t="shared" ref="BC204" si="1956">PRODUCT(AE204*100*1/AE212)</f>
        <v>30.76923076923077</v>
      </c>
      <c r="BD204" s="32">
        <f t="shared" ref="BD204" si="1957">PRODUCT(AF204*100*1/AF212)</f>
        <v>0</v>
      </c>
      <c r="BE204" s="33">
        <f t="shared" ref="BE204" si="1958">PRODUCT(AG204*100*1/AG212)</f>
        <v>0</v>
      </c>
      <c r="BF204" s="2">
        <f t="shared" ref="BF204" si="1959">PRODUCT(AH204*100*1/AH212)</f>
        <v>0</v>
      </c>
      <c r="BG204" s="33">
        <f t="shared" ref="BG204" si="1960">PRODUCT(AI204*100*1/AI212)</f>
        <v>0</v>
      </c>
      <c r="BH204" s="33">
        <f t="shared" ref="BH204" si="1961">PRODUCT(AJ204*100*1/AJ212)</f>
        <v>0</v>
      </c>
      <c r="BI204" s="31">
        <f t="shared" ref="BI204" si="1962">PRODUCT(AK204*100*1/AK212)</f>
        <v>0</v>
      </c>
      <c r="BJ204" s="32">
        <f t="shared" ref="BJ204" si="1963">PRODUCT(AL204*100*1/AL212)</f>
        <v>0</v>
      </c>
      <c r="BK204" s="33">
        <f t="shared" ref="BK204" si="1964">PRODUCT(AM204*100*1/AM212)</f>
        <v>3.8461538461538463</v>
      </c>
      <c r="BL204" s="33">
        <f t="shared" ref="BL204" si="1965">PRODUCT(AN204*100*1/AN212)</f>
        <v>3.8461538461538463</v>
      </c>
      <c r="BM204" s="33">
        <f t="shared" ref="BM204" si="1966">PRODUCT(AO204*100*1/AO212)</f>
        <v>0</v>
      </c>
      <c r="BN204" s="30">
        <f t="shared" ref="BN204" si="1967">PRODUCT(AP204*100*1/AP212)</f>
        <v>7.6923076923076925</v>
      </c>
      <c r="BO204" s="54">
        <f t="shared" ref="BO204" si="1968">PRODUCT(AQ204*100*1/AQ212)</f>
        <v>3.8461538461538463</v>
      </c>
      <c r="BR204" s="49">
        <v>4</v>
      </c>
      <c r="BS204" s="31">
        <f t="shared" ref="BS204" si="1969">AU196+AU197+AU198+AU199+AU200+AU201+AU202+AU203+AU204</f>
        <v>3.8461538461538463</v>
      </c>
      <c r="BT204" s="31">
        <f t="shared" ref="BT204" si="1970">AV196+AV197+AV198+AV199+AV200+AV201+AV202+AV203+AV204</f>
        <v>19.23076923076923</v>
      </c>
      <c r="BU204" s="31">
        <f t="shared" ref="BU204" si="1971">AW196+AW197+AW198+AW199+AW200+AW201+AW202+AW203+AW204</f>
        <v>76.92307692307692</v>
      </c>
      <c r="BV204" s="31">
        <f t="shared" ref="BV204" si="1972">AX196+AX197+AX198+AX199+AX200+AX201+AX202+AX203+AX204</f>
        <v>96.153846153846146</v>
      </c>
      <c r="BW204" s="32">
        <f t="shared" ref="BW204" si="1973">AY196+AY197+AY198+AY199+AY200+AY201+AY202+AY203+AY204</f>
        <v>92.307692307692307</v>
      </c>
      <c r="BX204" s="33">
        <f t="shared" ref="BX204" si="1974">AZ196+AZ197+AZ198+AZ199+AZ200+AZ201+AZ202+AZ203+AZ204</f>
        <v>88.461538461538453</v>
      </c>
      <c r="BY204" s="32">
        <f t="shared" ref="BY204" si="1975">BA196+BA197+BA198+BA199+BA200+BA201+BA202+BA203+BA204</f>
        <v>88.461538461538453</v>
      </c>
      <c r="BZ204" s="51">
        <f t="shared" ref="BZ204" si="1976">BB196+BB197+BB198+BB199+BB200+BB201+BB202+BB203+BB204</f>
        <v>3.8461538461538463</v>
      </c>
      <c r="CA204" s="32">
        <f t="shared" ref="CA204" si="1977">BC196+BC197+BC198+BC199+BC200+BC201+BC202+BC203+BC204</f>
        <v>100</v>
      </c>
      <c r="CB204" s="32">
        <f t="shared" ref="CB204" si="1978">BD196+BD197+BD198+BD199+BD200+BD201+BD202+BD203+BD204</f>
        <v>100</v>
      </c>
      <c r="CC204" s="33">
        <f t="shared" ref="CC204" si="1979">BE196+BE197+BE198+BE199+BE200+BE201+BE202+BE203+BE204</f>
        <v>3.8461538461538463</v>
      </c>
      <c r="CD204" s="31">
        <f t="shared" ref="CD204" si="1980">BF196+BF197+BF198+BF199+BF200+BF201+BF202+BF203+BF204</f>
        <v>100</v>
      </c>
      <c r="CE204" s="31">
        <f t="shared" ref="CE204" si="1981">BG196+BG197+BG198+BG199+BG200+BG201+BG202+BG203+BG204</f>
        <v>100</v>
      </c>
      <c r="CF204" s="31">
        <f t="shared" ref="CF204" si="1982">BH196+BH197+BH198+BH199+BH200+BH201+BH202+BH203+BH204</f>
        <v>100</v>
      </c>
      <c r="CG204" s="31">
        <f t="shared" ref="CG204" si="1983">BI196+BI197+BI198+BI199+BI200+BI201+BI202+BI203+BI204</f>
        <v>0</v>
      </c>
      <c r="CH204" s="32">
        <f t="shared" ref="CH204" si="1984">BJ196+BJ197+BJ198+BJ199+BJ200+BJ201+BJ202+BJ203+BJ204</f>
        <v>76.92307692307692</v>
      </c>
      <c r="CI204" s="33">
        <f t="shared" ref="CI204" si="1985">BK196+BK197+BK198+BK199+BK200+BK201+BK202+BK203+BK204</f>
        <v>99.999999999999986</v>
      </c>
      <c r="CJ204" s="33">
        <f t="shared" ref="CJ204" si="1986">BL196+BL197+BL198+BL199+BL200+BL201+BL202+BL203+BL204</f>
        <v>99.999999999999986</v>
      </c>
      <c r="CK204" s="33">
        <f t="shared" ref="CK204" si="1987">BM196+BM197+BM198+BM199+BM200+BM201+BM202+BM203+BM204</f>
        <v>92.307692307692307</v>
      </c>
      <c r="CL204" s="30">
        <f t="shared" ref="CL204" si="1988">BN196+BN197+BN198+BN199+BN200+BN201+BN202+BN203+BN204</f>
        <v>69.230769230769226</v>
      </c>
      <c r="CM204" s="54">
        <f t="shared" ref="CM204" si="1989">BO196+BO197+BO198+BO199+BO200+BO201+BO202+BO203+BO204</f>
        <v>99.999999999999986</v>
      </c>
      <c r="CN204" s="7"/>
      <c r="CQ204" s="10"/>
      <c r="CR204" s="10"/>
      <c r="CS204" s="10"/>
      <c r="CT204" s="10"/>
      <c r="CU204" s="10"/>
      <c r="CV204" s="10"/>
      <c r="CW204" s="10"/>
      <c r="CX204" s="10"/>
      <c r="CY204" s="10"/>
      <c r="CZ204" s="10"/>
      <c r="DA204" s="10"/>
      <c r="DB204" s="10"/>
      <c r="DC204" s="10"/>
      <c r="DD204" s="10"/>
      <c r="DE204" s="10"/>
      <c r="DF204" s="10"/>
      <c r="DG204" s="10"/>
      <c r="DH204" s="10"/>
      <c r="DI204" s="10"/>
      <c r="DJ204" s="10"/>
      <c r="DK204" s="10"/>
      <c r="DL204" s="10"/>
      <c r="DM204" s="10"/>
      <c r="DN204" s="10"/>
    </row>
    <row r="205" spans="1:118" x14ac:dyDescent="0.25">
      <c r="B205" s="49" t="s">
        <v>11</v>
      </c>
      <c r="C205" s="2">
        <v>0</v>
      </c>
      <c r="D205" s="2">
        <v>0</v>
      </c>
      <c r="E205" s="2">
        <v>21</v>
      </c>
      <c r="F205" s="2">
        <v>0</v>
      </c>
      <c r="G205" s="2">
        <v>4</v>
      </c>
      <c r="H205" s="2">
        <v>1</v>
      </c>
      <c r="I205" s="2">
        <v>0</v>
      </c>
      <c r="J205" s="2">
        <v>0</v>
      </c>
      <c r="K205" s="4">
        <v>0</v>
      </c>
      <c r="L205" s="4">
        <v>0</v>
      </c>
      <c r="M205" s="3">
        <v>0</v>
      </c>
      <c r="N205" s="3">
        <v>0</v>
      </c>
      <c r="O205" s="3">
        <v>0</v>
      </c>
      <c r="P205" s="3">
        <v>0</v>
      </c>
      <c r="Q205" s="3">
        <v>0</v>
      </c>
      <c r="R205" s="3">
        <v>0</v>
      </c>
      <c r="S205" s="49">
        <v>26</v>
      </c>
      <c r="V205" s="49">
        <v>8</v>
      </c>
      <c r="W205" s="2">
        <f>L196</f>
        <v>0</v>
      </c>
      <c r="X205" s="2">
        <f>L197</f>
        <v>3</v>
      </c>
      <c r="Y205" s="2">
        <f>L198</f>
        <v>1</v>
      </c>
      <c r="Z205" s="2">
        <f>L199</f>
        <v>0</v>
      </c>
      <c r="AA205" s="3">
        <f>L200</f>
        <v>0</v>
      </c>
      <c r="AB205" s="3">
        <f>L201</f>
        <v>1</v>
      </c>
      <c r="AC205" s="3">
        <f>L202</f>
        <v>1</v>
      </c>
      <c r="AD205" s="49">
        <f>L203</f>
        <v>3</v>
      </c>
      <c r="AE205" s="3">
        <f>L204</f>
        <v>0</v>
      </c>
      <c r="AF205" s="4">
        <f>L205</f>
        <v>0</v>
      </c>
      <c r="AG205" s="3">
        <f>L206</f>
        <v>0</v>
      </c>
      <c r="AH205" s="2">
        <f>L207</f>
        <v>0</v>
      </c>
      <c r="AI205" s="3">
        <f>L208</f>
        <v>0</v>
      </c>
      <c r="AJ205" s="3">
        <f>L209</f>
        <v>0</v>
      </c>
      <c r="AK205" s="2">
        <f>L210</f>
        <v>1</v>
      </c>
      <c r="AL205" s="3">
        <f>L211</f>
        <v>2</v>
      </c>
      <c r="AM205" s="3">
        <f>L212</f>
        <v>0</v>
      </c>
      <c r="AN205" s="3">
        <f>L213</f>
        <v>0</v>
      </c>
      <c r="AO205" s="3">
        <f>L214</f>
        <v>2</v>
      </c>
      <c r="AP205" s="49">
        <f>L215</f>
        <v>3</v>
      </c>
      <c r="AQ205" s="53">
        <f>L216</f>
        <v>0</v>
      </c>
      <c r="AT205" s="49">
        <v>8</v>
      </c>
      <c r="AU205" s="31">
        <f t="shared" ref="AU205" si="1990">PRODUCT(W205*100*1/W212)</f>
        <v>0</v>
      </c>
      <c r="AV205" s="31">
        <f t="shared" ref="AV205" si="1991">PRODUCT(X205*100*1/X212)</f>
        <v>11.538461538461538</v>
      </c>
      <c r="AW205" s="31">
        <f t="shared" ref="AW205" si="1992">PRODUCT(Y205*100*1/Y212)</f>
        <v>3.8461538461538463</v>
      </c>
      <c r="AX205" s="31">
        <f t="shared" ref="AX205" si="1993">PRODUCT(Z205*100*1/Z212)</f>
        <v>0</v>
      </c>
      <c r="AY205" s="33">
        <f t="shared" ref="AY205" si="1994">PRODUCT(AA205*100*1/AA212)</f>
        <v>0</v>
      </c>
      <c r="AZ205" s="33">
        <f t="shared" ref="AZ205" si="1995">PRODUCT(AB205*100*1/AB212)</f>
        <v>3.8461538461538463</v>
      </c>
      <c r="BA205" s="33">
        <f t="shared" ref="BA205" si="1996">PRODUCT(AC205*100*1/AC212)</f>
        <v>3.8461538461538463</v>
      </c>
      <c r="BB205" s="51">
        <f t="shared" ref="BB205" si="1997">PRODUCT(AD205*100*1/AD212)</f>
        <v>11.538461538461538</v>
      </c>
      <c r="BC205" s="33">
        <f t="shared" ref="BC205" si="1998">PRODUCT(AE205*100*1/AE212)</f>
        <v>0</v>
      </c>
      <c r="BD205" s="32">
        <f t="shared" ref="BD205" si="1999">PRODUCT(AF205*100*1/AF212)</f>
        <v>0</v>
      </c>
      <c r="BE205" s="33">
        <f t="shared" ref="BE205" si="2000">PRODUCT(AG205*100*1/AG212)</f>
        <v>0</v>
      </c>
      <c r="BF205" s="2">
        <f t="shared" ref="BF205" si="2001">PRODUCT(AH205*100*1/AH212)</f>
        <v>0</v>
      </c>
      <c r="BG205" s="3">
        <f t="shared" ref="BG205" si="2002">PRODUCT(AI205*100*1/AI212)</f>
        <v>0</v>
      </c>
      <c r="BH205" s="33">
        <f t="shared" ref="BH205" si="2003">PRODUCT(AJ205*100*1/AJ212)</f>
        <v>0</v>
      </c>
      <c r="BI205" s="31">
        <f t="shared" ref="BI205" si="2004">PRODUCT(AK205*100*1/AK212)</f>
        <v>3.8461538461538463</v>
      </c>
      <c r="BJ205" s="33">
        <f t="shared" ref="BJ205" si="2005">PRODUCT(AL205*100*1/AL212)</f>
        <v>7.6923076923076925</v>
      </c>
      <c r="BK205" s="33">
        <f t="shared" ref="BK205" si="2006">PRODUCT(AM205*100*1/AM212)</f>
        <v>0</v>
      </c>
      <c r="BL205" s="33">
        <f t="shared" ref="BL205" si="2007">PRODUCT(AN205*100*1/AN212)</f>
        <v>0</v>
      </c>
      <c r="BM205" s="33">
        <f t="shared" ref="BM205" si="2008">PRODUCT(AO205*100*1/AO212)</f>
        <v>7.6923076923076925</v>
      </c>
      <c r="BN205" s="30">
        <f t="shared" ref="BN205" si="2009">PRODUCT(AP205*100*1/AP212)</f>
        <v>11.538461538461538</v>
      </c>
      <c r="BO205" s="54">
        <f t="shared" ref="BO205" si="2010">PRODUCT(AQ205*100*1/AQ212)</f>
        <v>0</v>
      </c>
      <c r="BR205" s="49">
        <v>8</v>
      </c>
      <c r="BS205" s="31">
        <f t="shared" ref="BS205" si="2011">AU196+AU197+AU198+AU199+AU200+AU201+AU202+AU203+AU204+AU205</f>
        <v>3.8461538461538463</v>
      </c>
      <c r="BT205" s="31">
        <f t="shared" ref="BT205" si="2012">AV196+AV197+AV198+AV199+AV200+AV201+AV202+AV203+AV204+AV205</f>
        <v>30.769230769230766</v>
      </c>
      <c r="BU205" s="31">
        <f t="shared" ref="BU205" si="2013">AW196+AW197+AW198+AW199+AW200+AW201+AW202+AW203+AW204+AW205</f>
        <v>80.769230769230759</v>
      </c>
      <c r="BV205" s="31">
        <f t="shared" ref="BV205" si="2014">AX196+AX197+AX198+AX199+AX200+AX201+AX202+AX203+AX204+AX205</f>
        <v>96.153846153846146</v>
      </c>
      <c r="BW205" s="33">
        <f t="shared" ref="BW205" si="2015">AY196+AY197+AY198+AY199+AY200+AY201+AY202+AY203+AY204+AY205</f>
        <v>92.307692307692307</v>
      </c>
      <c r="BX205" s="33">
        <f t="shared" ref="BX205" si="2016">AZ196+AZ197+AZ198+AZ199+AZ200+AZ201+AZ202+AZ203+AZ204+AZ205</f>
        <v>92.307692307692292</v>
      </c>
      <c r="BY205" s="33">
        <f t="shared" ref="BY205" si="2017">BA196+BA197+BA198+BA199+BA200+BA201+BA202+BA203+BA204+BA205</f>
        <v>92.307692307692292</v>
      </c>
      <c r="BZ205" s="51">
        <f t="shared" ref="BZ205" si="2018">BB196+BB197+BB198+BB199+BB200+BB201+BB202+BB203+BB204+BB205</f>
        <v>15.384615384615385</v>
      </c>
      <c r="CA205" s="33">
        <f t="shared" ref="CA205" si="2019">BC196+BC197+BC198+BC199+BC200+BC201+BC202+BC203+BC204+BC205</f>
        <v>100</v>
      </c>
      <c r="CB205" s="32">
        <f t="shared" ref="CB205" si="2020">BD196+BD197+BD198+BD199+BD200+BD201+BD202+BD203+BD204+BD205</f>
        <v>100</v>
      </c>
      <c r="CC205" s="33">
        <f t="shared" ref="CC205" si="2021">BE196+BE197+BE198+BE199+BE200+BE201+BE202+BE203+BE204+BE205</f>
        <v>3.8461538461538463</v>
      </c>
      <c r="CD205" s="31">
        <f t="shared" ref="CD205" si="2022">BF196+BF197+BF198+BF199+BF200+BF201+BF202+BF203+BF204+BF205</f>
        <v>100</v>
      </c>
      <c r="CE205" s="33">
        <f t="shared" ref="CE205" si="2023">BG196+BG197+BG198+BG199+BG200+BG201+BG202+BG203+BG204+BG205</f>
        <v>100</v>
      </c>
      <c r="CF205" s="33">
        <f t="shared" ref="CF205" si="2024">BH196+BH197+BH198+BH199+BH200+BH201+BH202+BH203+BH204+BH205</f>
        <v>100</v>
      </c>
      <c r="CG205" s="31">
        <f t="shared" ref="CG205" si="2025">BI196+BI197+BI198+BI199+BI200+BI201+BI202+BI203+BI204+BI205</f>
        <v>3.8461538461538463</v>
      </c>
      <c r="CH205" s="33">
        <f t="shared" ref="CH205" si="2026">BJ196+BJ197+BJ198+BJ199+BJ200+BJ201+BJ202+BJ203+BJ204+BJ205</f>
        <v>84.615384615384613</v>
      </c>
      <c r="CI205" s="33">
        <f t="shared" ref="CI205" si="2027">BK196+BK197+BK198+BK199+BK200+BK201+BK202+BK203+BK204+BK205</f>
        <v>99.999999999999986</v>
      </c>
      <c r="CJ205" s="33">
        <f t="shared" ref="CJ205" si="2028">BL196+BL197+BL198+BL199+BL200+BL201+BL202+BL203+BL204+BL205</f>
        <v>99.999999999999986</v>
      </c>
      <c r="CK205" s="33">
        <f t="shared" ref="CK205" si="2029">BM196+BM197+BM198+BM199+BM200+BM201+BM202+BM203+BM204+BM205</f>
        <v>100</v>
      </c>
      <c r="CL205" s="30">
        <f t="shared" ref="CL205" si="2030">BN196+BN197+BN198+BN199+BN200+BN201+BN202+BN203+BN204+BN205</f>
        <v>80.769230769230759</v>
      </c>
      <c r="CM205" s="54">
        <f t="shared" ref="CM205" si="2031">BO196+BO197+BO198+BO199+BO200+BO201+BO202+BO203+BO204+BO205</f>
        <v>99.999999999999986</v>
      </c>
      <c r="CN205" s="7"/>
      <c r="CQ205" s="10"/>
      <c r="CR205" s="10"/>
      <c r="CS205" s="10"/>
      <c r="CT205" s="10"/>
      <c r="CU205" s="10"/>
      <c r="CV205" s="10"/>
      <c r="CW205" s="10"/>
      <c r="CX205" s="10"/>
      <c r="CY205" s="10"/>
      <c r="CZ205" s="10"/>
      <c r="DA205" s="10"/>
      <c r="DB205" s="10"/>
      <c r="DC205" s="10"/>
      <c r="DD205" s="10"/>
      <c r="DE205" s="10"/>
      <c r="DF205" s="10"/>
      <c r="DG205" s="10"/>
      <c r="DH205" s="10"/>
      <c r="DI205" s="10"/>
      <c r="DJ205" s="10"/>
      <c r="DK205" s="10"/>
      <c r="DL205" s="10"/>
      <c r="DM205" s="10"/>
      <c r="DN205" s="10"/>
    </row>
    <row r="206" spans="1:118" x14ac:dyDescent="0.25">
      <c r="B206" s="49" t="s">
        <v>12</v>
      </c>
      <c r="C206" s="2">
        <v>0</v>
      </c>
      <c r="D206" s="2">
        <v>0</v>
      </c>
      <c r="E206" s="2">
        <v>0</v>
      </c>
      <c r="F206" s="2">
        <v>0</v>
      </c>
      <c r="G206" s="2">
        <v>0</v>
      </c>
      <c r="H206" s="2">
        <v>1</v>
      </c>
      <c r="I206" s="2">
        <v>0</v>
      </c>
      <c r="J206" s="2">
        <v>0</v>
      </c>
      <c r="K206" s="3">
        <v>0</v>
      </c>
      <c r="L206" s="3">
        <v>0</v>
      </c>
      <c r="M206" s="3">
        <v>25</v>
      </c>
      <c r="N206" s="3">
        <v>0</v>
      </c>
      <c r="O206" s="3">
        <v>0</v>
      </c>
      <c r="P206" s="3">
        <v>0</v>
      </c>
      <c r="Q206" s="3">
        <v>0</v>
      </c>
      <c r="R206" s="3">
        <v>0</v>
      </c>
      <c r="S206" s="49">
        <v>26</v>
      </c>
      <c r="V206" s="49">
        <v>16</v>
      </c>
      <c r="W206" s="3">
        <f>M196</f>
        <v>0</v>
      </c>
      <c r="X206" s="3">
        <f>M197</f>
        <v>10</v>
      </c>
      <c r="Y206" s="3">
        <f>M198</f>
        <v>2</v>
      </c>
      <c r="Z206" s="3">
        <f>M199</f>
        <v>0</v>
      </c>
      <c r="AA206" s="3">
        <f>M200</f>
        <v>1</v>
      </c>
      <c r="AB206" s="3">
        <f>M201</f>
        <v>2</v>
      </c>
      <c r="AC206" s="3">
        <f>M202</f>
        <v>0</v>
      </c>
      <c r="AD206" s="49">
        <f>M203</f>
        <v>4</v>
      </c>
      <c r="AE206" s="3">
        <f>M204</f>
        <v>0</v>
      </c>
      <c r="AF206" s="3">
        <f>M205</f>
        <v>0</v>
      </c>
      <c r="AG206" s="3">
        <f>M206</f>
        <v>25</v>
      </c>
      <c r="AH206" s="3">
        <f>M207</f>
        <v>0</v>
      </c>
      <c r="AI206" s="3">
        <f>M208</f>
        <v>0</v>
      </c>
      <c r="AJ206" s="3">
        <f>M209</f>
        <v>0</v>
      </c>
      <c r="AK206" s="2">
        <f>M210</f>
        <v>1</v>
      </c>
      <c r="AL206" s="3">
        <f>M211</f>
        <v>0</v>
      </c>
      <c r="AM206" s="3">
        <f>M212</f>
        <v>0</v>
      </c>
      <c r="AN206" s="3">
        <f>M213</f>
        <v>0</v>
      </c>
      <c r="AO206" s="3">
        <f>M214</f>
        <v>0</v>
      </c>
      <c r="AP206" s="49">
        <f>M215</f>
        <v>5</v>
      </c>
      <c r="AQ206" s="53">
        <f>M216</f>
        <v>0</v>
      </c>
      <c r="AT206" s="49">
        <v>16</v>
      </c>
      <c r="AU206" s="33">
        <f t="shared" ref="AU206" si="2032">PRODUCT(W206*100*1/W212)</f>
        <v>0</v>
      </c>
      <c r="AV206" s="33">
        <f t="shared" ref="AV206" si="2033">PRODUCT(X206*100*1/X212)</f>
        <v>38.46153846153846</v>
      </c>
      <c r="AW206" s="33">
        <f t="shared" ref="AW206" si="2034">PRODUCT(Y206*100*1/Y212)</f>
        <v>7.6923076923076925</v>
      </c>
      <c r="AX206" s="33">
        <f t="shared" ref="AX206" si="2035">PRODUCT(Z206*100*1/Z212)</f>
        <v>0</v>
      </c>
      <c r="AY206" s="33">
        <f t="shared" ref="AY206" si="2036">PRODUCT(AA206*100*1/AA212)</f>
        <v>3.8461538461538463</v>
      </c>
      <c r="AZ206" s="33">
        <f t="shared" ref="AZ206" si="2037">PRODUCT(AB206*100*1/AB212)</f>
        <v>7.6923076923076925</v>
      </c>
      <c r="BA206" s="33">
        <f t="shared" ref="BA206" si="2038">PRODUCT(AC206*100*1/AC212)</f>
        <v>0</v>
      </c>
      <c r="BB206" s="54">
        <f t="shared" ref="BB206" si="2039">PRODUCT(AD206*100*1/AD212)</f>
        <v>15.384615384615385</v>
      </c>
      <c r="BC206" s="33">
        <f t="shared" ref="BC206" si="2040">PRODUCT(AE206*100*1/AE212)</f>
        <v>0</v>
      </c>
      <c r="BD206" s="33">
        <f t="shared" ref="BD206" si="2041">PRODUCT(AF206*100*1/AF212)</f>
        <v>0</v>
      </c>
      <c r="BE206" s="33">
        <f t="shared" ref="BE206" si="2042">PRODUCT(AG206*100*1/AG212)</f>
        <v>96.15384615384616</v>
      </c>
      <c r="BF206" s="33">
        <f t="shared" ref="BF206" si="2043">PRODUCT(AH206*100*1/AH212)</f>
        <v>0</v>
      </c>
      <c r="BG206" s="3">
        <f t="shared" ref="BG206" si="2044">PRODUCT(AI206*100*1/AI212)</f>
        <v>0</v>
      </c>
      <c r="BH206" s="33">
        <f t="shared" ref="BH206" si="2045">PRODUCT(AJ206*100*1/AJ212)</f>
        <v>0</v>
      </c>
      <c r="BI206" s="31">
        <f t="shared" ref="BI206" si="2046">PRODUCT(AK206*100*1/AK212)</f>
        <v>3.8461538461538463</v>
      </c>
      <c r="BJ206" s="33">
        <f t="shared" ref="BJ206" si="2047">PRODUCT(AL206*100*1/AL212)</f>
        <v>0</v>
      </c>
      <c r="BK206" s="33">
        <f t="shared" ref="BK206" si="2048">PRODUCT(AM206*100*1/AM212)</f>
        <v>0</v>
      </c>
      <c r="BL206" s="33">
        <f t="shared" ref="BL206" si="2049">PRODUCT(AN206*100*1/AN212)</f>
        <v>0</v>
      </c>
      <c r="BM206" s="33">
        <f t="shared" ref="BM206" si="2050">PRODUCT(AO206*100*1/AO212)</f>
        <v>0</v>
      </c>
      <c r="BN206" s="30">
        <f t="shared" ref="BN206" si="2051">PRODUCT(AP206*100*1/AP212)</f>
        <v>19.23076923076923</v>
      </c>
      <c r="BO206" s="54">
        <f t="shared" ref="BO206" si="2052">PRODUCT(AQ206*100*1/AQ212)</f>
        <v>0</v>
      </c>
      <c r="BR206" s="49">
        <v>16</v>
      </c>
      <c r="BS206" s="33">
        <f t="shared" ref="BS206" si="2053">AU196+AU197+AU198+AU199+AU200+AU201+AU202+AU203+AU204+AU205+AU206</f>
        <v>3.8461538461538463</v>
      </c>
      <c r="BT206" s="33">
        <f t="shared" ref="BT206" si="2054">AV196+AV197+AV198+AV199+AV200+AV201+AV202+AV203+AV204+AV205+AV206</f>
        <v>69.230769230769226</v>
      </c>
      <c r="BU206" s="31">
        <f t="shared" ref="BU206" si="2055">AW196+AW197+AW198+AW199+AW200+AW201+AW202+AW203+AW204+AW205+AW206</f>
        <v>88.461538461538453</v>
      </c>
      <c r="BV206" s="31">
        <f t="shared" ref="BV206" si="2056">AX196+AX197+AX198+AX199+AX200+AX201+AX202+AX203+AX204+AX205+AX206</f>
        <v>96.153846153846146</v>
      </c>
      <c r="BW206" s="33">
        <f t="shared" ref="BW206" si="2057">AY196+AY197+AY198+AY199+AY200+AY201+AY202+AY203+AY204+AY205+AY206</f>
        <v>96.153846153846146</v>
      </c>
      <c r="BX206" s="33">
        <f t="shared" ref="BX206" si="2058">AZ196+AZ197+AZ198+AZ199+AZ200+AZ201+AZ202+AZ203+AZ204+AZ205+AZ206</f>
        <v>99.999999999999986</v>
      </c>
      <c r="BY206" s="33">
        <f t="shared" ref="BY206" si="2059">BA196+BA197+BA198+BA199+BA200+BA201+BA202+BA203+BA204+BA205+BA206</f>
        <v>92.307692307692292</v>
      </c>
      <c r="BZ206" s="54">
        <f t="shared" ref="BZ206" si="2060">BB196+BB197+BB198+BB199+BB200+BB201+BB202+BB203+BB204+BB205+BB206</f>
        <v>30.76923076923077</v>
      </c>
      <c r="CA206" s="33">
        <f t="shared" ref="CA206" si="2061">BC196+BC197+BC198+BC199+BC200+BC201+BC202+BC203+BC204+BC205+BC206</f>
        <v>100</v>
      </c>
      <c r="CB206" s="33">
        <f t="shared" ref="CB206" si="2062">BD196+BD197+BD198+BD199+BD200+BD201+BD202+BD203+BD204+BD205+BD206</f>
        <v>100</v>
      </c>
      <c r="CC206" s="33">
        <f t="shared" ref="CC206" si="2063">BE196+BE197+BE198+BE199+BE200+BE201+BE202+BE203+BE204+BE205+BE206</f>
        <v>100</v>
      </c>
      <c r="CD206" s="31">
        <f t="shared" ref="CD206" si="2064">BF196+BF197+BF198+BF199+BF200+BF201+BF202+BF203+BF204+BF205+BF206</f>
        <v>100</v>
      </c>
      <c r="CE206" s="33">
        <f t="shared" ref="CE206" si="2065">BG196+BG197+BG198+BG199+BG200+BG201+BG202+BG203+BG204+BG205+BG206</f>
        <v>100</v>
      </c>
      <c r="CF206" s="33">
        <f t="shared" ref="CF206" si="2066">BH196+BH197+BH198+BH199+BH200+BH201+BH202+BH203+BH204+BH205+BH206</f>
        <v>100</v>
      </c>
      <c r="CG206" s="31">
        <f t="shared" ref="CG206" si="2067">BI196+BI197+BI198+BI199+BI200+BI201+BI202+BI203+BI204+BI205+BI206</f>
        <v>7.6923076923076925</v>
      </c>
      <c r="CH206" s="33">
        <f t="shared" ref="CH206" si="2068">BJ196+BJ197+BJ198+BJ199+BJ200+BJ201+BJ202+BJ203+BJ204+BJ205+BJ206</f>
        <v>84.615384615384613</v>
      </c>
      <c r="CI206" s="33">
        <f t="shared" ref="CI206" si="2069">BK196+BK197+BK198+BK199+BK200+BK201+BK202+BK203+BK204+BK205+BK206</f>
        <v>99.999999999999986</v>
      </c>
      <c r="CJ206" s="33">
        <f t="shared" ref="CJ206" si="2070">BL196+BL197+BL198+BL199+BL200+BL201+BL202+BL203+BL204+BL205+BL206</f>
        <v>99.999999999999986</v>
      </c>
      <c r="CK206" s="33">
        <f t="shared" ref="CK206" si="2071">BM196+BM197+BM198+BM199+BM200+BM201+BM202+BM203+BM204+BM205+BM206</f>
        <v>100</v>
      </c>
      <c r="CL206" s="30">
        <f t="shared" ref="CL206" si="2072">BN196+BN197+BN198+BN199+BN200+BN201+BN202+BN203+BN204+BN205+BN206</f>
        <v>99.999999999999986</v>
      </c>
      <c r="CM206" s="54">
        <f t="shared" ref="CM206" si="2073">BO196+BO197+BO198+BO199+BO200+BO201+BO202+BO203+BO204+BO205+BO206</f>
        <v>99.999999999999986</v>
      </c>
      <c r="CN206" s="7"/>
      <c r="CQ206" s="10"/>
      <c r="CR206" s="10"/>
      <c r="CS206" s="10"/>
      <c r="CT206" s="10"/>
      <c r="CU206" s="10"/>
      <c r="CV206" s="10"/>
      <c r="CW206" s="10"/>
      <c r="CX206" s="10"/>
      <c r="CY206" s="10"/>
      <c r="CZ206" s="10"/>
      <c r="DA206" s="10"/>
      <c r="DB206" s="10"/>
      <c r="DC206" s="10"/>
      <c r="DD206" s="10"/>
      <c r="DE206" s="10"/>
      <c r="DF206" s="10"/>
      <c r="DG206" s="10"/>
      <c r="DH206" s="10"/>
      <c r="DI206" s="10"/>
      <c r="DJ206" s="10"/>
      <c r="DK206" s="10"/>
      <c r="DL206" s="10"/>
      <c r="DM206" s="10"/>
      <c r="DN206" s="10"/>
    </row>
    <row r="207" spans="1:118" x14ac:dyDescent="0.25">
      <c r="B207" s="49" t="s">
        <v>13</v>
      </c>
      <c r="C207" s="2">
        <v>0</v>
      </c>
      <c r="D207" s="2">
        <v>0</v>
      </c>
      <c r="E207" s="2">
        <v>0</v>
      </c>
      <c r="F207" s="2">
        <v>0</v>
      </c>
      <c r="G207" s="2">
        <v>20</v>
      </c>
      <c r="H207" s="2">
        <v>0</v>
      </c>
      <c r="I207" s="2">
        <v>4</v>
      </c>
      <c r="J207" s="2">
        <v>2</v>
      </c>
      <c r="K207" s="2">
        <v>0</v>
      </c>
      <c r="L207" s="2">
        <v>0</v>
      </c>
      <c r="M207" s="3">
        <v>0</v>
      </c>
      <c r="N207" s="3">
        <v>0</v>
      </c>
      <c r="O207" s="3">
        <v>0</v>
      </c>
      <c r="P207" s="3">
        <v>0</v>
      </c>
      <c r="Q207" s="3">
        <v>0</v>
      </c>
      <c r="R207" s="3">
        <v>0</v>
      </c>
      <c r="S207" s="49">
        <v>26</v>
      </c>
      <c r="V207" s="49">
        <v>32</v>
      </c>
      <c r="W207" s="3">
        <f>N196</f>
        <v>4</v>
      </c>
      <c r="X207" s="3">
        <f>N197</f>
        <v>4</v>
      </c>
      <c r="Y207" s="3">
        <f>N198</f>
        <v>0</v>
      </c>
      <c r="Z207" s="3">
        <f>N199</f>
        <v>0</v>
      </c>
      <c r="AA207" s="3">
        <f>N200</f>
        <v>1</v>
      </c>
      <c r="AB207" s="3">
        <f>N201</f>
        <v>0</v>
      </c>
      <c r="AC207" s="3">
        <f>N202</f>
        <v>0</v>
      </c>
      <c r="AD207" s="49">
        <f>N203</f>
        <v>9</v>
      </c>
      <c r="AE207" s="3">
        <f>N204</f>
        <v>0</v>
      </c>
      <c r="AF207" s="3">
        <f>N205</f>
        <v>0</v>
      </c>
      <c r="AG207" s="3">
        <f>N206</f>
        <v>0</v>
      </c>
      <c r="AH207" s="3">
        <f>N207</f>
        <v>0</v>
      </c>
      <c r="AI207" s="3">
        <f>N208</f>
        <v>0</v>
      </c>
      <c r="AJ207" s="3">
        <f>N209</f>
        <v>0</v>
      </c>
      <c r="AK207" s="2">
        <f>N210</f>
        <v>3</v>
      </c>
      <c r="AL207" s="3">
        <f>N211</f>
        <v>4</v>
      </c>
      <c r="AM207" s="3">
        <f>N212</f>
        <v>0</v>
      </c>
      <c r="AN207" s="3">
        <f>N213</f>
        <v>0</v>
      </c>
      <c r="AO207" s="3">
        <f>N214</f>
        <v>0</v>
      </c>
      <c r="AP207" s="49">
        <f>N215</f>
        <v>0</v>
      </c>
      <c r="AQ207" s="53">
        <f>N216</f>
        <v>0</v>
      </c>
      <c r="AT207" s="49">
        <v>32</v>
      </c>
      <c r="AU207" s="33">
        <f t="shared" ref="AU207" si="2074">PRODUCT(W207*100*1/W212)</f>
        <v>15.384615384615385</v>
      </c>
      <c r="AV207" s="33">
        <f t="shared" ref="AV207" si="2075">PRODUCT(X207*100*1/X212)</f>
        <v>15.384615384615385</v>
      </c>
      <c r="AW207" s="33">
        <f t="shared" ref="AW207" si="2076">PRODUCT(Y207*100*1/Y212)</f>
        <v>0</v>
      </c>
      <c r="AX207" s="33">
        <f t="shared" ref="AX207" si="2077">PRODUCT(Z207*100*1/Z212)</f>
        <v>0</v>
      </c>
      <c r="AY207" s="33">
        <f t="shared" ref="AY207" si="2078">PRODUCT(AA207*100*1/AA212)</f>
        <v>3.8461538461538463</v>
      </c>
      <c r="AZ207" s="33">
        <f t="shared" ref="AZ207" si="2079">PRODUCT(AB207*100*1/AB212)</f>
        <v>0</v>
      </c>
      <c r="BA207" s="33">
        <f t="shared" ref="BA207" si="2080">PRODUCT(AC207*100*1/AC212)</f>
        <v>0</v>
      </c>
      <c r="BB207" s="54">
        <f t="shared" ref="BB207" si="2081">PRODUCT(AD207*100*1/AD212)</f>
        <v>34.615384615384613</v>
      </c>
      <c r="BC207" s="33">
        <f t="shared" ref="BC207" si="2082">PRODUCT(AE207*100*1/AE212)</f>
        <v>0</v>
      </c>
      <c r="BD207" s="33">
        <f t="shared" ref="BD207" si="2083">PRODUCT(AF207*100*1/AF212)</f>
        <v>0</v>
      </c>
      <c r="BE207" s="33">
        <f t="shared" ref="BE207" si="2084">PRODUCT(AG207*100*1/AG212)</f>
        <v>0</v>
      </c>
      <c r="BF207" s="33">
        <f t="shared" ref="BF207" si="2085">PRODUCT(AH207*100*1/AH212)</f>
        <v>0</v>
      </c>
      <c r="BG207" s="33">
        <f t="shared" ref="BG207" si="2086">PRODUCT(AI207*100*1/AI212)</f>
        <v>0</v>
      </c>
      <c r="BH207" s="33">
        <f t="shared" ref="BH207" si="2087">PRODUCT(AJ207*100*1/AJ212)</f>
        <v>0</v>
      </c>
      <c r="BI207" s="31">
        <f t="shared" ref="BI207" si="2088">PRODUCT(AK207*100*1/AK212)</f>
        <v>11.538461538461538</v>
      </c>
      <c r="BJ207" s="33">
        <f t="shared" ref="BJ207" si="2089">PRODUCT(AL207*100*1/AL212)</f>
        <v>15.384615384615385</v>
      </c>
      <c r="BK207" s="33">
        <f t="shared" ref="BK207" si="2090">PRODUCT(AM207*100*1/AM212)</f>
        <v>0</v>
      </c>
      <c r="BL207" s="33">
        <f t="shared" ref="BL207" si="2091">PRODUCT(AN207*100*1/AN212)</f>
        <v>0</v>
      </c>
      <c r="BM207" s="33">
        <f t="shared" ref="BM207" si="2092">PRODUCT(AO207*100*1/AO212)</f>
        <v>0</v>
      </c>
      <c r="BN207" s="30">
        <f t="shared" ref="BN207" si="2093">PRODUCT(AP207*100*1/AP212)</f>
        <v>0</v>
      </c>
      <c r="BO207" s="54">
        <f t="shared" ref="BO207" si="2094">PRODUCT(AQ207*100*1/AQ212)</f>
        <v>0</v>
      </c>
      <c r="BR207" s="49">
        <v>32</v>
      </c>
      <c r="BS207" s="33">
        <f t="shared" ref="BS207" si="2095">AU196+AU197+AU198+AU199+AU200+AU201+AU202+AU203+AU204+AU205+AU206+AU207</f>
        <v>19.23076923076923</v>
      </c>
      <c r="BT207" s="33">
        <f t="shared" ref="BT207" si="2096">AV196+AV197+AV198+AV199+AV200+AV201+AV202+AV203+AV204+AV205+AV206+AV207</f>
        <v>84.615384615384613</v>
      </c>
      <c r="BU207" s="33">
        <f t="shared" ref="BU207" si="2097">AW196+AW197+AW198+AW199+AW200+AW201+AW202+AW203+AW204+AW205+AW206+AW207</f>
        <v>88.461538461538453</v>
      </c>
      <c r="BV207" s="33">
        <f t="shared" ref="BV207" si="2098">AX196+AX197+AX198+AX199+AX200+AX201+AX202+AX203+AX204+AX205+AX206+AX207</f>
        <v>96.153846153846146</v>
      </c>
      <c r="BW207" s="33">
        <f t="shared" ref="BW207" si="2099">AY196+AY197+AY198+AY199+AY200+AY201+AY202+AY203+AY204+AY205+AY206+AY207</f>
        <v>99.999999999999986</v>
      </c>
      <c r="BX207" s="33">
        <f t="shared" ref="BX207" si="2100">AZ196+AZ197+AZ198+AZ199+AZ200+AZ201+AZ202+AZ203+AZ204+AZ205+AZ206+AZ207</f>
        <v>99.999999999999986</v>
      </c>
      <c r="BY207" s="33">
        <f t="shared" ref="BY207" si="2101">BA196+BA197+BA198+BA199+BA200+BA201+BA202+BA203+BA204+BA205+BA206+BA207</f>
        <v>92.307692307692292</v>
      </c>
      <c r="BZ207" s="54">
        <f t="shared" ref="BZ207" si="2102">BB196+BB197+BB198+BB199+BB200+BB201+BB202+BB203+BB204+BB205+BB206+BB207</f>
        <v>65.384615384615387</v>
      </c>
      <c r="CA207" s="33">
        <f t="shared" ref="CA207" si="2103">BC196+BC197+BC198+BC199+BC200+BC201+BC202+BC203+BC204+BC205+BC206+BC207</f>
        <v>100</v>
      </c>
      <c r="CB207" s="33">
        <f t="shared" ref="CB207" si="2104">BD196+BD197+BD198+BD199+BD200+BD201+BD202+BD203+BD204+BD205+BD206+BD207</f>
        <v>100</v>
      </c>
      <c r="CC207" s="33">
        <f t="shared" ref="CC207" si="2105">BE196+BE197+BE198+BE199+BE200+BE201+BE202+BE203+BE204+BE205+BE206+BE207</f>
        <v>100</v>
      </c>
      <c r="CD207" s="33">
        <f t="shared" ref="CD207" si="2106">BF196+BF197+BF198+BF199+BF200+BF201+BF202+BF203+BF204+BF205+BF206+BF207</f>
        <v>100</v>
      </c>
      <c r="CE207" s="33">
        <f t="shared" ref="CE207" si="2107">BG196+BG197+BG198+BG199+BG200+BG201+BG202+BG203+BG204+BG205+BG206+BG207</f>
        <v>100</v>
      </c>
      <c r="CF207" s="33">
        <f t="shared" ref="CF207" si="2108">BH196+BH197+BH198+BH199+BH200+BH201+BH202+BH203+BH204+BH205+BH206+BH207</f>
        <v>100</v>
      </c>
      <c r="CG207" s="31">
        <f t="shared" ref="CG207" si="2109">BI196+BI197+BI198+BI199+BI200+BI201+BI202+BI203+BI204+BI205+BI206+BI207</f>
        <v>19.23076923076923</v>
      </c>
      <c r="CH207" s="33">
        <f t="shared" ref="CH207" si="2110">BJ196+BJ197+BJ198+BJ199+BJ200+BJ201+BJ202+BJ203+BJ204+BJ205+BJ206+BJ207</f>
        <v>100</v>
      </c>
      <c r="CI207" s="33">
        <f t="shared" ref="CI207" si="2111">BK196+BK197+BK198+BK199+BK200+BK201+BK202+BK203+BK204+BK205+BK206+BK207</f>
        <v>99.999999999999986</v>
      </c>
      <c r="CJ207" s="33">
        <f t="shared" ref="CJ207" si="2112">BL196+BL197+BL198+BL199+BL200+BL201+BL202+BL203+BL204+BL205+BL206+BL207</f>
        <v>99.999999999999986</v>
      </c>
      <c r="CK207" s="33">
        <f t="shared" ref="CK207" si="2113">BM196+BM197+BM198+BM199+BM200+BM201+BM202+BM203+BM204+BM205+BM206+BM207</f>
        <v>100</v>
      </c>
      <c r="CL207" s="30">
        <f t="shared" ref="CL207" si="2114">BN196+BN197+BN198+BN199+BN200+BN201+BN202+BN203+BN204+BN205+BN206+BN207</f>
        <v>99.999999999999986</v>
      </c>
      <c r="CM207" s="54">
        <f t="shared" ref="CM207" si="2115">BO196+BO197+BO198+BO199+BO200+BO201+BO202+BO203+BO204+BO205+BO206+BO207</f>
        <v>99.999999999999986</v>
      </c>
      <c r="CN207" s="7"/>
      <c r="CQ207" s="10"/>
      <c r="CR207" s="10"/>
      <c r="CS207" s="10"/>
      <c r="CT207" s="10"/>
      <c r="CU207" s="10"/>
      <c r="CV207" s="10"/>
      <c r="CW207" s="10"/>
      <c r="CX207" s="10"/>
      <c r="CY207" s="10"/>
      <c r="CZ207" s="10"/>
      <c r="DA207" s="10"/>
      <c r="DB207" s="10"/>
      <c r="DC207" s="10"/>
      <c r="DD207" s="10"/>
      <c r="DE207" s="10"/>
      <c r="DF207" s="10"/>
      <c r="DG207" s="10"/>
      <c r="DH207" s="10"/>
      <c r="DI207" s="10"/>
      <c r="DJ207" s="10"/>
      <c r="DK207" s="10"/>
      <c r="DL207" s="10"/>
      <c r="DM207" s="10"/>
      <c r="DN207" s="10"/>
    </row>
    <row r="208" spans="1:118" x14ac:dyDescent="0.25">
      <c r="B208" s="49" t="s">
        <v>14</v>
      </c>
      <c r="C208" s="2">
        <v>0</v>
      </c>
      <c r="D208" s="2">
        <v>0</v>
      </c>
      <c r="E208" s="2">
        <v>7</v>
      </c>
      <c r="F208" s="2">
        <v>0</v>
      </c>
      <c r="G208" s="2">
        <v>14</v>
      </c>
      <c r="H208" s="2">
        <v>4</v>
      </c>
      <c r="I208" s="2">
        <v>1</v>
      </c>
      <c r="J208" s="2">
        <v>0</v>
      </c>
      <c r="K208" s="3">
        <v>0</v>
      </c>
      <c r="L208" s="3">
        <v>0</v>
      </c>
      <c r="M208" s="3">
        <v>0</v>
      </c>
      <c r="N208" s="3">
        <v>0</v>
      </c>
      <c r="O208" s="3">
        <v>0</v>
      </c>
      <c r="P208" s="3">
        <v>0</v>
      </c>
      <c r="Q208" s="3">
        <v>0</v>
      </c>
      <c r="R208" s="3">
        <v>0</v>
      </c>
      <c r="S208" s="49">
        <v>26</v>
      </c>
      <c r="V208" s="49">
        <v>64</v>
      </c>
      <c r="W208" s="3">
        <f>O196</f>
        <v>21</v>
      </c>
      <c r="X208" s="3">
        <f>O197</f>
        <v>4</v>
      </c>
      <c r="Y208" s="3">
        <f>O198</f>
        <v>0</v>
      </c>
      <c r="Z208" s="3">
        <f>O199</f>
        <v>1</v>
      </c>
      <c r="AA208" s="3">
        <f>O200</f>
        <v>0</v>
      </c>
      <c r="AB208" s="3">
        <f>O201</f>
        <v>0</v>
      </c>
      <c r="AC208" s="3">
        <f>O202</f>
        <v>2</v>
      </c>
      <c r="AD208" s="49">
        <f>O203</f>
        <v>9</v>
      </c>
      <c r="AE208" s="3">
        <f>O204</f>
        <v>0</v>
      </c>
      <c r="AF208" s="3">
        <f>O205</f>
        <v>0</v>
      </c>
      <c r="AG208" s="3">
        <f>O206</f>
        <v>0</v>
      </c>
      <c r="AH208" s="3">
        <f>O207</f>
        <v>0</v>
      </c>
      <c r="AI208" s="3">
        <f>O208</f>
        <v>0</v>
      </c>
      <c r="AJ208" s="3">
        <f>O209</f>
        <v>0</v>
      </c>
      <c r="AK208" s="3">
        <f>O210</f>
        <v>2</v>
      </c>
      <c r="AL208" s="3">
        <f>O211</f>
        <v>0</v>
      </c>
      <c r="AM208" s="3">
        <f>O212</f>
        <v>0</v>
      </c>
      <c r="AN208" s="3">
        <f>O213</f>
        <v>0</v>
      </c>
      <c r="AO208" s="3">
        <f>O214</f>
        <v>0</v>
      </c>
      <c r="AP208" s="49">
        <f>O215</f>
        <v>0</v>
      </c>
      <c r="AQ208" s="53">
        <f>O216</f>
        <v>0</v>
      </c>
      <c r="AT208" s="49">
        <v>64</v>
      </c>
      <c r="AU208" s="33">
        <f t="shared" ref="AU208" si="2116">PRODUCT(W208*100*1/W212)</f>
        <v>80.769230769230774</v>
      </c>
      <c r="AV208" s="33">
        <f t="shared" ref="AV208" si="2117">PRODUCT(X208*100*1/X212)</f>
        <v>15.384615384615385</v>
      </c>
      <c r="AW208" s="33">
        <f t="shared" ref="AW208" si="2118">PRODUCT(Y208*100*1/Y212)</f>
        <v>0</v>
      </c>
      <c r="AX208" s="33">
        <f t="shared" ref="AX208" si="2119">PRODUCT(Z208*100*1/Z212)</f>
        <v>3.8461538461538463</v>
      </c>
      <c r="AY208" s="33">
        <f t="shared" ref="AY208" si="2120">PRODUCT(AA208*100*1/AA212)</f>
        <v>0</v>
      </c>
      <c r="AZ208" s="33">
        <f t="shared" ref="AZ208" si="2121">PRODUCT(AB208*100*1/AB212)</f>
        <v>0</v>
      </c>
      <c r="BA208" s="33">
        <f t="shared" ref="BA208" si="2122">PRODUCT(AC208*100*1/AC212)</f>
        <v>7.6923076923076925</v>
      </c>
      <c r="BB208" s="54">
        <f t="shared" ref="BB208" si="2123">PRODUCT(AD208*100*1/AD212)</f>
        <v>34.615384615384613</v>
      </c>
      <c r="BC208" s="33">
        <f t="shared" ref="BC208" si="2124">PRODUCT(AE208*100*1/AE212)</f>
        <v>0</v>
      </c>
      <c r="BD208" s="33">
        <f t="shared" ref="BD208" si="2125">PRODUCT(AF208*100*1/AF212)</f>
        <v>0</v>
      </c>
      <c r="BE208" s="33">
        <f t="shared" ref="BE208" si="2126">PRODUCT(AG208*100*1/AG212)</f>
        <v>0</v>
      </c>
      <c r="BF208" s="33">
        <f t="shared" ref="BF208" si="2127">PRODUCT(AH208*100*1/AH212)</f>
        <v>0</v>
      </c>
      <c r="BG208" s="33">
        <f t="shared" ref="BG208" si="2128">PRODUCT(AI208*100*1/AI212)</f>
        <v>0</v>
      </c>
      <c r="BH208" s="33">
        <f t="shared" ref="BH208" si="2129">PRODUCT(AJ208*100*1/AJ212)</f>
        <v>0</v>
      </c>
      <c r="BI208" s="33">
        <f t="shared" ref="BI208" si="2130">PRODUCT(AK208*100*1/AK212)</f>
        <v>7.6923076923076925</v>
      </c>
      <c r="BJ208" s="33">
        <f t="shared" ref="BJ208" si="2131">PRODUCT(AL208*100*1/AL212)</f>
        <v>0</v>
      </c>
      <c r="BK208" s="33">
        <f t="shared" ref="BK208" si="2132">PRODUCT(AM208*100*1/AM212)</f>
        <v>0</v>
      </c>
      <c r="BL208" s="33">
        <f t="shared" ref="BL208" si="2133">PRODUCT(AN208*100*1/AN212)</f>
        <v>0</v>
      </c>
      <c r="BM208" s="33">
        <f t="shared" ref="BM208" si="2134">PRODUCT(AO208*100*1/AO212)</f>
        <v>0</v>
      </c>
      <c r="BN208" s="30">
        <f t="shared" ref="BN208" si="2135">PRODUCT(AP208*100*1/AP212)</f>
        <v>0</v>
      </c>
      <c r="BO208" s="54">
        <f t="shared" ref="BO208" si="2136">PRODUCT(AQ208*100*1/AQ212)</f>
        <v>0</v>
      </c>
      <c r="BR208" s="49">
        <v>64</v>
      </c>
      <c r="BS208" s="33">
        <f t="shared" ref="BS208" si="2137">AU196+AU197+AU198+AU199+AU200+AU201+AU202+AU203+AU204+AU205+AU206+AU207+AU208</f>
        <v>100</v>
      </c>
      <c r="BT208" s="33">
        <f t="shared" ref="BT208" si="2138">AV196+AV197+AV198+AV199+AV200+AV201+AV202+AV203+AV204+AV205+AV206+AV207+AV208</f>
        <v>100</v>
      </c>
      <c r="BU208" s="33">
        <f t="shared" ref="BU208" si="2139">AW196+AW197+AW198+AW199+AW200+AW201+AW202+AW203+AW204+AW205+AW206+AW207+AW208</f>
        <v>88.461538461538453</v>
      </c>
      <c r="BV208" s="33">
        <f t="shared" ref="BV208" si="2140">AX196+AX197+AX198+AX199+AX200+AX201+AX202+AX203+AX204+AX205+AX206+AX207+AX208</f>
        <v>99.999999999999986</v>
      </c>
      <c r="BW208" s="33">
        <f t="shared" ref="BW208" si="2141">AY196+AY197+AY198+AY199+AY200+AY201+AY202+AY203+AY204+AY205+AY206+AY207+AY208</f>
        <v>99.999999999999986</v>
      </c>
      <c r="BX208" s="33">
        <f t="shared" ref="BX208" si="2142">AZ196+AZ197+AZ198+AZ199+AZ200+AZ201+AZ202+AZ203+AZ204+AZ205+AZ206+AZ207+AZ208</f>
        <v>99.999999999999986</v>
      </c>
      <c r="BY208" s="33">
        <f t="shared" ref="BY208" si="2143">BA196+BA197+BA198+BA199+BA200+BA201+BA202+BA203+BA204+BA205+BA206+BA207+BA208</f>
        <v>99.999999999999986</v>
      </c>
      <c r="BZ208" s="54">
        <f t="shared" ref="BZ208" si="2144">BB196+BB197+BB198+BB199+BB200+BB201+BB202+BB203+BB204+BB205+BB206+BB207+BB208</f>
        <v>100</v>
      </c>
      <c r="CA208" s="33">
        <f t="shared" ref="CA208" si="2145">BC196+BC197+BC198+BC199+BC200+BC201+BC202+BC203+BC204+BC205+BC206+BC207+BC208</f>
        <v>100</v>
      </c>
      <c r="CB208" s="33">
        <f t="shared" ref="CB208" si="2146">BD196+BD197+BD198+BD199+BD200+BD201+BD202+BD203+BD204+BD205+BD206+BD207+BD208</f>
        <v>100</v>
      </c>
      <c r="CC208" s="33">
        <f t="shared" ref="CC208" si="2147">BE196+BE197+BE198+BE199+BE200+BE201+BE202+BE203+BE204+BE205+BE206+BE207+BE208</f>
        <v>100</v>
      </c>
      <c r="CD208" s="33">
        <f t="shared" ref="CD208" si="2148">BF196+BF197+BF198+BF199+BF200+BF201+BF202+BF203+BF204+BF205+BF206+BF207+BF208</f>
        <v>100</v>
      </c>
      <c r="CE208" s="33">
        <f t="shared" ref="CE208" si="2149">BG196+BG197+BG198+BG199+BG200+BG201+BG202+BG203+BG204+BG205+BG206+BG207+BG208</f>
        <v>100</v>
      </c>
      <c r="CF208" s="33">
        <f t="shared" ref="CF208" si="2150">BH196+BH197+BH198+BH199+BH200+BH201+BH202+BH203+BH204+BH205+BH206+BH207+BH208</f>
        <v>100</v>
      </c>
      <c r="CG208" s="33">
        <f t="shared" ref="CG208" si="2151">BI196+BI197+BI198+BI199+BI200+BI201+BI202+BI203+BI204+BI205+BI206+BI207+BI208</f>
        <v>26.923076923076923</v>
      </c>
      <c r="CH208" s="33">
        <f t="shared" ref="CH208" si="2152">BJ196+BJ197+BJ198+BJ199+BJ200+BJ201+BJ202+BJ203+BJ204+BJ205+BJ206+BJ207+BJ208</f>
        <v>100</v>
      </c>
      <c r="CI208" s="33">
        <f t="shared" ref="CI208" si="2153">BK196+BK197+BK198+BK199+BK200+BK201+BK202+BK203+BK204+BK205+BK206+BK207+BK208</f>
        <v>99.999999999999986</v>
      </c>
      <c r="CJ208" s="33">
        <f t="shared" ref="CJ208" si="2154">BL196+BL197+BL198+BL199+BL200+BL201+BL202+BL203+BL204+BL205+BL206+BL207+BL208</f>
        <v>99.999999999999986</v>
      </c>
      <c r="CK208" s="33">
        <f t="shared" ref="CK208" si="2155">BM196+BM197+BM198+BM199+BM200+BM201+BM202+BM203+BM204+BM205+BM206+BM207+BM208</f>
        <v>100</v>
      </c>
      <c r="CL208" s="30">
        <f t="shared" ref="CL208" si="2156">BN196+BN197+BN198+BN199+BN200+BN201+BN202+BN203+BN204+BN205+BN206+BN207+BN208</f>
        <v>99.999999999999986</v>
      </c>
      <c r="CM208" s="54">
        <f t="shared" ref="CM208" si="2157">BO196+BO197+BO198+BO199+BO200+BO201+BO202+BO203+BO204+BO205+BO206+BO207+BO208</f>
        <v>99.999999999999986</v>
      </c>
      <c r="CN208" s="7"/>
      <c r="CQ208" s="10"/>
      <c r="CR208" s="10"/>
      <c r="CS208" s="10"/>
      <c r="CT208" s="10"/>
      <c r="CU208" s="10"/>
      <c r="CV208" s="10"/>
      <c r="CW208" s="10"/>
      <c r="CX208" s="10"/>
      <c r="CY208" s="10"/>
      <c r="CZ208" s="10"/>
      <c r="DA208" s="10"/>
      <c r="DB208" s="10"/>
      <c r="DC208" s="10"/>
      <c r="DD208" s="10"/>
      <c r="DE208" s="10"/>
      <c r="DF208" s="10"/>
      <c r="DG208" s="10"/>
      <c r="DH208" s="10"/>
      <c r="DI208" s="10"/>
      <c r="DJ208" s="10"/>
      <c r="DK208" s="10"/>
      <c r="DL208" s="10"/>
      <c r="DM208" s="10"/>
      <c r="DN208" s="10"/>
    </row>
    <row r="209" spans="2:118" x14ac:dyDescent="0.25">
      <c r="B209" s="49" t="s">
        <v>15</v>
      </c>
      <c r="C209" s="2">
        <v>0</v>
      </c>
      <c r="D209" s="2">
        <v>0</v>
      </c>
      <c r="E209" s="2">
        <v>5</v>
      </c>
      <c r="F209" s="2">
        <v>0</v>
      </c>
      <c r="G209" s="2">
        <v>0</v>
      </c>
      <c r="H209" s="2">
        <v>0</v>
      </c>
      <c r="I209" s="2">
        <v>0</v>
      </c>
      <c r="J209" s="2">
        <v>0</v>
      </c>
      <c r="K209" s="3">
        <v>0</v>
      </c>
      <c r="L209" s="3">
        <v>0</v>
      </c>
      <c r="M209" s="3">
        <v>0</v>
      </c>
      <c r="N209" s="3">
        <v>0</v>
      </c>
      <c r="O209" s="3">
        <v>0</v>
      </c>
      <c r="P209" s="3">
        <v>0</v>
      </c>
      <c r="Q209" s="3">
        <v>0</v>
      </c>
      <c r="R209" s="3">
        <v>0</v>
      </c>
      <c r="S209" s="49">
        <v>5</v>
      </c>
      <c r="V209" s="49">
        <v>128</v>
      </c>
      <c r="W209" s="3">
        <f>P196</f>
        <v>0</v>
      </c>
      <c r="X209" s="3">
        <f>P197</f>
        <v>0</v>
      </c>
      <c r="Y209" s="3">
        <f>P198</f>
        <v>3</v>
      </c>
      <c r="Z209" s="3">
        <f>P199</f>
        <v>0</v>
      </c>
      <c r="AA209" s="3">
        <f>P200</f>
        <v>0</v>
      </c>
      <c r="AB209" s="3">
        <f>P201</f>
        <v>0</v>
      </c>
      <c r="AC209" s="3">
        <f>P202</f>
        <v>0</v>
      </c>
      <c r="AD209" s="49">
        <f>P203</f>
        <v>0</v>
      </c>
      <c r="AE209" s="3">
        <f>P204</f>
        <v>0</v>
      </c>
      <c r="AF209" s="3">
        <f>P205</f>
        <v>0</v>
      </c>
      <c r="AG209" s="3">
        <f>P206</f>
        <v>0</v>
      </c>
      <c r="AH209" s="3">
        <f>P207</f>
        <v>0</v>
      </c>
      <c r="AI209" s="3">
        <f>P208</f>
        <v>0</v>
      </c>
      <c r="AJ209" s="3">
        <f>P209</f>
        <v>0</v>
      </c>
      <c r="AK209" s="3">
        <f>P210</f>
        <v>8</v>
      </c>
      <c r="AL209" s="3">
        <f>P211</f>
        <v>0</v>
      </c>
      <c r="AM209" s="3">
        <f>P212</f>
        <v>0</v>
      </c>
      <c r="AN209" s="3">
        <f>P213</f>
        <v>0</v>
      </c>
      <c r="AO209" s="3">
        <f>P214</f>
        <v>0</v>
      </c>
      <c r="AP209" s="49">
        <f>P215</f>
        <v>0</v>
      </c>
      <c r="AQ209" s="53">
        <f>P216</f>
        <v>0</v>
      </c>
      <c r="AT209" s="49">
        <v>128</v>
      </c>
      <c r="AU209" s="33">
        <f t="shared" ref="AU209" si="2158">PRODUCT(W209*100*1/W212)</f>
        <v>0</v>
      </c>
      <c r="AV209" s="33">
        <f t="shared" ref="AV209" si="2159">PRODUCT(X209*100*1/X212)</f>
        <v>0</v>
      </c>
      <c r="AW209" s="33">
        <f t="shared" ref="AW209" si="2160">PRODUCT(Y209*100*1/Y212)</f>
        <v>11.538461538461538</v>
      </c>
      <c r="AX209" s="33">
        <f t="shared" ref="AX209" si="2161">PRODUCT(Z209*100*1/Z212)</f>
        <v>0</v>
      </c>
      <c r="AY209" s="33">
        <f t="shared" ref="AY209" si="2162">PRODUCT(AA209*100*1/AA212)</f>
        <v>0</v>
      </c>
      <c r="AZ209" s="33">
        <f t="shared" ref="AZ209" si="2163">PRODUCT(AB209*100*1/AB212)</f>
        <v>0</v>
      </c>
      <c r="BA209" s="33">
        <f t="shared" ref="BA209" si="2164">PRODUCT(AC209*100*1/AC212)</f>
        <v>0</v>
      </c>
      <c r="BB209" s="54">
        <f t="shared" ref="BB209" si="2165">PRODUCT(AD209*100*1/AD212)</f>
        <v>0</v>
      </c>
      <c r="BC209" s="33">
        <f t="shared" ref="BC209" si="2166">PRODUCT(AE209*100*1/AE212)</f>
        <v>0</v>
      </c>
      <c r="BD209" s="33">
        <f t="shared" ref="BD209" si="2167">PRODUCT(AF209*100*1/AF212)</f>
        <v>0</v>
      </c>
      <c r="BE209" s="33">
        <f t="shared" ref="BE209" si="2168">PRODUCT(AG209*100*1/AG212)</f>
        <v>0</v>
      </c>
      <c r="BF209" s="33">
        <f t="shared" ref="BF209" si="2169">PRODUCT(AH209*100*1/AH212)</f>
        <v>0</v>
      </c>
      <c r="BG209" s="33">
        <f t="shared" ref="BG209" si="2170">PRODUCT(AI209*100*1/AI212)</f>
        <v>0</v>
      </c>
      <c r="BH209" s="33">
        <f t="shared" ref="BH209" si="2171">PRODUCT(AJ209*100*1/AJ212)</f>
        <v>0</v>
      </c>
      <c r="BI209" s="33">
        <f t="shared" ref="BI209" si="2172">PRODUCT(AK209*100*1/AK212)</f>
        <v>30.76923076923077</v>
      </c>
      <c r="BJ209" s="33">
        <f t="shared" ref="BJ209" si="2173">PRODUCT(AL209*100*1/AL212)</f>
        <v>0</v>
      </c>
      <c r="BK209" s="33">
        <f t="shared" ref="BK209" si="2174">PRODUCT(AM209*100*1/AM212)</f>
        <v>0</v>
      </c>
      <c r="BL209" s="33">
        <f t="shared" ref="BL209" si="2175">PRODUCT(AN209*100*1/AN212)</f>
        <v>0</v>
      </c>
      <c r="BM209" s="33">
        <f t="shared" ref="BM209" si="2176">PRODUCT(AO209*100*1/AO212)</f>
        <v>0</v>
      </c>
      <c r="BN209" s="30">
        <f t="shared" ref="BN209" si="2177">PRODUCT(AP209*100*1/AP212)</f>
        <v>0</v>
      </c>
      <c r="BO209" s="54">
        <f t="shared" ref="BO209" si="2178">PRODUCT(AQ209*100*1/AQ212)</f>
        <v>0</v>
      </c>
      <c r="BR209" s="49">
        <v>128</v>
      </c>
      <c r="BS209" s="33">
        <f t="shared" ref="BS209" si="2179">AU196+AU197+AU198+AU199+AU200+AU201+AU202+AU203+AU204+AU205+AU206+AU207+AU208+AU209</f>
        <v>100</v>
      </c>
      <c r="BT209" s="33">
        <f t="shared" ref="BT209" si="2180">AV196+AV197+AV198+AV199+AV200+AV201+AV202+AV203+AV204+AV205+AV206+AV207+AV208+AV209</f>
        <v>100</v>
      </c>
      <c r="BU209" s="33">
        <f t="shared" ref="BU209" si="2181">AW196+AW197+AW198+AW199+AW200+AW201+AW202+AW203+AW204+AW205+AW206+AW207+AW208+AW209</f>
        <v>99.999999999999986</v>
      </c>
      <c r="BV209" s="33">
        <f t="shared" ref="BV209" si="2182">AX196+AX197+AX198+AX199+AX200+AX201+AX202+AX203+AX204+AX205+AX206+AX207+AX208+AX209</f>
        <v>99.999999999999986</v>
      </c>
      <c r="BW209" s="33">
        <f t="shared" ref="BW209" si="2183">AY196+AY197+AY198+AY199+AY200+AY201+AY202+AY203+AY204+AY205+AY206+AY207+AY208+AY209</f>
        <v>99.999999999999986</v>
      </c>
      <c r="BX209" s="33">
        <f t="shared" ref="BX209" si="2184">AZ196+AZ197+AZ198+AZ199+AZ200+AZ201+AZ202+AZ203+AZ204+AZ205+AZ206+AZ207+AZ208+AZ209</f>
        <v>99.999999999999986</v>
      </c>
      <c r="BY209" s="33">
        <f t="shared" ref="BY209" si="2185">BA196+BA197+BA198+BA199+BA200+BA201+BA202+BA203+BA204+BA205+BA206+BA207+BA208+BA209</f>
        <v>99.999999999999986</v>
      </c>
      <c r="BZ209" s="54">
        <f t="shared" ref="BZ209" si="2186">BB196+BB197+BB198+BB199+BB200+BB201+BB202+BB203+BB204+BB205+BB206+BB207+BB208+BB209</f>
        <v>100</v>
      </c>
      <c r="CA209" s="33">
        <f t="shared" ref="CA209" si="2187">BC196+BC197+BC198+BC199+BC200+BC201+BC202+BC203+BC204+BC205+BC206+BC207+BC208+BC209</f>
        <v>100</v>
      </c>
      <c r="CB209" s="33">
        <f t="shared" ref="CB209" si="2188">BD196+BD197+BD198+BD199+BD200+BD201+BD202+BD203+BD204+BD205+BD206+BD207+BD208+BD209</f>
        <v>100</v>
      </c>
      <c r="CC209" s="33">
        <f t="shared" ref="CC209" si="2189">BE196+BE197+BE198+BE199+BE200+BE201+BE202+BE203+BE204+BE205+BE206+BE207+BE208+BE209</f>
        <v>100</v>
      </c>
      <c r="CD209" s="33">
        <f t="shared" ref="CD209" si="2190">BF196+BF197+BF198+BF199+BF200+BF201+BF202+BF203+BF204+BF205+BF206+BF207+BF208+BF209</f>
        <v>100</v>
      </c>
      <c r="CE209" s="33">
        <f t="shared" ref="CE209" si="2191">BG196+BG197+BG198+BG199+BG200+BG201+BG202+BG203+BG204+BG205+BG206+BG207+BG208+BG209</f>
        <v>100</v>
      </c>
      <c r="CF209" s="33">
        <f t="shared" ref="CF209" si="2192">BH196+BH197+BH198+BH199+BH200+BH201+BH202+BH203+BH204+BH205+BH206+BH207+BH208+BH209</f>
        <v>100</v>
      </c>
      <c r="CG209" s="33">
        <f t="shared" ref="CG209" si="2193">BI196+BI197+BI198+BI199+BI200+BI201+BI202+BI203+BI204+BI205+BI206+BI207+BI208+BI209</f>
        <v>57.692307692307693</v>
      </c>
      <c r="CH209" s="33">
        <f t="shared" ref="CH209" si="2194">BJ196+BJ197+BJ198+BJ199+BJ200+BJ201+BJ202+BJ203+BJ204+BJ205+BJ206+BJ207+BJ208+BJ209</f>
        <v>100</v>
      </c>
      <c r="CI209" s="33">
        <f t="shared" ref="CI209" si="2195">BK196+BK197+BK198+BK199+BK200+BK201+BK202+BK203+BK204+BK205+BK206+BK207+BK208+BK209</f>
        <v>99.999999999999986</v>
      </c>
      <c r="CJ209" s="33">
        <f t="shared" ref="CJ209" si="2196">BL196+BL197+BL198+BL199+BL200+BL201+BL202+BL203+BL204+BL205+BL206+BL207+BL208+BL209</f>
        <v>99.999999999999986</v>
      </c>
      <c r="CK209" s="33">
        <f t="shared" ref="CK209" si="2197">BM196+BM197+BM198+BM199+BM200+BM201+BM202+BM203+BM204+BM205+BM206+BM207+BM208+BM209</f>
        <v>100</v>
      </c>
      <c r="CL209" s="30">
        <f t="shared" ref="CL209" si="2198">BN196+BN197+BN198+BN199+BN200+BN201+BN202+BN203+BN204+BN205+BN206+BN207+BN208+BN209</f>
        <v>99.999999999999986</v>
      </c>
      <c r="CM209" s="54">
        <f t="shared" ref="CM209" si="2199">BO196+BO197+BO198+BO199+BO200+BO201+BO202+BO203+BO204+BO205+BO206+BO207+BO208+BO209</f>
        <v>99.999999999999986</v>
      </c>
      <c r="CN209" s="7"/>
      <c r="CQ209" s="10"/>
      <c r="CR209" s="10"/>
      <c r="CS209" s="10"/>
      <c r="CT209" s="10"/>
      <c r="CU209" s="10"/>
      <c r="CV209" s="10"/>
      <c r="CW209" s="10"/>
      <c r="CX209" s="10"/>
      <c r="CY209" s="10"/>
      <c r="CZ209" s="10"/>
      <c r="DA209" s="10"/>
      <c r="DB209" s="10"/>
      <c r="DC209" s="10"/>
      <c r="DD209" s="10"/>
      <c r="DE209" s="10"/>
      <c r="DF209" s="10"/>
      <c r="DG209" s="10"/>
      <c r="DH209" s="10"/>
      <c r="DI209" s="10"/>
      <c r="DJ209" s="10"/>
      <c r="DK209" s="10"/>
      <c r="DL209" s="10"/>
      <c r="DM209" s="10"/>
      <c r="DN209" s="10"/>
    </row>
    <row r="210" spans="2:118" x14ac:dyDescent="0.25">
      <c r="B210" s="49" t="s">
        <v>16</v>
      </c>
      <c r="C210" s="2">
        <v>0</v>
      </c>
      <c r="D210" s="2">
        <v>0</v>
      </c>
      <c r="E210" s="2">
        <v>0</v>
      </c>
      <c r="F210" s="2">
        <v>0</v>
      </c>
      <c r="G210" s="2">
        <v>0</v>
      </c>
      <c r="H210" s="2">
        <v>0</v>
      </c>
      <c r="I210" s="2">
        <v>0</v>
      </c>
      <c r="J210" s="2">
        <v>0</v>
      </c>
      <c r="K210" s="2">
        <v>0</v>
      </c>
      <c r="L210" s="2">
        <v>1</v>
      </c>
      <c r="M210" s="2">
        <v>1</v>
      </c>
      <c r="N210" s="2">
        <v>3</v>
      </c>
      <c r="O210" s="3">
        <v>2</v>
      </c>
      <c r="P210" s="3">
        <v>8</v>
      </c>
      <c r="Q210" s="3">
        <v>11</v>
      </c>
      <c r="R210" s="3">
        <v>0</v>
      </c>
      <c r="S210" s="49">
        <v>26</v>
      </c>
      <c r="V210" s="49">
        <v>256</v>
      </c>
      <c r="W210" s="3">
        <f>Q196</f>
        <v>0</v>
      </c>
      <c r="X210" s="3">
        <f>Q197</f>
        <v>0</v>
      </c>
      <c r="Y210" s="3">
        <f>Q198</f>
        <v>0</v>
      </c>
      <c r="Z210" s="3">
        <f>Q199</f>
        <v>0</v>
      </c>
      <c r="AA210" s="3">
        <f>Q200</f>
        <v>0</v>
      </c>
      <c r="AB210" s="3">
        <f>Q201</f>
        <v>0</v>
      </c>
      <c r="AC210" s="3">
        <f>Q202</f>
        <v>0</v>
      </c>
      <c r="AD210" s="49">
        <f>Q203</f>
        <v>0</v>
      </c>
      <c r="AE210" s="3">
        <f>Q204</f>
        <v>0</v>
      </c>
      <c r="AF210" s="3">
        <f>Q205</f>
        <v>0</v>
      </c>
      <c r="AG210" s="3">
        <f>Q206</f>
        <v>0</v>
      </c>
      <c r="AH210" s="3">
        <f>Q207</f>
        <v>0</v>
      </c>
      <c r="AI210" s="3">
        <f>Q208</f>
        <v>0</v>
      </c>
      <c r="AJ210" s="3">
        <f>Q209</f>
        <v>0</v>
      </c>
      <c r="AK210" s="3">
        <f>Q210</f>
        <v>11</v>
      </c>
      <c r="AL210" s="3">
        <f>Q211</f>
        <v>0</v>
      </c>
      <c r="AM210" s="3">
        <f>Q212</f>
        <v>0</v>
      </c>
      <c r="AN210" s="3">
        <f>Q213</f>
        <v>0</v>
      </c>
      <c r="AO210" s="3">
        <f>Q214</f>
        <v>0</v>
      </c>
      <c r="AP210" s="49">
        <f>Q215</f>
        <v>0</v>
      </c>
      <c r="AQ210" s="53">
        <f>Q216</f>
        <v>0</v>
      </c>
      <c r="AT210" s="49">
        <v>256</v>
      </c>
      <c r="AU210" s="33">
        <f t="shared" ref="AU210" si="2200">PRODUCT(W210*100*1/W212)</f>
        <v>0</v>
      </c>
      <c r="AV210" s="33">
        <f t="shared" ref="AV210" si="2201">PRODUCT(X210*100*1/X212)</f>
        <v>0</v>
      </c>
      <c r="AW210" s="33">
        <f t="shared" ref="AW210" si="2202">PRODUCT(Y210*100*1/Y212)</f>
        <v>0</v>
      </c>
      <c r="AX210" s="33">
        <f t="shared" ref="AX210" si="2203">PRODUCT(Z210*100*1/Z212)</f>
        <v>0</v>
      </c>
      <c r="AY210" s="33">
        <f t="shared" ref="AY210" si="2204">PRODUCT(AA210*100*1/AA212)</f>
        <v>0</v>
      </c>
      <c r="AZ210" s="33">
        <f t="shared" ref="AZ210" si="2205">PRODUCT(AB210*100*1/AB212)</f>
        <v>0</v>
      </c>
      <c r="BA210" s="33">
        <f t="shared" ref="BA210" si="2206">PRODUCT(AC210*100*1/AC212)</f>
        <v>0</v>
      </c>
      <c r="BB210" s="54">
        <f t="shared" ref="BB210" si="2207">PRODUCT(AD210*100*1/AD212)</f>
        <v>0</v>
      </c>
      <c r="BC210" s="33">
        <f t="shared" ref="BC210" si="2208">PRODUCT(AE210*100*1/AE212)</f>
        <v>0</v>
      </c>
      <c r="BD210" s="33">
        <f t="shared" ref="BD210" si="2209">PRODUCT(AF210*100*1/AF212)</f>
        <v>0</v>
      </c>
      <c r="BE210" s="33">
        <f t="shared" ref="BE210" si="2210">PRODUCT(AG210*100*1/AG212)</f>
        <v>0</v>
      </c>
      <c r="BF210" s="33">
        <f t="shared" ref="BF210" si="2211">PRODUCT(AH210*100*1/AH212)</f>
        <v>0</v>
      </c>
      <c r="BG210" s="33">
        <f t="shared" ref="BG210" si="2212">PRODUCT(AI210*100*1/AI212)</f>
        <v>0</v>
      </c>
      <c r="BH210" s="33">
        <f t="shared" ref="BH210" si="2213">PRODUCT(AJ210*100*1/AJ212)</f>
        <v>0</v>
      </c>
      <c r="BI210" s="33">
        <f t="shared" ref="BI210" si="2214">PRODUCT(AK210*100*1/AK212)</f>
        <v>42.307692307692307</v>
      </c>
      <c r="BJ210" s="33">
        <f t="shared" ref="BJ210" si="2215">PRODUCT(AL210*100*1/AL212)</f>
        <v>0</v>
      </c>
      <c r="BK210" s="33">
        <f t="shared" ref="BK210" si="2216">PRODUCT(AM210*100*1/AM212)</f>
        <v>0</v>
      </c>
      <c r="BL210" s="33">
        <f t="shared" ref="BL210" si="2217">PRODUCT(AN210*100*1/AN212)</f>
        <v>0</v>
      </c>
      <c r="BM210" s="33">
        <f t="shared" ref="BM210" si="2218">PRODUCT(AO210*100*1/AO212)</f>
        <v>0</v>
      </c>
      <c r="BN210" s="30">
        <f t="shared" ref="BN210" si="2219">PRODUCT(AP210*100*1/AP212)</f>
        <v>0</v>
      </c>
      <c r="BO210" s="54">
        <f t="shared" ref="BO210" si="2220">PRODUCT(AQ210*100*1/AQ212)</f>
        <v>0</v>
      </c>
      <c r="BR210" s="49">
        <v>256</v>
      </c>
      <c r="BS210" s="33">
        <f t="shared" ref="BS210" si="2221">AU196+AU197+AU198+AU199+AU200+AU201+AU202+AU203+AU204+AU205+AU206+AU207+AU208+AU209+AU210</f>
        <v>100</v>
      </c>
      <c r="BT210" s="33">
        <f t="shared" ref="BT210" si="2222">AV196+AV197+AV198+AV199+AV200+AV201+AV202+AV203+AV204+AV205+AV206+AV207+AV208+AV209+AV210</f>
        <v>100</v>
      </c>
      <c r="BU210" s="33">
        <f t="shared" ref="BU210" si="2223">AW196+AW197+AW198+AW199+AW200+AW201+AW202+AW203+AW204+AW205+AW206+AW207+AW208+AW209+AW210</f>
        <v>99.999999999999986</v>
      </c>
      <c r="BV210" s="33">
        <f t="shared" ref="BV210" si="2224">AX196+AX197+AX198+AX199+AX200+AX201+AX202+AX203+AX204+AX205+AX206+AX207+AX208+AX209+AX210</f>
        <v>99.999999999999986</v>
      </c>
      <c r="BW210" s="33">
        <f t="shared" ref="BW210" si="2225">AY196+AY197+AY198+AY199+AY200+AY201+AY202+AY203+AY204+AY205+AY206+AY207+AY208+AY209+AY210</f>
        <v>99.999999999999986</v>
      </c>
      <c r="BX210" s="33">
        <f t="shared" ref="BX210" si="2226">AZ196+AZ197+AZ198+AZ199+AZ200+AZ201+AZ202+AZ203+AZ204+AZ205+AZ206+AZ207+AZ208+AZ209+AZ210</f>
        <v>99.999999999999986</v>
      </c>
      <c r="BY210" s="33">
        <f t="shared" ref="BY210" si="2227">BA196+BA197+BA198+BA199+BA200+BA201+BA202+BA203+BA204+BA205+BA206+BA207+BA208+BA209+BA210</f>
        <v>99.999999999999986</v>
      </c>
      <c r="BZ210" s="54">
        <f t="shared" ref="BZ210" si="2228">BB196+BB197+BB198+BB199+BB200+BB201+BB202+BB203+BB204+BB205+BB206+BB207+BB208+BB209+BB210</f>
        <v>100</v>
      </c>
      <c r="CA210" s="33">
        <f t="shared" ref="CA210" si="2229">BC196+BC197+BC198+BC199+BC200+BC201+BC202+BC203+BC204+BC205+BC206+BC207+BC208+BC209+BC210</f>
        <v>100</v>
      </c>
      <c r="CB210" s="33">
        <f t="shared" ref="CB210" si="2230">BD196+BD197+BD198+BD199+BD200+BD201+BD202+BD203+BD204+BD205+BD206+BD207+BD208+BD209+BD210</f>
        <v>100</v>
      </c>
      <c r="CC210" s="33">
        <f t="shared" ref="CC210" si="2231">BE196+BE197+BE198+BE199+BE200+BE201+BE202+BE203+BE204+BE205+BE206+BE207+BE208+BE209+BE210</f>
        <v>100</v>
      </c>
      <c r="CD210" s="33">
        <f t="shared" ref="CD210" si="2232">BF196+BF197+BF198+BF199+BF200+BF201+BF202+BF203+BF204+BF205+BF206+BF207+BF208+BF209+BF210</f>
        <v>100</v>
      </c>
      <c r="CE210" s="33">
        <f t="shared" ref="CE210" si="2233">BG196+BG197+BG198+BG199+BG200+BG201+BG202+BG203+BG204+BG205+BG206+BG207+BG208+BG209+BG210</f>
        <v>100</v>
      </c>
      <c r="CF210" s="33">
        <f t="shared" ref="CF210" si="2234">BH196+BH197+BH198+BH199+BH200+BH201+BH202+BH203+BH204+BH205+BH206+BH207+BH208+BH209+BH210</f>
        <v>100</v>
      </c>
      <c r="CG210" s="33">
        <f t="shared" ref="CG210" si="2235">BI196+BI197+BI198+BI199+BI200+BI201+BI202+BI203+BI204+BI205+BI206+BI207+BI208+BI209+BI210</f>
        <v>100</v>
      </c>
      <c r="CH210" s="33">
        <f t="shared" ref="CH210" si="2236">BJ196+BJ197+BJ198+BJ199+BJ200+BJ201+BJ202+BJ203+BJ204+BJ205+BJ206+BJ207+BJ208+BJ209+BJ210</f>
        <v>100</v>
      </c>
      <c r="CI210" s="33">
        <f t="shared" ref="CI210" si="2237">BK196+BK197+BK198+BK199+BK200+BK201+BK202+BK203+BK204+BK205+BK206+BK207+BK208+BK209+BK210</f>
        <v>99.999999999999986</v>
      </c>
      <c r="CJ210" s="33">
        <f t="shared" ref="CJ210" si="2238">BL196+BL197+BL198+BL199+BL200+BL201+BL202+BL203+BL204+BL205+BL206+BL207+BL208+BL209+BL210</f>
        <v>99.999999999999986</v>
      </c>
      <c r="CK210" s="33">
        <f t="shared" ref="CK210" si="2239">BM196+BM197+BM198+BM199+BM200+BM201+BM202+BM203+BM204+BM205+BM206+BM207+BM208+BM209+BM210</f>
        <v>100</v>
      </c>
      <c r="CL210" s="30">
        <f t="shared" ref="CL210" si="2240">BN196+BN197+BN198+BN199+BN200+BN201+BN202+BN203+BN204+BN205+BN206+BN207+BN208+BN209+BN210</f>
        <v>99.999999999999986</v>
      </c>
      <c r="CM210" s="54">
        <f t="shared" ref="CM210" si="2241">BO196+BO197+BO198+BO199+BO200+BO201+BO202+BO203+BO204+BO205+BO206+BO207+BO208+BO209+BO210</f>
        <v>99.999999999999986</v>
      </c>
      <c r="CN210" s="7"/>
      <c r="CQ210" s="10"/>
      <c r="CR210" s="10"/>
      <c r="CS210" s="10"/>
      <c r="CT210" s="10"/>
      <c r="CU210" s="10"/>
      <c r="CV210" s="10"/>
      <c r="CW210" s="10"/>
      <c r="CX210" s="10"/>
      <c r="CY210" s="10"/>
      <c r="CZ210" s="10"/>
      <c r="DA210" s="10"/>
      <c r="DB210" s="10"/>
      <c r="DC210" s="10"/>
      <c r="DD210" s="10"/>
      <c r="DE210" s="10"/>
      <c r="DF210" s="10"/>
      <c r="DG210" s="10"/>
      <c r="DH210" s="10"/>
      <c r="DI210" s="10"/>
      <c r="DJ210" s="10"/>
      <c r="DK210" s="10"/>
      <c r="DL210" s="10"/>
      <c r="DM210" s="10"/>
      <c r="DN210" s="10"/>
    </row>
    <row r="211" spans="2:118" x14ac:dyDescent="0.25">
      <c r="B211" s="49" t="s">
        <v>17</v>
      </c>
      <c r="C211" s="2">
        <v>0</v>
      </c>
      <c r="D211" s="2">
        <v>0</v>
      </c>
      <c r="E211" s="2">
        <v>14</v>
      </c>
      <c r="F211" s="2">
        <v>0</v>
      </c>
      <c r="G211" s="2">
        <v>2</v>
      </c>
      <c r="H211" s="2">
        <v>2</v>
      </c>
      <c r="I211" s="2">
        <v>0</v>
      </c>
      <c r="J211" s="2">
        <v>2</v>
      </c>
      <c r="K211" s="4">
        <v>0</v>
      </c>
      <c r="L211" s="3">
        <v>2</v>
      </c>
      <c r="M211" s="3">
        <v>0</v>
      </c>
      <c r="N211" s="3">
        <v>4</v>
      </c>
      <c r="O211" s="3">
        <v>0</v>
      </c>
      <c r="P211" s="3">
        <v>0</v>
      </c>
      <c r="Q211" s="3">
        <v>0</v>
      </c>
      <c r="R211" s="3">
        <v>0</v>
      </c>
      <c r="S211" s="49">
        <v>26</v>
      </c>
      <c r="V211" s="49">
        <v>512</v>
      </c>
      <c r="W211" s="3">
        <f>R196</f>
        <v>0</v>
      </c>
      <c r="X211" s="3">
        <f>R197</f>
        <v>0</v>
      </c>
      <c r="Y211" s="3">
        <f>R198</f>
        <v>0</v>
      </c>
      <c r="Z211" s="3">
        <f>R199</f>
        <v>0</v>
      </c>
      <c r="AA211" s="3">
        <f>R200</f>
        <v>0</v>
      </c>
      <c r="AB211" s="3">
        <f>R201</f>
        <v>0</v>
      </c>
      <c r="AC211" s="3">
        <f>R202</f>
        <v>0</v>
      </c>
      <c r="AD211" s="49">
        <f>R203</f>
        <v>0</v>
      </c>
      <c r="AE211" s="3">
        <f>R204</f>
        <v>0</v>
      </c>
      <c r="AF211" s="3">
        <f>R205</f>
        <v>0</v>
      </c>
      <c r="AG211" s="3">
        <f>R206</f>
        <v>0</v>
      </c>
      <c r="AH211" s="3">
        <f>R207</f>
        <v>0</v>
      </c>
      <c r="AI211" s="3">
        <f>R208</f>
        <v>0</v>
      </c>
      <c r="AJ211" s="3">
        <f>R209</f>
        <v>0</v>
      </c>
      <c r="AK211" s="3">
        <f>R210</f>
        <v>0</v>
      </c>
      <c r="AL211" s="3">
        <f>R211</f>
        <v>0</v>
      </c>
      <c r="AM211" s="3">
        <f>R212</f>
        <v>0</v>
      </c>
      <c r="AN211" s="3">
        <f>R213</f>
        <v>0</v>
      </c>
      <c r="AO211" s="3">
        <f>R214</f>
        <v>0</v>
      </c>
      <c r="AP211" s="49">
        <f>R215</f>
        <v>0</v>
      </c>
      <c r="AQ211" s="53">
        <f>R216</f>
        <v>0</v>
      </c>
      <c r="AT211" s="49">
        <v>512</v>
      </c>
      <c r="AU211" s="33">
        <f t="shared" ref="AU211" si="2242">PRODUCT(W211*100*1/W212)</f>
        <v>0</v>
      </c>
      <c r="AV211" s="33">
        <f t="shared" ref="AV211" si="2243">PRODUCT(X211*100*1/X212)</f>
        <v>0</v>
      </c>
      <c r="AW211" s="33">
        <f t="shared" ref="AW211" si="2244">PRODUCT(Y211*100*1/Y212)</f>
        <v>0</v>
      </c>
      <c r="AX211" s="33">
        <f t="shared" ref="AX211" si="2245">PRODUCT(Z211*100*1/Z212)</f>
        <v>0</v>
      </c>
      <c r="AY211" s="33">
        <f t="shared" ref="AY211" si="2246">PRODUCT(AA211*100*1/AA212)</f>
        <v>0</v>
      </c>
      <c r="AZ211" s="33">
        <f t="shared" ref="AZ211" si="2247">PRODUCT(AB211*100*1/AB212)</f>
        <v>0</v>
      </c>
      <c r="BA211" s="33">
        <f t="shared" ref="BA211" si="2248">PRODUCT(AC211*100*1/AC212)</f>
        <v>0</v>
      </c>
      <c r="BB211" s="54">
        <f t="shared" ref="BB211" si="2249">PRODUCT(AD211*100*1/AD212)</f>
        <v>0</v>
      </c>
      <c r="BC211" s="33">
        <f t="shared" ref="BC211" si="2250">PRODUCT(AE211*100*1/AE212)</f>
        <v>0</v>
      </c>
      <c r="BD211" s="33">
        <f t="shared" ref="BD211" si="2251">PRODUCT(AF211*100*1/AF212)</f>
        <v>0</v>
      </c>
      <c r="BE211" s="33">
        <f t="shared" ref="BE211" si="2252">PRODUCT(AG211*100*1/AG212)</f>
        <v>0</v>
      </c>
      <c r="BF211" s="33">
        <f t="shared" ref="BF211" si="2253">PRODUCT(AH211*100*1/AH212)</f>
        <v>0</v>
      </c>
      <c r="BG211" s="33">
        <f t="shared" ref="BG211" si="2254">PRODUCT(AI211*100*1/AI212)</f>
        <v>0</v>
      </c>
      <c r="BH211" s="33">
        <f t="shared" ref="BH211" si="2255">PRODUCT(AJ211*100*1/AJ212)</f>
        <v>0</v>
      </c>
      <c r="BI211" s="33">
        <f t="shared" ref="BI211" si="2256">PRODUCT(AK211*100*1/AK212)</f>
        <v>0</v>
      </c>
      <c r="BJ211" s="33">
        <f t="shared" ref="BJ211" si="2257">PRODUCT(AL211*100*1/AL212)</f>
        <v>0</v>
      </c>
      <c r="BK211" s="33">
        <f t="shared" ref="BK211" si="2258">PRODUCT(AM211*100*1/AM212)</f>
        <v>0</v>
      </c>
      <c r="BL211" s="33">
        <f t="shared" ref="BL211" si="2259">PRODUCT(AN211*100*1/AN212)</f>
        <v>0</v>
      </c>
      <c r="BM211" s="33">
        <f t="shared" ref="BM211" si="2260">PRODUCT(AO211*100*1/AO212)</f>
        <v>0</v>
      </c>
      <c r="BN211" s="30">
        <f t="shared" ref="BN211" si="2261">PRODUCT(AP211*100*1/AP212)</f>
        <v>0</v>
      </c>
      <c r="BO211" s="54">
        <f t="shared" ref="BO211" si="2262">PRODUCT(AQ211*100*1/AQ212)</f>
        <v>0</v>
      </c>
      <c r="BR211" s="49">
        <v>512</v>
      </c>
      <c r="BS211" s="33">
        <f t="shared" ref="BS211" si="2263">AU196+AU197+AU198+AU199+AU200+AU201+AU202+AU203+AU204+AU205+AU206+AU207+AU208+AU209+AU210+AU211</f>
        <v>100</v>
      </c>
      <c r="BT211" s="33">
        <f t="shared" ref="BT211" si="2264">AV196+AV197+AV198+AV199+AV200+AV201+AV202+AV203+AV204+AV205+AV206+AV207+AV208+AV209+AV210+AV211</f>
        <v>100</v>
      </c>
      <c r="BU211" s="33">
        <f t="shared" ref="BU211" si="2265">AW196+AW197+AW198+AW199+AW200+AW201+AW202+AW203+AW204+AW205+AW206+AW207+AW208+AW209+AW210+AW211</f>
        <v>99.999999999999986</v>
      </c>
      <c r="BV211" s="33">
        <f t="shared" ref="BV211" si="2266">AX196+AX197+AX198+AX199+AX200+AX201+AX202+AX203+AX204+AX205+AX206+AX207+AX208+AX209+AX210+AX211</f>
        <v>99.999999999999986</v>
      </c>
      <c r="BW211" s="33">
        <f t="shared" ref="BW211" si="2267">AY196+AY197+AY198+AY199+AY200+AY201+AY202+AY203+AY204+AY205+AY206+AY207+AY208+AY209+AY210+AY211</f>
        <v>99.999999999999986</v>
      </c>
      <c r="BX211" s="33">
        <f t="shared" ref="BX211" si="2268">AZ196+AZ197+AZ198+AZ199+AZ200+AZ201+AZ202+AZ203+AZ204+AZ205+AZ206+AZ207+AZ208+AZ209+AZ210+AZ211</f>
        <v>99.999999999999986</v>
      </c>
      <c r="BY211" s="33">
        <f t="shared" ref="BY211" si="2269">BA196+BA197+BA198+BA199+BA200+BA201+BA202+BA203+BA204+BA205+BA206+BA207+BA208+BA209+BA210+BA211</f>
        <v>99.999999999999986</v>
      </c>
      <c r="BZ211" s="54">
        <f t="shared" ref="BZ211" si="2270">BB196+BB197+BB198+BB199+BB200+BB201+BB202+BB203+BB204+BB205+BB206+BB207+BB208+BB209+BB210+BB211</f>
        <v>100</v>
      </c>
      <c r="CA211" s="33">
        <f t="shared" ref="CA211" si="2271">BC196+BC197+BC198+BC199+BC200+BC201+BC202+BC203+BC204+BC205+BC206+BC207+BC208+BC209+BC210+BC211</f>
        <v>100</v>
      </c>
      <c r="CB211" s="33">
        <f t="shared" ref="CB211" si="2272">BD196+BD197+BD198+BD199+BD200+BD201+BD202+BD203+BD204+BD205+BD206+BD207+BD208+BD209+BD210+BD211</f>
        <v>100</v>
      </c>
      <c r="CC211" s="33">
        <f t="shared" ref="CC211" si="2273">BE196+BE197+BE198+BE199+BE200+BE201+BE202+BE203+BE204+BE205+BE206+BE207+BE208+BE209+BE210+BE211</f>
        <v>100</v>
      </c>
      <c r="CD211" s="33">
        <f t="shared" ref="CD211" si="2274">BF196+BF197+BF198+BF199+BF200+BF201+BF202+BF203+BF204+BF205+BF206+BF207+BF208+BF209+BF210+BF211</f>
        <v>100</v>
      </c>
      <c r="CE211" s="33">
        <f t="shared" ref="CE211" si="2275">BG196+BG197+BG198+BG199+BG200+BG201+BG202+BG203+BG204+BG205+BG206+BG207+BG208+BG209+BG210+BG211</f>
        <v>100</v>
      </c>
      <c r="CF211" s="33">
        <f t="shared" ref="CF211" si="2276">BH196+BH197+BH198+BH199+BH200+BH201+BH202+BH203+BH204+BH205+BH206+BH207+BH208+BH209+BH210+BH211</f>
        <v>100</v>
      </c>
      <c r="CG211" s="33">
        <f t="shared" ref="CG211" si="2277">BI196+BI197+BI198+BI199+BI200+BI201+BI202+BI203+BI204+BI205+BI206+BI207+BI208+BI209+BI210+BI211</f>
        <v>100</v>
      </c>
      <c r="CH211" s="33">
        <f t="shared" ref="CH211" si="2278">BJ196+BJ197+BJ198+BJ199+BJ200+BJ201+BJ202+BJ203+BJ204+BJ205+BJ206+BJ207+BJ208+BJ209+BJ210+BJ211</f>
        <v>100</v>
      </c>
      <c r="CI211" s="33">
        <f t="shared" ref="CI211" si="2279">BK196+BK197+BK198+BK199+BK200+BK201+BK202+BK203+BK204+BK205+BK206+BK207+BK208+BK209+BK210+BK211</f>
        <v>99.999999999999986</v>
      </c>
      <c r="CJ211" s="33">
        <f t="shared" ref="CJ211" si="2280">BL196+BL197+BL198+BL199+BL200+BL201+BL202+BL203+BL204+BL205+BL206+BL207+BL208+BL209+BL210+BL211</f>
        <v>99.999999999999986</v>
      </c>
      <c r="CK211" s="33">
        <f t="shared" ref="CK211" si="2281">BM196+BM197+BM198+BM199+BM200+BM201+BM202+BM203+BM204+BM205+BM206+BM207+BM208+BM209+BM210+BM211</f>
        <v>100</v>
      </c>
      <c r="CL211" s="30">
        <f t="shared" ref="CL211" si="2282">BN196+BN197+BN198+BN199+BN200+BN201+BN202+BN203+BN204+BN205+BN206+BN207+BN208+BN209+BN210+BN211</f>
        <v>99.999999999999986</v>
      </c>
      <c r="CM211" s="54">
        <f t="shared" ref="CM211" si="2283">BO196+BO197+BO198+BO199+BO200+BO201+BO202+BO203+BO204+BO205+BO206+BO207+BO208+BO209+BO210+BO211</f>
        <v>99.999999999999986</v>
      </c>
      <c r="CN211" s="7"/>
      <c r="CQ211" s="10"/>
      <c r="CR211" s="10"/>
      <c r="CS211" s="10"/>
      <c r="CT211" s="10"/>
      <c r="CU211" s="10"/>
      <c r="CV211" s="10"/>
      <c r="CW211" s="10"/>
      <c r="CX211" s="10"/>
      <c r="CY211" s="10"/>
      <c r="CZ211" s="10"/>
      <c r="DA211" s="10"/>
      <c r="DB211" s="10"/>
      <c r="DC211" s="10"/>
      <c r="DD211" s="10"/>
      <c r="DE211" s="10"/>
      <c r="DF211" s="10"/>
      <c r="DG211" s="10"/>
      <c r="DH211" s="10"/>
      <c r="DI211" s="10"/>
      <c r="DJ211" s="10"/>
      <c r="DK211" s="10"/>
      <c r="DL211" s="10"/>
      <c r="DM211" s="10"/>
      <c r="DN211" s="10"/>
    </row>
    <row r="212" spans="2:118" x14ac:dyDescent="0.25">
      <c r="B212" s="49" t="s">
        <v>18</v>
      </c>
      <c r="C212" s="2">
        <v>0</v>
      </c>
      <c r="D212" s="2">
        <v>21</v>
      </c>
      <c r="E212" s="2">
        <v>1</v>
      </c>
      <c r="F212" s="2">
        <v>2</v>
      </c>
      <c r="G212" s="2">
        <v>0</v>
      </c>
      <c r="H212" s="4">
        <v>0</v>
      </c>
      <c r="I212" s="3">
        <v>1</v>
      </c>
      <c r="J212" s="3">
        <v>0</v>
      </c>
      <c r="K212" s="3">
        <v>1</v>
      </c>
      <c r="L212" s="3">
        <v>0</v>
      </c>
      <c r="M212" s="3">
        <v>0</v>
      </c>
      <c r="N212" s="3">
        <v>0</v>
      </c>
      <c r="O212" s="3">
        <v>0</v>
      </c>
      <c r="P212" s="3">
        <v>0</v>
      </c>
      <c r="Q212" s="3">
        <v>0</v>
      </c>
      <c r="R212" s="3">
        <v>0</v>
      </c>
      <c r="S212" s="49">
        <v>26</v>
      </c>
      <c r="V212" s="49" t="s">
        <v>1</v>
      </c>
      <c r="W212" s="49">
        <f>S196</f>
        <v>26</v>
      </c>
      <c r="X212" s="49">
        <f>S197</f>
        <v>26</v>
      </c>
      <c r="Y212" s="49">
        <f>S198</f>
        <v>26</v>
      </c>
      <c r="Z212" s="49">
        <f>S199</f>
        <v>26</v>
      </c>
      <c r="AA212" s="49">
        <f>S200</f>
        <v>26</v>
      </c>
      <c r="AB212" s="49">
        <f>S201</f>
        <v>26</v>
      </c>
      <c r="AC212" s="49">
        <f>S202</f>
        <v>26</v>
      </c>
      <c r="AD212" s="49">
        <f>S203</f>
        <v>26</v>
      </c>
      <c r="AE212" s="49">
        <f>S204</f>
        <v>26</v>
      </c>
      <c r="AF212" s="49">
        <f>S205</f>
        <v>26</v>
      </c>
      <c r="AG212" s="49">
        <f>S206</f>
        <v>26</v>
      </c>
      <c r="AH212" s="49">
        <f>S207</f>
        <v>26</v>
      </c>
      <c r="AI212" s="49">
        <f>S208</f>
        <v>26</v>
      </c>
      <c r="AJ212" s="49">
        <f>S209</f>
        <v>5</v>
      </c>
      <c r="AK212" s="49">
        <f>S210</f>
        <v>26</v>
      </c>
      <c r="AL212" s="49">
        <f>S211</f>
        <v>26</v>
      </c>
      <c r="AM212" s="49">
        <f>S212</f>
        <v>26</v>
      </c>
      <c r="AN212" s="49">
        <f>S213</f>
        <v>26</v>
      </c>
      <c r="AO212" s="49">
        <f>S214</f>
        <v>26</v>
      </c>
      <c r="AP212" s="49">
        <f>S215</f>
        <v>26</v>
      </c>
      <c r="AQ212" s="49">
        <f>S216</f>
        <v>26</v>
      </c>
      <c r="AT212" s="49" t="s">
        <v>47</v>
      </c>
      <c r="AU212" s="30">
        <f t="shared" ref="AU212:BO212" si="2284">SUM(AU196:AU211)</f>
        <v>100</v>
      </c>
      <c r="AV212" s="30">
        <f t="shared" si="2284"/>
        <v>100</v>
      </c>
      <c r="AW212" s="30">
        <f t="shared" si="2284"/>
        <v>99.999999999999986</v>
      </c>
      <c r="AX212" s="30">
        <f t="shared" si="2284"/>
        <v>99.999999999999986</v>
      </c>
      <c r="AY212" s="30">
        <f t="shared" si="2284"/>
        <v>99.999999999999986</v>
      </c>
      <c r="AZ212" s="30">
        <f t="shared" si="2284"/>
        <v>99.999999999999986</v>
      </c>
      <c r="BA212" s="30">
        <f t="shared" si="2284"/>
        <v>99.999999999999986</v>
      </c>
      <c r="BB212" s="30">
        <f t="shared" si="2284"/>
        <v>100</v>
      </c>
      <c r="BC212" s="30">
        <f t="shared" si="2284"/>
        <v>100</v>
      </c>
      <c r="BD212" s="30">
        <f t="shared" si="2284"/>
        <v>100</v>
      </c>
      <c r="BE212" s="30">
        <f t="shared" si="2284"/>
        <v>100</v>
      </c>
      <c r="BF212" s="30">
        <f t="shared" si="2284"/>
        <v>100</v>
      </c>
      <c r="BG212" s="30">
        <f t="shared" si="2284"/>
        <v>100</v>
      </c>
      <c r="BH212" s="30">
        <f t="shared" si="2284"/>
        <v>100</v>
      </c>
      <c r="BI212" s="30">
        <f t="shared" si="2284"/>
        <v>100</v>
      </c>
      <c r="BJ212" s="30">
        <f t="shared" si="2284"/>
        <v>100</v>
      </c>
      <c r="BK212" s="30">
        <f t="shared" si="2284"/>
        <v>99.999999999999986</v>
      </c>
      <c r="BL212" s="30">
        <f t="shared" si="2284"/>
        <v>99.999999999999986</v>
      </c>
      <c r="BM212" s="30">
        <f t="shared" si="2284"/>
        <v>100</v>
      </c>
      <c r="BN212" s="30">
        <f t="shared" si="2284"/>
        <v>99.999999999999986</v>
      </c>
      <c r="BO212" s="30">
        <f t="shared" si="2284"/>
        <v>99.999999999999986</v>
      </c>
      <c r="BS212" s="30"/>
      <c r="BT212" s="30"/>
      <c r="BU212" s="30"/>
      <c r="BV212" s="30"/>
      <c r="BW212" s="30"/>
      <c r="BX212" s="30"/>
      <c r="BY212" s="30"/>
      <c r="BZ212" s="30"/>
      <c r="CA212" s="30"/>
      <c r="CB212" s="30"/>
      <c r="CC212" s="30"/>
      <c r="CD212" s="30"/>
      <c r="CE212" s="30"/>
      <c r="CF212" s="30"/>
      <c r="CG212" s="30"/>
      <c r="CH212" s="30"/>
      <c r="CI212" s="30"/>
      <c r="CJ212" s="30"/>
      <c r="CK212" s="30"/>
      <c r="CL212" s="30"/>
      <c r="CM212" s="30"/>
      <c r="CQ212" s="10"/>
      <c r="CR212" s="10"/>
      <c r="CS212" s="10"/>
      <c r="CT212" s="10"/>
      <c r="CU212" s="10"/>
      <c r="CV212" s="10"/>
      <c r="CW212" s="10"/>
      <c r="CX212" s="10"/>
      <c r="CY212" s="10"/>
      <c r="CZ212" s="10"/>
      <c r="DA212" s="10"/>
      <c r="DB212" s="10"/>
      <c r="DC212" s="10"/>
      <c r="DD212" s="10"/>
      <c r="DE212" s="10"/>
      <c r="DF212" s="10"/>
      <c r="DG212" s="10"/>
      <c r="DH212" s="10"/>
      <c r="DI212" s="10"/>
      <c r="DJ212" s="10"/>
      <c r="DK212" s="10"/>
      <c r="DL212" s="10"/>
      <c r="DM212" s="10"/>
      <c r="DN212" s="10"/>
    </row>
    <row r="213" spans="2:118" x14ac:dyDescent="0.25">
      <c r="B213" s="49" t="s">
        <v>19</v>
      </c>
      <c r="C213" s="2">
        <v>0</v>
      </c>
      <c r="D213" s="2">
        <v>20</v>
      </c>
      <c r="E213" s="2">
        <v>0</v>
      </c>
      <c r="F213" s="2">
        <v>2</v>
      </c>
      <c r="G213" s="2">
        <v>2</v>
      </c>
      <c r="H213" s="2">
        <v>0</v>
      </c>
      <c r="I213" s="4">
        <v>0</v>
      </c>
      <c r="J213" s="3">
        <v>1</v>
      </c>
      <c r="K213" s="3">
        <v>1</v>
      </c>
      <c r="L213" s="3">
        <v>0</v>
      </c>
      <c r="M213" s="3">
        <v>0</v>
      </c>
      <c r="N213" s="3">
        <v>0</v>
      </c>
      <c r="O213" s="3">
        <v>0</v>
      </c>
      <c r="P213" s="3">
        <v>0</v>
      </c>
      <c r="Q213" s="3">
        <v>0</v>
      </c>
      <c r="R213" s="3">
        <v>0</v>
      </c>
      <c r="S213" s="49">
        <v>26</v>
      </c>
      <c r="AU213" s="30"/>
      <c r="AV213" s="30"/>
      <c r="AW213" s="30"/>
      <c r="AX213" s="30"/>
      <c r="AY213" s="30"/>
      <c r="AZ213" s="30"/>
      <c r="BA213" s="30"/>
      <c r="BB213" s="30"/>
      <c r="BC213" s="30"/>
      <c r="BD213" s="30"/>
      <c r="BE213" s="30"/>
      <c r="BF213" s="30"/>
      <c r="BG213" s="30"/>
      <c r="BH213" s="30"/>
      <c r="BI213" s="30"/>
      <c r="BJ213" s="30"/>
      <c r="BK213" s="30"/>
      <c r="BL213" s="30"/>
      <c r="BM213" s="30"/>
      <c r="BN213" s="30"/>
      <c r="BO213" s="30"/>
      <c r="BS213" s="30"/>
      <c r="BT213" s="30"/>
      <c r="BU213" s="30"/>
      <c r="BV213" s="30"/>
      <c r="BW213" s="30"/>
      <c r="BX213" s="30"/>
      <c r="BY213" s="30"/>
      <c r="BZ213" s="30"/>
      <c r="CA213" s="30"/>
      <c r="CB213" s="30"/>
      <c r="CC213" s="30"/>
      <c r="CD213" s="30"/>
      <c r="CE213" s="30"/>
      <c r="CF213" s="30"/>
      <c r="CG213" s="30"/>
      <c r="CH213" s="30"/>
      <c r="CI213" s="30"/>
      <c r="CJ213" s="30"/>
      <c r="CK213" s="30"/>
      <c r="CL213" s="30"/>
      <c r="CM213" s="30"/>
      <c r="CQ213" s="10"/>
      <c r="CR213" s="10"/>
      <c r="CS213" s="10"/>
      <c r="CT213" s="10"/>
      <c r="CU213" s="10"/>
      <c r="CV213" s="10"/>
      <c r="CW213" s="10"/>
      <c r="CX213" s="10"/>
      <c r="CY213" s="10"/>
      <c r="CZ213" s="10"/>
      <c r="DA213" s="10"/>
      <c r="DB213" s="10"/>
      <c r="DC213" s="10"/>
      <c r="DD213" s="10"/>
      <c r="DE213" s="10"/>
      <c r="DF213" s="10"/>
      <c r="DG213" s="10"/>
      <c r="DH213" s="10"/>
      <c r="DI213" s="10"/>
      <c r="DJ213" s="10"/>
      <c r="DK213" s="10"/>
      <c r="DL213" s="10"/>
      <c r="DM213" s="10"/>
      <c r="DN213" s="10"/>
    </row>
    <row r="214" spans="2:118" x14ac:dyDescent="0.25">
      <c r="B214" s="49" t="s">
        <v>20</v>
      </c>
      <c r="C214" s="2">
        <v>0</v>
      </c>
      <c r="D214" s="2">
        <v>0</v>
      </c>
      <c r="E214" s="2">
        <v>1</v>
      </c>
      <c r="F214" s="2">
        <v>16</v>
      </c>
      <c r="G214" s="2">
        <v>3</v>
      </c>
      <c r="H214" s="3">
        <v>4</v>
      </c>
      <c r="I214" s="3">
        <v>0</v>
      </c>
      <c r="J214" s="3">
        <v>0</v>
      </c>
      <c r="K214" s="3">
        <v>0</v>
      </c>
      <c r="L214" s="3">
        <v>2</v>
      </c>
      <c r="M214" s="3">
        <v>0</v>
      </c>
      <c r="N214" s="3">
        <v>0</v>
      </c>
      <c r="O214" s="3">
        <v>0</v>
      </c>
      <c r="P214" s="3">
        <v>0</v>
      </c>
      <c r="Q214" s="3">
        <v>0</v>
      </c>
      <c r="R214" s="3">
        <v>0</v>
      </c>
      <c r="S214" s="49">
        <v>26</v>
      </c>
      <c r="AU214" s="30"/>
      <c r="AV214" s="30"/>
      <c r="AW214" s="30"/>
      <c r="AX214" s="30"/>
      <c r="AY214" s="30"/>
      <c r="AZ214" s="30"/>
      <c r="BA214" s="30"/>
      <c r="BB214" s="30"/>
      <c r="BC214" s="30"/>
      <c r="BD214" s="30"/>
      <c r="BE214" s="30"/>
      <c r="BF214" s="30"/>
      <c r="BG214" s="30"/>
      <c r="BH214" s="30"/>
      <c r="BI214" s="30"/>
      <c r="BJ214" s="30"/>
      <c r="BK214" s="30"/>
      <c r="BL214" s="30"/>
      <c r="BM214" s="30"/>
      <c r="BN214" s="30"/>
      <c r="BO214" s="30"/>
      <c r="BS214" s="30"/>
      <c r="BT214" s="30"/>
      <c r="BU214" s="30"/>
      <c r="BV214" s="30"/>
      <c r="BW214" s="30"/>
      <c r="BX214" s="30"/>
      <c r="BY214" s="30"/>
      <c r="BZ214" s="30"/>
      <c r="CA214" s="30"/>
      <c r="CB214" s="30"/>
      <c r="CC214" s="30"/>
      <c r="CD214" s="30"/>
      <c r="CE214" s="30"/>
      <c r="CF214" s="30"/>
      <c r="CG214" s="30"/>
      <c r="CH214" s="30"/>
      <c r="CI214" s="30"/>
      <c r="CJ214" s="30"/>
      <c r="CK214" s="30"/>
      <c r="CL214" s="30"/>
      <c r="CM214" s="30"/>
      <c r="CQ214" s="10"/>
      <c r="CR214" s="10"/>
      <c r="CS214" s="10"/>
      <c r="CT214" s="10"/>
      <c r="CU214" s="10"/>
      <c r="CV214" s="10"/>
      <c r="CW214" s="10"/>
      <c r="CX214" s="10"/>
      <c r="CY214" s="10"/>
      <c r="CZ214" s="10"/>
      <c r="DA214" s="10"/>
      <c r="DB214" s="10"/>
      <c r="DC214" s="10"/>
      <c r="DD214" s="10"/>
      <c r="DE214" s="10"/>
      <c r="DF214" s="10"/>
      <c r="DG214" s="10"/>
      <c r="DH214" s="10"/>
      <c r="DI214" s="10"/>
      <c r="DJ214" s="10"/>
      <c r="DK214" s="10"/>
      <c r="DL214" s="10"/>
      <c r="DM214" s="10"/>
      <c r="DN214" s="10"/>
    </row>
    <row r="215" spans="2:118" x14ac:dyDescent="0.25">
      <c r="B215" s="49" t="s">
        <v>21</v>
      </c>
      <c r="C215" s="49">
        <v>0</v>
      </c>
      <c r="D215" s="49">
        <v>0</v>
      </c>
      <c r="E215" s="49">
        <v>0</v>
      </c>
      <c r="F215" s="49">
        <v>0</v>
      </c>
      <c r="G215" s="49">
        <v>0</v>
      </c>
      <c r="H215" s="49">
        <v>1</v>
      </c>
      <c r="I215" s="49">
        <v>8</v>
      </c>
      <c r="J215" s="49">
        <v>7</v>
      </c>
      <c r="K215" s="49">
        <v>2</v>
      </c>
      <c r="L215" s="49">
        <v>3</v>
      </c>
      <c r="M215" s="49">
        <v>5</v>
      </c>
      <c r="N215" s="49">
        <v>0</v>
      </c>
      <c r="O215" s="49">
        <v>0</v>
      </c>
      <c r="P215" s="49">
        <v>0</v>
      </c>
      <c r="Q215" s="49">
        <v>0</v>
      </c>
      <c r="R215" s="49">
        <v>0</v>
      </c>
      <c r="S215" s="49">
        <v>26</v>
      </c>
      <c r="AU215" s="30"/>
      <c r="AV215" s="30"/>
      <c r="AW215" s="30"/>
      <c r="AX215" s="30"/>
      <c r="AY215" s="30"/>
      <c r="AZ215" s="30"/>
      <c r="BA215" s="30"/>
      <c r="BB215" s="30"/>
      <c r="BC215" s="30"/>
      <c r="BD215" s="30"/>
      <c r="BE215" s="30"/>
      <c r="BF215" s="30"/>
      <c r="BG215" s="30"/>
      <c r="BH215" s="30"/>
      <c r="BI215" s="30"/>
      <c r="BJ215" s="30"/>
      <c r="BK215" s="30"/>
      <c r="BL215" s="30"/>
      <c r="BM215" s="30"/>
      <c r="BN215" s="30"/>
      <c r="BO215" s="30"/>
      <c r="BS215" s="30"/>
      <c r="BT215" s="30"/>
      <c r="BU215" s="30"/>
      <c r="BV215" s="30"/>
      <c r="BW215" s="30"/>
      <c r="BX215" s="30"/>
      <c r="BY215" s="30"/>
      <c r="BZ215" s="30"/>
      <c r="CA215" s="30"/>
      <c r="CB215" s="30"/>
      <c r="CC215" s="30"/>
      <c r="CD215" s="30"/>
      <c r="CE215" s="30"/>
      <c r="CF215" s="30"/>
      <c r="CG215" s="30"/>
      <c r="CH215" s="30"/>
      <c r="CI215" s="30"/>
      <c r="CJ215" s="30"/>
      <c r="CK215" s="30"/>
      <c r="CL215" s="30"/>
      <c r="CM215" s="30"/>
      <c r="CQ215" s="10"/>
      <c r="CR215" s="10"/>
      <c r="CS215" s="10"/>
      <c r="CT215" s="10"/>
      <c r="CU215" s="10"/>
      <c r="CV215" s="10"/>
      <c r="CW215" s="10"/>
      <c r="CX215" s="10"/>
      <c r="CY215" s="10"/>
      <c r="CZ215" s="10"/>
      <c r="DA215" s="10"/>
      <c r="DB215" s="10"/>
      <c r="DC215" s="10"/>
      <c r="DD215" s="10"/>
      <c r="DE215" s="10"/>
      <c r="DF215" s="10"/>
      <c r="DG215" s="10"/>
      <c r="DH215" s="10"/>
      <c r="DI215" s="10"/>
      <c r="DJ215" s="10"/>
      <c r="DK215" s="10"/>
      <c r="DL215" s="10"/>
      <c r="DM215" s="10"/>
      <c r="DN215" s="10"/>
    </row>
    <row r="216" spans="2:118" x14ac:dyDescent="0.25">
      <c r="B216" s="49" t="s">
        <v>22</v>
      </c>
      <c r="C216" s="49">
        <v>0</v>
      </c>
      <c r="D216" s="49">
        <v>0</v>
      </c>
      <c r="E216" s="49">
        <v>0</v>
      </c>
      <c r="F216" s="49">
        <v>2</v>
      </c>
      <c r="G216" s="49">
        <v>7</v>
      </c>
      <c r="H216" s="49">
        <v>9</v>
      </c>
      <c r="I216" s="49">
        <v>6</v>
      </c>
      <c r="J216" s="49">
        <v>1</v>
      </c>
      <c r="K216" s="49">
        <v>1</v>
      </c>
      <c r="L216" s="49">
        <v>0</v>
      </c>
      <c r="M216" s="49">
        <v>0</v>
      </c>
      <c r="N216" s="49">
        <v>0</v>
      </c>
      <c r="O216" s="49">
        <v>0</v>
      </c>
      <c r="P216" s="49">
        <v>0</v>
      </c>
      <c r="Q216" s="49">
        <v>0</v>
      </c>
      <c r="R216" s="49">
        <v>0</v>
      </c>
      <c r="S216" s="49">
        <v>26</v>
      </c>
      <c r="AU216" s="30"/>
      <c r="AV216" s="30"/>
      <c r="AW216" s="30"/>
      <c r="AX216" s="30"/>
      <c r="AY216" s="30"/>
      <c r="AZ216" s="30"/>
      <c r="BA216" s="30"/>
      <c r="BB216" s="30"/>
      <c r="BC216" s="30"/>
      <c r="BD216" s="30"/>
      <c r="BE216" s="30"/>
      <c r="BF216" s="30"/>
      <c r="BG216" s="30"/>
      <c r="BH216" s="30"/>
      <c r="BI216" s="30"/>
      <c r="BJ216" s="30"/>
      <c r="BK216" s="30"/>
      <c r="BL216" s="30"/>
      <c r="BM216" s="30"/>
      <c r="BN216" s="30"/>
      <c r="BO216" s="30"/>
      <c r="BS216" s="30"/>
      <c r="BT216" s="30"/>
      <c r="BU216" s="30"/>
      <c r="BV216" s="30"/>
      <c r="BW216" s="30"/>
      <c r="BX216" s="30"/>
      <c r="BY216" s="30"/>
      <c r="BZ216" s="30"/>
      <c r="CA216" s="30"/>
      <c r="CB216" s="30"/>
      <c r="CC216" s="30"/>
      <c r="CD216" s="30"/>
      <c r="CE216" s="30"/>
      <c r="CF216" s="30"/>
      <c r="CG216" s="30"/>
      <c r="CH216" s="30"/>
      <c r="CI216" s="30"/>
      <c r="CJ216" s="30"/>
      <c r="CK216" s="30"/>
      <c r="CL216" s="30"/>
      <c r="CM216" s="30"/>
      <c r="CQ216" s="10"/>
      <c r="CR216" s="10"/>
      <c r="CS216" s="10"/>
      <c r="CT216" s="10"/>
      <c r="CU216" s="10"/>
      <c r="CV216" s="10"/>
      <c r="CW216" s="10"/>
      <c r="CX216" s="10"/>
      <c r="CY216" s="10"/>
      <c r="CZ216" s="10"/>
      <c r="DA216" s="10"/>
      <c r="DB216" s="10"/>
      <c r="DC216" s="10"/>
      <c r="DD216" s="10"/>
      <c r="DE216" s="10"/>
      <c r="DF216" s="10"/>
      <c r="DG216" s="10"/>
      <c r="DH216" s="10"/>
      <c r="DI216" s="10"/>
      <c r="DJ216" s="10"/>
      <c r="DK216" s="10"/>
      <c r="DL216" s="10"/>
      <c r="DM216" s="10"/>
      <c r="DN216" s="10"/>
    </row>
    <row r="217" spans="2:118" x14ac:dyDescent="0.25">
      <c r="B217" s="49" t="s">
        <v>90</v>
      </c>
      <c r="C217" s="49">
        <v>0</v>
      </c>
      <c r="D217" s="49">
        <v>0</v>
      </c>
      <c r="E217" s="49">
        <v>0</v>
      </c>
      <c r="F217" s="49">
        <v>0</v>
      </c>
      <c r="G217" s="49">
        <v>0</v>
      </c>
      <c r="H217" s="49">
        <v>0</v>
      </c>
      <c r="I217" s="49">
        <v>0</v>
      </c>
      <c r="J217" s="49">
        <v>1</v>
      </c>
      <c r="K217" s="49">
        <v>8</v>
      </c>
      <c r="L217" s="49">
        <v>16</v>
      </c>
      <c r="M217" s="49">
        <v>0</v>
      </c>
      <c r="N217" s="49">
        <v>1</v>
      </c>
      <c r="O217" s="49">
        <v>0</v>
      </c>
      <c r="P217" s="49">
        <v>0</v>
      </c>
      <c r="Q217" s="49">
        <v>0</v>
      </c>
      <c r="R217" s="49">
        <v>0</v>
      </c>
      <c r="S217" s="49">
        <v>26</v>
      </c>
      <c r="AU217" s="30"/>
      <c r="AV217" s="30"/>
      <c r="AW217" s="30"/>
      <c r="AX217" s="30"/>
      <c r="AY217" s="30"/>
      <c r="AZ217" s="30"/>
      <c r="BA217" s="30"/>
      <c r="BB217" s="30"/>
      <c r="BC217" s="30"/>
      <c r="BD217" s="30"/>
      <c r="BE217" s="30"/>
      <c r="BF217" s="30"/>
      <c r="BG217" s="30"/>
      <c r="BH217" s="30"/>
      <c r="BI217" s="30"/>
      <c r="BJ217" s="30"/>
      <c r="BK217" s="30"/>
      <c r="BL217" s="30"/>
      <c r="BM217" s="30"/>
      <c r="BN217" s="30"/>
      <c r="BO217" s="30"/>
      <c r="BS217" s="30"/>
      <c r="BT217" s="30"/>
      <c r="BU217" s="30"/>
      <c r="BV217" s="30"/>
      <c r="BW217" s="30"/>
      <c r="BX217" s="30"/>
      <c r="BY217" s="30"/>
      <c r="BZ217" s="30"/>
      <c r="CA217" s="30"/>
      <c r="CB217" s="30"/>
      <c r="CC217" s="30"/>
      <c r="CD217" s="30"/>
      <c r="CE217" s="30"/>
      <c r="CF217" s="30"/>
      <c r="CG217" s="30"/>
      <c r="CH217" s="30"/>
      <c r="CI217" s="30"/>
      <c r="CJ217" s="30"/>
      <c r="CK217" s="30"/>
      <c r="CL217" s="30"/>
      <c r="CM217" s="30"/>
      <c r="CQ217" s="10"/>
      <c r="CR217" s="10"/>
      <c r="CS217" s="10"/>
      <c r="CT217" s="10"/>
      <c r="CU217" s="10"/>
      <c r="CV217" s="10"/>
      <c r="CW217" s="10"/>
      <c r="CX217" s="10"/>
      <c r="CY217" s="10"/>
      <c r="CZ217" s="10"/>
      <c r="DA217" s="10"/>
      <c r="DB217" s="10"/>
      <c r="DC217" s="10"/>
      <c r="DD217" s="10"/>
      <c r="DE217" s="10"/>
      <c r="DF217" s="10"/>
      <c r="DG217" s="10"/>
      <c r="DH217" s="10"/>
      <c r="DI217" s="10"/>
      <c r="DJ217" s="10"/>
      <c r="DK217" s="10"/>
      <c r="DL217" s="10"/>
      <c r="DM217" s="10"/>
      <c r="DN217" s="10"/>
    </row>
    <row r="218" spans="2:118" x14ac:dyDescent="0.25">
      <c r="B218" s="49" t="s">
        <v>121</v>
      </c>
      <c r="C218" s="49">
        <v>0</v>
      </c>
      <c r="D218" s="49">
        <v>0</v>
      </c>
      <c r="E218" s="49">
        <v>0</v>
      </c>
      <c r="F218" s="49">
        <v>0</v>
      </c>
      <c r="G218" s="49">
        <v>0</v>
      </c>
      <c r="H218" s="49">
        <v>1</v>
      </c>
      <c r="I218" s="49">
        <v>2</v>
      </c>
      <c r="J218" s="49">
        <v>0</v>
      </c>
      <c r="K218" s="49">
        <v>0</v>
      </c>
      <c r="L218" s="49">
        <v>7</v>
      </c>
      <c r="M218" s="49">
        <v>15</v>
      </c>
      <c r="N218" s="49">
        <v>0</v>
      </c>
      <c r="O218" s="49">
        <v>0</v>
      </c>
      <c r="P218" s="49">
        <v>0</v>
      </c>
      <c r="Q218" s="49">
        <v>0</v>
      </c>
      <c r="R218" s="49">
        <v>0</v>
      </c>
      <c r="S218" s="49">
        <v>25</v>
      </c>
      <c r="AU218" s="30"/>
      <c r="AV218" s="30"/>
      <c r="AW218" s="30"/>
      <c r="AX218" s="30"/>
      <c r="AY218" s="30"/>
      <c r="AZ218" s="30"/>
      <c r="BA218" s="30"/>
      <c r="BB218" s="30"/>
      <c r="BC218" s="30"/>
      <c r="BD218" s="30"/>
      <c r="BE218" s="30"/>
      <c r="BF218" s="30"/>
      <c r="BG218" s="30"/>
      <c r="BH218" s="30"/>
      <c r="BI218" s="30"/>
      <c r="BJ218" s="30"/>
      <c r="BK218" s="30"/>
      <c r="BL218" s="30"/>
      <c r="BM218" s="30"/>
      <c r="BN218" s="30"/>
      <c r="BO218" s="30"/>
      <c r="BS218" s="30"/>
      <c r="BT218" s="30"/>
      <c r="BU218" s="30"/>
      <c r="BV218" s="30"/>
      <c r="BW218" s="30"/>
      <c r="BX218" s="30"/>
      <c r="BY218" s="30"/>
      <c r="BZ218" s="30"/>
      <c r="CA218" s="30"/>
      <c r="CB218" s="30"/>
      <c r="CC218" s="30"/>
      <c r="CD218" s="30"/>
      <c r="CE218" s="30"/>
      <c r="CF218" s="30"/>
      <c r="CG218" s="30"/>
      <c r="CH218" s="30"/>
      <c r="CI218" s="30"/>
      <c r="CJ218" s="30"/>
      <c r="CK218" s="30"/>
      <c r="CL218" s="30"/>
      <c r="CM218" s="30"/>
      <c r="CQ218" s="10"/>
      <c r="CR218" s="10"/>
      <c r="CS218" s="10"/>
      <c r="CT218" s="10"/>
      <c r="CU218" s="10"/>
      <c r="CV218" s="10"/>
      <c r="CW218" s="10"/>
      <c r="CX218" s="10"/>
      <c r="CY218" s="10"/>
      <c r="CZ218" s="10"/>
      <c r="DA218" s="10"/>
      <c r="DB218" s="10"/>
      <c r="DC218" s="10"/>
      <c r="DD218" s="10"/>
      <c r="DE218" s="10"/>
      <c r="DF218" s="10"/>
      <c r="DG218" s="10"/>
      <c r="DH218" s="10"/>
      <c r="DI218" s="10"/>
      <c r="DJ218" s="10"/>
      <c r="DK218" s="10"/>
      <c r="DL218" s="10"/>
      <c r="DM218" s="10"/>
      <c r="DN218" s="10"/>
    </row>
    <row r="219" spans="2:118" x14ac:dyDescent="0.25">
      <c r="B219" s="49" t="s">
        <v>96</v>
      </c>
      <c r="C219" s="49">
        <v>0</v>
      </c>
      <c r="D219" s="49">
        <v>0</v>
      </c>
      <c r="E219" s="49">
        <v>0</v>
      </c>
      <c r="F219" s="49">
        <v>23</v>
      </c>
      <c r="G219" s="49">
        <v>0</v>
      </c>
      <c r="H219" s="49">
        <v>2</v>
      </c>
      <c r="I219" s="49">
        <v>1</v>
      </c>
      <c r="J219" s="49">
        <v>0</v>
      </c>
      <c r="K219" s="49">
        <v>0</v>
      </c>
      <c r="L219" s="49">
        <v>0</v>
      </c>
      <c r="M219" s="49">
        <v>0</v>
      </c>
      <c r="N219" s="49">
        <v>0</v>
      </c>
      <c r="O219" s="49">
        <v>0</v>
      </c>
      <c r="P219" s="49">
        <v>0</v>
      </c>
      <c r="Q219" s="49">
        <v>0</v>
      </c>
      <c r="R219" s="49">
        <v>0</v>
      </c>
      <c r="S219" s="49">
        <v>26</v>
      </c>
    </row>
    <row r="227" spans="1:118" x14ac:dyDescent="0.25">
      <c r="V227" s="49" t="str">
        <f>A228</f>
        <v>Proteus mirabilis</v>
      </c>
      <c r="AT227" s="49" t="str">
        <f>A228</f>
        <v>Proteus mirabilis</v>
      </c>
      <c r="BR227" s="49" t="str">
        <f>A228</f>
        <v>Proteus mirabilis</v>
      </c>
    </row>
    <row r="228" spans="1:118" ht="18.75" x14ac:dyDescent="0.25">
      <c r="A228" s="49" t="s">
        <v>89</v>
      </c>
      <c r="B228" s="49" t="s">
        <v>0</v>
      </c>
      <c r="C228" s="49">
        <v>1.5625E-2</v>
      </c>
      <c r="D228" s="49">
        <v>3.125E-2</v>
      </c>
      <c r="E228" s="49">
        <v>6.25E-2</v>
      </c>
      <c r="F228" s="49">
        <v>0.125</v>
      </c>
      <c r="G228" s="49">
        <v>0.25</v>
      </c>
      <c r="H228" s="49">
        <v>0.5</v>
      </c>
      <c r="I228" s="49">
        <v>1</v>
      </c>
      <c r="J228" s="49">
        <v>2</v>
      </c>
      <c r="K228" s="49">
        <v>4</v>
      </c>
      <c r="L228" s="49">
        <v>8</v>
      </c>
      <c r="M228" s="49">
        <v>16</v>
      </c>
      <c r="N228" s="49">
        <v>32</v>
      </c>
      <c r="O228" s="49">
        <v>64</v>
      </c>
      <c r="P228" s="49">
        <v>128</v>
      </c>
      <c r="Q228" s="49">
        <v>256</v>
      </c>
      <c r="R228" s="49">
        <v>512</v>
      </c>
      <c r="S228" s="49" t="s">
        <v>1</v>
      </c>
      <c r="V228" s="49" t="s">
        <v>0</v>
      </c>
      <c r="W228" s="49" t="str">
        <f>B229</f>
        <v>Ampicillin</v>
      </c>
      <c r="X228" s="49" t="str">
        <f>B230</f>
        <v>Ampicillin/ Sulbactam</v>
      </c>
      <c r="Y228" s="49" t="str">
        <f>B231</f>
        <v>Piperacillin</v>
      </c>
      <c r="Z228" s="49" t="str">
        <f>B232</f>
        <v>Piperacillin/ Tazobactam</v>
      </c>
      <c r="AA228" s="49" t="str">
        <f>B233</f>
        <v>Aztreonam</v>
      </c>
      <c r="AB228" s="49" t="str">
        <f>B234</f>
        <v>Cefotaxim</v>
      </c>
      <c r="AC228" s="49" t="str">
        <f>B235</f>
        <v>Ceftazidim</v>
      </c>
      <c r="AD228" s="49" t="str">
        <f>B236</f>
        <v>Cefuroxim</v>
      </c>
      <c r="AE228" s="49" t="str">
        <f>B237</f>
        <v>Imipenem</v>
      </c>
      <c r="AF228" s="49" t="str">
        <f>B238</f>
        <v>Meropenem</v>
      </c>
      <c r="AG228" s="49" t="str">
        <f>B239</f>
        <v>Colistin</v>
      </c>
      <c r="AH228" s="49" t="str">
        <f>B240</f>
        <v>Amikacin</v>
      </c>
      <c r="AI228" s="49" t="str">
        <f>B241</f>
        <v>Gentamicin</v>
      </c>
      <c r="AJ228" s="49" t="str">
        <f>B242</f>
        <v>Tobramycin</v>
      </c>
      <c r="AK228" s="49" t="str">
        <f>B243</f>
        <v>Fosfomycin</v>
      </c>
      <c r="AL228" s="49" t="str">
        <f>B244</f>
        <v>Cotrimoxazol</v>
      </c>
      <c r="AM228" s="49" t="str">
        <f>B245</f>
        <v>Ciprofloxacin</v>
      </c>
      <c r="AN228" s="49" t="str">
        <f>B246</f>
        <v>Levofloxacin</v>
      </c>
      <c r="AO228" s="49" t="str">
        <f>B247</f>
        <v>Moxifloxacin</v>
      </c>
      <c r="AP228" s="49" t="str">
        <f>B248</f>
        <v>Doxycyclin</v>
      </c>
      <c r="AQ228" s="49" t="str">
        <f>B249</f>
        <v>Tigecyclin</v>
      </c>
      <c r="AU228" s="30" t="str">
        <f t="shared" ref="AU228:BO228" si="2285">W228</f>
        <v>Ampicillin</v>
      </c>
      <c r="AV228" s="30" t="str">
        <f t="shared" si="2285"/>
        <v>Ampicillin/ Sulbactam</v>
      </c>
      <c r="AW228" s="30" t="str">
        <f t="shared" si="2285"/>
        <v>Piperacillin</v>
      </c>
      <c r="AX228" s="30" t="str">
        <f t="shared" si="2285"/>
        <v>Piperacillin/ Tazobactam</v>
      </c>
      <c r="AY228" s="30" t="str">
        <f t="shared" si="2285"/>
        <v>Aztreonam</v>
      </c>
      <c r="AZ228" s="30" t="str">
        <f t="shared" si="2285"/>
        <v>Cefotaxim</v>
      </c>
      <c r="BA228" s="30" t="str">
        <f t="shared" si="2285"/>
        <v>Ceftazidim</v>
      </c>
      <c r="BB228" s="30" t="str">
        <f t="shared" si="2285"/>
        <v>Cefuroxim</v>
      </c>
      <c r="BC228" s="30" t="str">
        <f t="shared" si="2285"/>
        <v>Imipenem</v>
      </c>
      <c r="BD228" s="30" t="str">
        <f t="shared" si="2285"/>
        <v>Meropenem</v>
      </c>
      <c r="BE228" s="30" t="str">
        <f t="shared" si="2285"/>
        <v>Colistin</v>
      </c>
      <c r="BF228" s="30" t="str">
        <f t="shared" si="2285"/>
        <v>Amikacin</v>
      </c>
      <c r="BG228" s="30" t="str">
        <f t="shared" si="2285"/>
        <v>Gentamicin</v>
      </c>
      <c r="BH228" s="30" t="str">
        <f t="shared" si="2285"/>
        <v>Tobramycin</v>
      </c>
      <c r="BI228" s="30" t="str">
        <f t="shared" si="2285"/>
        <v>Fosfomycin</v>
      </c>
      <c r="BJ228" s="30" t="str">
        <f t="shared" si="2285"/>
        <v>Cotrimoxazol</v>
      </c>
      <c r="BK228" s="30" t="str">
        <f t="shared" si="2285"/>
        <v>Ciprofloxacin</v>
      </c>
      <c r="BL228" s="30" t="str">
        <f t="shared" si="2285"/>
        <v>Levofloxacin</v>
      </c>
      <c r="BM228" s="30" t="str">
        <f t="shared" si="2285"/>
        <v>Moxifloxacin</v>
      </c>
      <c r="BN228" s="30" t="str">
        <f t="shared" si="2285"/>
        <v>Doxycyclin</v>
      </c>
      <c r="BO228" s="30" t="str">
        <f t="shared" si="2285"/>
        <v>Tigecyclin</v>
      </c>
      <c r="BR228" s="49" t="s">
        <v>0</v>
      </c>
      <c r="BS228" s="49" t="str">
        <f t="shared" ref="BS228:CM228" si="2286">W228</f>
        <v>Ampicillin</v>
      </c>
      <c r="BT228" s="49" t="str">
        <f t="shared" si="2286"/>
        <v>Ampicillin/ Sulbactam</v>
      </c>
      <c r="BU228" s="49" t="str">
        <f t="shared" si="2286"/>
        <v>Piperacillin</v>
      </c>
      <c r="BV228" s="49" t="str">
        <f t="shared" si="2286"/>
        <v>Piperacillin/ Tazobactam</v>
      </c>
      <c r="BW228" s="49" t="str">
        <f t="shared" si="2286"/>
        <v>Aztreonam</v>
      </c>
      <c r="BX228" s="49" t="str">
        <f t="shared" si="2286"/>
        <v>Cefotaxim</v>
      </c>
      <c r="BY228" s="49" t="str">
        <f t="shared" si="2286"/>
        <v>Ceftazidim</v>
      </c>
      <c r="BZ228" s="49" t="str">
        <f t="shared" si="2286"/>
        <v>Cefuroxim</v>
      </c>
      <c r="CA228" s="49" t="str">
        <f t="shared" si="2286"/>
        <v>Imipenem</v>
      </c>
      <c r="CB228" s="49" t="str">
        <f t="shared" si="2286"/>
        <v>Meropenem</v>
      </c>
      <c r="CC228" s="49" t="str">
        <f t="shared" si="2286"/>
        <v>Colistin</v>
      </c>
      <c r="CD228" s="49" t="str">
        <f t="shared" si="2286"/>
        <v>Amikacin</v>
      </c>
      <c r="CE228" s="49" t="str">
        <f t="shared" si="2286"/>
        <v>Gentamicin</v>
      </c>
      <c r="CF228" s="49" t="str">
        <f t="shared" si="2286"/>
        <v>Tobramycin</v>
      </c>
      <c r="CG228" s="49" t="str">
        <f t="shared" si="2286"/>
        <v>Fosfomycin</v>
      </c>
      <c r="CH228" s="49" t="str">
        <f t="shared" si="2286"/>
        <v>Cotrimoxazol</v>
      </c>
      <c r="CI228" s="49" t="str">
        <f t="shared" si="2286"/>
        <v>Ciprofloxacin</v>
      </c>
      <c r="CJ228" s="49" t="str">
        <f t="shared" si="2286"/>
        <v>Levofloxacin</v>
      </c>
      <c r="CK228" s="49" t="str">
        <f t="shared" si="2286"/>
        <v>Moxifloxacin</v>
      </c>
      <c r="CL228" s="49" t="str">
        <f t="shared" si="2286"/>
        <v>Doxycyclin</v>
      </c>
      <c r="CM228" s="49" t="str">
        <f t="shared" si="2286"/>
        <v>Tigecyclin</v>
      </c>
      <c r="CQ228" s="11"/>
      <c r="CR228" s="12" t="s">
        <v>48</v>
      </c>
      <c r="CS228" s="12" t="s">
        <v>53</v>
      </c>
      <c r="CT228" s="12" t="s">
        <v>54</v>
      </c>
      <c r="CU228" s="12" t="s">
        <v>55</v>
      </c>
      <c r="CV228" s="12" t="s">
        <v>56</v>
      </c>
      <c r="CW228" s="12" t="s">
        <v>57</v>
      </c>
      <c r="CX228" s="12" t="s">
        <v>58</v>
      </c>
      <c r="CY228" s="12" t="s">
        <v>71</v>
      </c>
      <c r="CZ228" s="12" t="s">
        <v>59</v>
      </c>
      <c r="DA228" s="12" t="s">
        <v>60</v>
      </c>
      <c r="DB228" s="12" t="s">
        <v>61</v>
      </c>
      <c r="DC228" s="12" t="s">
        <v>62</v>
      </c>
      <c r="DD228" s="12" t="s">
        <v>63</v>
      </c>
      <c r="DE228" s="12" t="s">
        <v>64</v>
      </c>
      <c r="DF228" s="12" t="s">
        <v>65</v>
      </c>
      <c r="DG228" s="12" t="s">
        <v>66</v>
      </c>
      <c r="DH228" s="12" t="s">
        <v>67</v>
      </c>
      <c r="DI228" s="12" t="s">
        <v>68</v>
      </c>
      <c r="DJ228" s="12" t="s">
        <v>69</v>
      </c>
      <c r="DK228" s="12" t="s">
        <v>70</v>
      </c>
      <c r="DL228" s="12" t="s">
        <v>72</v>
      </c>
      <c r="DM228" s="10"/>
      <c r="DN228" s="10"/>
    </row>
    <row r="229" spans="1:118" ht="18.75" x14ac:dyDescent="0.25">
      <c r="B229" s="49" t="s">
        <v>2</v>
      </c>
      <c r="C229" s="2">
        <v>0</v>
      </c>
      <c r="D229" s="2">
        <v>0</v>
      </c>
      <c r="E229" s="2">
        <v>0</v>
      </c>
      <c r="F229" s="2">
        <v>2</v>
      </c>
      <c r="G229" s="2">
        <v>0</v>
      </c>
      <c r="H229" s="2">
        <v>20</v>
      </c>
      <c r="I229" s="2">
        <v>25</v>
      </c>
      <c r="J229" s="2">
        <v>7</v>
      </c>
      <c r="K229" s="2">
        <v>1</v>
      </c>
      <c r="L229" s="2">
        <v>0</v>
      </c>
      <c r="M229" s="3">
        <v>2</v>
      </c>
      <c r="N229" s="3">
        <v>2</v>
      </c>
      <c r="O229" s="3">
        <v>23</v>
      </c>
      <c r="P229" s="3">
        <v>0</v>
      </c>
      <c r="Q229" s="3">
        <v>0</v>
      </c>
      <c r="R229" s="3">
        <v>0</v>
      </c>
      <c r="S229" s="49">
        <v>82</v>
      </c>
      <c r="V229" s="49">
        <v>1.5625E-2</v>
      </c>
      <c r="W229" s="2">
        <f>C229</f>
        <v>0</v>
      </c>
      <c r="X229" s="2">
        <f>C230</f>
        <v>0</v>
      </c>
      <c r="Y229" s="2">
        <f>C231</f>
        <v>0</v>
      </c>
      <c r="Z229" s="2">
        <f>C232</f>
        <v>0</v>
      </c>
      <c r="AA229" s="2">
        <f>C233</f>
        <v>0</v>
      </c>
      <c r="AB229" s="2">
        <f>C234</f>
        <v>0</v>
      </c>
      <c r="AC229" s="2">
        <f>C235</f>
        <v>0</v>
      </c>
      <c r="AD229" s="4">
        <f>C236</f>
        <v>0</v>
      </c>
      <c r="AE229" s="2">
        <f>C237</f>
        <v>0</v>
      </c>
      <c r="AF229" s="2">
        <f>C238</f>
        <v>0</v>
      </c>
      <c r="AG229" s="2">
        <f>C239</f>
        <v>0</v>
      </c>
      <c r="AH229" s="2">
        <f>C240</f>
        <v>0</v>
      </c>
      <c r="AI229" s="2">
        <f>C241</f>
        <v>0</v>
      </c>
      <c r="AJ229" s="2">
        <f>C242</f>
        <v>0</v>
      </c>
      <c r="AK229" s="2">
        <f>C243</f>
        <v>0</v>
      </c>
      <c r="AL229" s="2">
        <f>C244</f>
        <v>0</v>
      </c>
      <c r="AM229" s="2">
        <f>C245</f>
        <v>0</v>
      </c>
      <c r="AN229" s="2">
        <f>C246</f>
        <v>0</v>
      </c>
      <c r="AO229" s="2">
        <f>C247</f>
        <v>0</v>
      </c>
      <c r="AP229" s="49">
        <f>C248</f>
        <v>0</v>
      </c>
      <c r="AQ229" s="53">
        <f>C249</f>
        <v>0</v>
      </c>
      <c r="AT229" s="49">
        <v>1.4999999999999999E-2</v>
      </c>
      <c r="AU229" s="31">
        <f t="shared" ref="AU229:BO229" si="2287">PRODUCT(W229*100*1/W245)</f>
        <v>0</v>
      </c>
      <c r="AV229" s="31">
        <f t="shared" si="2287"/>
        <v>0</v>
      </c>
      <c r="AW229" s="31">
        <f t="shared" si="2287"/>
        <v>0</v>
      </c>
      <c r="AX229" s="31">
        <f t="shared" si="2287"/>
        <v>0</v>
      </c>
      <c r="AY229" s="31">
        <f t="shared" si="2287"/>
        <v>0</v>
      </c>
      <c r="AZ229" s="31">
        <f t="shared" si="2287"/>
        <v>0</v>
      </c>
      <c r="BA229" s="31">
        <f t="shared" si="2287"/>
        <v>0</v>
      </c>
      <c r="BB229" s="32">
        <f t="shared" si="2287"/>
        <v>0</v>
      </c>
      <c r="BC229" s="31">
        <f t="shared" si="2287"/>
        <v>0</v>
      </c>
      <c r="BD229" s="31">
        <f t="shared" si="2287"/>
        <v>0</v>
      </c>
      <c r="BE229" s="31">
        <f t="shared" si="2287"/>
        <v>0</v>
      </c>
      <c r="BF229" s="31">
        <f t="shared" si="2287"/>
        <v>0</v>
      </c>
      <c r="BG229" s="31">
        <f t="shared" si="2287"/>
        <v>0</v>
      </c>
      <c r="BH229" s="31">
        <f t="shared" si="2287"/>
        <v>0</v>
      </c>
      <c r="BI229" s="31">
        <f t="shared" si="2287"/>
        <v>0</v>
      </c>
      <c r="BJ229" s="31">
        <f t="shared" si="2287"/>
        <v>0</v>
      </c>
      <c r="BK229" s="31">
        <f t="shared" si="2287"/>
        <v>0</v>
      </c>
      <c r="BL229" s="31">
        <f t="shared" si="2287"/>
        <v>0</v>
      </c>
      <c r="BM229" s="31">
        <f t="shared" si="2287"/>
        <v>0</v>
      </c>
      <c r="BN229" s="30">
        <f t="shared" si="2287"/>
        <v>0</v>
      </c>
      <c r="BO229" s="54">
        <f t="shared" si="2287"/>
        <v>0</v>
      </c>
      <c r="BR229" s="49">
        <v>1.4999999999999999E-2</v>
      </c>
      <c r="BS229" s="31">
        <f t="shared" ref="BS229:CM229" si="2288">AU229</f>
        <v>0</v>
      </c>
      <c r="BT229" s="31">
        <f t="shared" si="2288"/>
        <v>0</v>
      </c>
      <c r="BU229" s="31">
        <f t="shared" si="2288"/>
        <v>0</v>
      </c>
      <c r="BV229" s="31">
        <f t="shared" si="2288"/>
        <v>0</v>
      </c>
      <c r="BW229" s="31">
        <f t="shared" si="2288"/>
        <v>0</v>
      </c>
      <c r="BX229" s="31">
        <f t="shared" si="2288"/>
        <v>0</v>
      </c>
      <c r="BY229" s="31">
        <f t="shared" si="2288"/>
        <v>0</v>
      </c>
      <c r="BZ229" s="32">
        <f t="shared" si="2288"/>
        <v>0</v>
      </c>
      <c r="CA229" s="31">
        <f t="shared" si="2288"/>
        <v>0</v>
      </c>
      <c r="CB229" s="31">
        <f t="shared" si="2288"/>
        <v>0</v>
      </c>
      <c r="CC229" s="31">
        <f t="shared" si="2288"/>
        <v>0</v>
      </c>
      <c r="CD229" s="31">
        <f t="shared" si="2288"/>
        <v>0</v>
      </c>
      <c r="CE229" s="31">
        <f t="shared" si="2288"/>
        <v>0</v>
      </c>
      <c r="CF229" s="31">
        <f t="shared" si="2288"/>
        <v>0</v>
      </c>
      <c r="CG229" s="31">
        <f t="shared" si="2288"/>
        <v>0</v>
      </c>
      <c r="CH229" s="31">
        <f t="shared" si="2288"/>
        <v>0</v>
      </c>
      <c r="CI229" s="31">
        <f t="shared" si="2288"/>
        <v>0</v>
      </c>
      <c r="CJ229" s="31">
        <f t="shared" si="2288"/>
        <v>0</v>
      </c>
      <c r="CK229" s="31">
        <f t="shared" si="2288"/>
        <v>0</v>
      </c>
      <c r="CL229" s="30">
        <f t="shared" si="2288"/>
        <v>0</v>
      </c>
      <c r="CM229" s="54">
        <f t="shared" si="2288"/>
        <v>0</v>
      </c>
      <c r="CN229" s="5"/>
      <c r="CQ229" s="12" t="s">
        <v>49</v>
      </c>
      <c r="CR229" s="16">
        <f>S229</f>
        <v>82</v>
      </c>
      <c r="CS229" s="16">
        <f>S230</f>
        <v>82</v>
      </c>
      <c r="CT229" s="16">
        <f>S231</f>
        <v>82</v>
      </c>
      <c r="CU229" s="16">
        <f>S232</f>
        <v>82</v>
      </c>
      <c r="CV229" s="16">
        <f>S233</f>
        <v>82</v>
      </c>
      <c r="CW229" s="16">
        <f>S234</f>
        <v>82</v>
      </c>
      <c r="CX229" s="16">
        <f>S235</f>
        <v>82</v>
      </c>
      <c r="CY229" s="16">
        <f>S236</f>
        <v>82</v>
      </c>
      <c r="CZ229" s="16">
        <f>S237</f>
        <v>82</v>
      </c>
      <c r="DA229" s="16">
        <f>S238</f>
        <v>82</v>
      </c>
      <c r="DB229" s="16">
        <f>S239</f>
        <v>82</v>
      </c>
      <c r="DC229" s="16">
        <f>S240</f>
        <v>82</v>
      </c>
      <c r="DD229" s="16">
        <f>S241</f>
        <v>82</v>
      </c>
      <c r="DE229" s="16">
        <f>S242</f>
        <v>25</v>
      </c>
      <c r="DF229" s="16">
        <f>S243</f>
        <v>82</v>
      </c>
      <c r="DG229" s="16">
        <f>S244</f>
        <v>82</v>
      </c>
      <c r="DH229" s="16">
        <f>S245</f>
        <v>82</v>
      </c>
      <c r="DI229" s="16">
        <f>S246</f>
        <v>82</v>
      </c>
      <c r="DJ229" s="16">
        <f>S247</f>
        <v>82</v>
      </c>
      <c r="DK229" s="16">
        <f>S248</f>
        <v>82</v>
      </c>
      <c r="DL229" s="16">
        <f>S249</f>
        <v>82</v>
      </c>
      <c r="DM229" s="10"/>
      <c r="DN229" s="10"/>
    </row>
    <row r="230" spans="1:118" ht="18.75" x14ac:dyDescent="0.25">
      <c r="B230" s="49" t="s">
        <v>3</v>
      </c>
      <c r="C230" s="2">
        <v>0</v>
      </c>
      <c r="D230" s="2">
        <v>0</v>
      </c>
      <c r="E230" s="2">
        <v>0</v>
      </c>
      <c r="F230" s="2">
        <v>3</v>
      </c>
      <c r="G230" s="2">
        <v>0</v>
      </c>
      <c r="H230" s="2">
        <v>29</v>
      </c>
      <c r="I230" s="2">
        <v>30</v>
      </c>
      <c r="J230" s="2">
        <v>5</v>
      </c>
      <c r="K230" s="2">
        <v>6</v>
      </c>
      <c r="L230" s="2">
        <v>2</v>
      </c>
      <c r="M230" s="3">
        <v>4</v>
      </c>
      <c r="N230" s="3">
        <v>1</v>
      </c>
      <c r="O230" s="3">
        <v>2</v>
      </c>
      <c r="P230" s="3">
        <v>0</v>
      </c>
      <c r="Q230" s="3">
        <v>0</v>
      </c>
      <c r="R230" s="3">
        <v>0</v>
      </c>
      <c r="S230" s="49">
        <v>82</v>
      </c>
      <c r="V230" s="49">
        <v>3.125E-2</v>
      </c>
      <c r="W230" s="2">
        <f>D229</f>
        <v>0</v>
      </c>
      <c r="X230" s="2">
        <f>D230</f>
        <v>0</v>
      </c>
      <c r="Y230" s="2">
        <f>D231</f>
        <v>0</v>
      </c>
      <c r="Z230" s="2">
        <f>D232</f>
        <v>0</v>
      </c>
      <c r="AA230" s="2">
        <f>D233</f>
        <v>0</v>
      </c>
      <c r="AB230" s="2">
        <f>D234</f>
        <v>78</v>
      </c>
      <c r="AC230" s="2">
        <f>D235</f>
        <v>0</v>
      </c>
      <c r="AD230" s="4">
        <f>D236</f>
        <v>0</v>
      </c>
      <c r="AE230" s="2">
        <f>D237</f>
        <v>0</v>
      </c>
      <c r="AF230" s="2">
        <f>D238</f>
        <v>0</v>
      </c>
      <c r="AG230" s="2">
        <f>D239</f>
        <v>0</v>
      </c>
      <c r="AH230" s="2">
        <f>D240</f>
        <v>0</v>
      </c>
      <c r="AI230" s="2">
        <f>D241</f>
        <v>0</v>
      </c>
      <c r="AJ230" s="2">
        <f>D242</f>
        <v>0</v>
      </c>
      <c r="AK230" s="2">
        <f>D243</f>
        <v>0</v>
      </c>
      <c r="AL230" s="2">
        <f>D244</f>
        <v>0</v>
      </c>
      <c r="AM230" s="2">
        <f>D245</f>
        <v>29</v>
      </c>
      <c r="AN230" s="2">
        <f>D246</f>
        <v>49</v>
      </c>
      <c r="AO230" s="2">
        <f>D247</f>
        <v>0</v>
      </c>
      <c r="AP230" s="49">
        <f>D248</f>
        <v>0</v>
      </c>
      <c r="AQ230" s="53">
        <f>D249</f>
        <v>0</v>
      </c>
      <c r="AT230" s="49">
        <v>3.1E-2</v>
      </c>
      <c r="AU230" s="31">
        <f t="shared" ref="AU230:BO230" si="2289">PRODUCT(W230*100*1/W245)</f>
        <v>0</v>
      </c>
      <c r="AV230" s="31">
        <f t="shared" si="2289"/>
        <v>0</v>
      </c>
      <c r="AW230" s="31">
        <f t="shared" si="2289"/>
        <v>0</v>
      </c>
      <c r="AX230" s="31">
        <f t="shared" si="2289"/>
        <v>0</v>
      </c>
      <c r="AY230" s="31">
        <f t="shared" si="2289"/>
        <v>0</v>
      </c>
      <c r="AZ230" s="31">
        <f t="shared" si="2289"/>
        <v>95.121951219512198</v>
      </c>
      <c r="BA230" s="31">
        <f t="shared" si="2289"/>
        <v>0</v>
      </c>
      <c r="BB230" s="32">
        <f t="shared" si="2289"/>
        <v>0</v>
      </c>
      <c r="BC230" s="31">
        <f t="shared" si="2289"/>
        <v>0</v>
      </c>
      <c r="BD230" s="31">
        <f t="shared" si="2289"/>
        <v>0</v>
      </c>
      <c r="BE230" s="31">
        <f t="shared" si="2289"/>
        <v>0</v>
      </c>
      <c r="BF230" s="31">
        <f t="shared" si="2289"/>
        <v>0</v>
      </c>
      <c r="BG230" s="31">
        <f t="shared" si="2289"/>
        <v>0</v>
      </c>
      <c r="BH230" s="31">
        <f t="shared" si="2289"/>
        <v>0</v>
      </c>
      <c r="BI230" s="31">
        <f t="shared" si="2289"/>
        <v>0</v>
      </c>
      <c r="BJ230" s="31">
        <f t="shared" si="2289"/>
        <v>0</v>
      </c>
      <c r="BK230" s="31">
        <f t="shared" si="2289"/>
        <v>35.365853658536587</v>
      </c>
      <c r="BL230" s="31">
        <f t="shared" si="2289"/>
        <v>59.756097560975611</v>
      </c>
      <c r="BM230" s="31">
        <f t="shared" si="2289"/>
        <v>0</v>
      </c>
      <c r="BN230" s="30">
        <f t="shared" si="2289"/>
        <v>0</v>
      </c>
      <c r="BO230" s="54">
        <f t="shared" si="2289"/>
        <v>0</v>
      </c>
      <c r="BR230" s="49">
        <v>3.1E-2</v>
      </c>
      <c r="BS230" s="31">
        <f t="shared" ref="BS230:CM230" si="2290">AU229+AU230</f>
        <v>0</v>
      </c>
      <c r="BT230" s="31">
        <f t="shared" si="2290"/>
        <v>0</v>
      </c>
      <c r="BU230" s="31">
        <f t="shared" si="2290"/>
        <v>0</v>
      </c>
      <c r="BV230" s="31">
        <f t="shared" si="2290"/>
        <v>0</v>
      </c>
      <c r="BW230" s="31">
        <f t="shared" si="2290"/>
        <v>0</v>
      </c>
      <c r="BX230" s="31">
        <f t="shared" si="2290"/>
        <v>95.121951219512198</v>
      </c>
      <c r="BY230" s="31">
        <f t="shared" si="2290"/>
        <v>0</v>
      </c>
      <c r="BZ230" s="32">
        <f t="shared" si="2290"/>
        <v>0</v>
      </c>
      <c r="CA230" s="31">
        <f t="shared" si="2290"/>
        <v>0</v>
      </c>
      <c r="CB230" s="31">
        <f t="shared" si="2290"/>
        <v>0</v>
      </c>
      <c r="CC230" s="31">
        <f t="shared" si="2290"/>
        <v>0</v>
      </c>
      <c r="CD230" s="31">
        <f t="shared" si="2290"/>
        <v>0</v>
      </c>
      <c r="CE230" s="31">
        <f t="shared" si="2290"/>
        <v>0</v>
      </c>
      <c r="CF230" s="31">
        <f t="shared" si="2290"/>
        <v>0</v>
      </c>
      <c r="CG230" s="31">
        <f t="shared" si="2290"/>
        <v>0</v>
      </c>
      <c r="CH230" s="31">
        <f t="shared" si="2290"/>
        <v>0</v>
      </c>
      <c r="CI230" s="31">
        <f t="shared" si="2290"/>
        <v>35.365853658536587</v>
      </c>
      <c r="CJ230" s="31">
        <f t="shared" si="2290"/>
        <v>59.756097560975611</v>
      </c>
      <c r="CK230" s="31">
        <f t="shared" si="2290"/>
        <v>0</v>
      </c>
      <c r="CL230" s="30">
        <f t="shared" si="2290"/>
        <v>0</v>
      </c>
      <c r="CM230" s="54">
        <f t="shared" si="2290"/>
        <v>0</v>
      </c>
      <c r="CN230" s="5"/>
      <c r="CQ230" s="12" t="s">
        <v>50</v>
      </c>
      <c r="CR230" s="13">
        <f>BS238</f>
        <v>67.073170731707307</v>
      </c>
      <c r="CS230" s="13">
        <f>BT238</f>
        <v>91.463414634146332</v>
      </c>
      <c r="CT230" s="13">
        <f>BU238</f>
        <v>85.365853658536579</v>
      </c>
      <c r="CU230" s="13">
        <f>BV238</f>
        <v>98.780487804878049</v>
      </c>
      <c r="CV230" s="13">
        <f>BW235</f>
        <v>96.341463414634148</v>
      </c>
      <c r="CW230" s="13">
        <f>BX235</f>
        <v>98.780487804878049</v>
      </c>
      <c r="CX230" s="13">
        <f>BY235</f>
        <v>97.560975609756099</v>
      </c>
      <c r="CY230" s="13">
        <f>BZ238</f>
        <v>98.780487804878049</v>
      </c>
      <c r="CZ230" s="13">
        <f>CA236</f>
        <v>90.243902439024396</v>
      </c>
      <c r="DA230" s="13">
        <f>CB236</f>
        <v>100</v>
      </c>
      <c r="DB230" s="13">
        <f>CC236</f>
        <v>0</v>
      </c>
      <c r="DC230" s="13">
        <f>CD238</f>
        <v>100</v>
      </c>
      <c r="DD230" s="13">
        <f>CE236</f>
        <v>91.463414634146332</v>
      </c>
      <c r="DE230" s="13">
        <f>CF236</f>
        <v>96</v>
      </c>
      <c r="DF230" s="13">
        <f>CG240</f>
        <v>82.926829268292678</v>
      </c>
      <c r="DG230" s="13">
        <f>CH236</f>
        <v>63.414634146341456</v>
      </c>
      <c r="DH230" s="13">
        <f>CI233</f>
        <v>84.146341463414629</v>
      </c>
      <c r="DI230" s="13">
        <f>CJ234</f>
        <v>84.146341463414629</v>
      </c>
      <c r="DJ230" s="13">
        <f>CK233</f>
        <v>46.341463414634141</v>
      </c>
      <c r="DK230" s="13"/>
      <c r="DL230" s="13"/>
      <c r="DM230" s="10"/>
      <c r="DN230" s="10"/>
    </row>
    <row r="231" spans="1:118" ht="18.75" x14ac:dyDescent="0.25">
      <c r="B231" s="49" t="s">
        <v>4</v>
      </c>
      <c r="C231" s="2">
        <v>0</v>
      </c>
      <c r="D231" s="2">
        <v>0</v>
      </c>
      <c r="E231" s="2">
        <v>0</v>
      </c>
      <c r="F231" s="2">
        <v>0</v>
      </c>
      <c r="G231" s="2">
        <v>56</v>
      </c>
      <c r="H231" s="2">
        <v>0</v>
      </c>
      <c r="I231" s="2">
        <v>5</v>
      </c>
      <c r="J231" s="2">
        <v>1</v>
      </c>
      <c r="K231" s="2">
        <v>6</v>
      </c>
      <c r="L231" s="2">
        <v>2</v>
      </c>
      <c r="M231" s="3">
        <v>4</v>
      </c>
      <c r="N231" s="3">
        <v>3</v>
      </c>
      <c r="O231" s="3">
        <v>0</v>
      </c>
      <c r="P231" s="3">
        <v>5</v>
      </c>
      <c r="Q231" s="3">
        <v>0</v>
      </c>
      <c r="R231" s="3">
        <v>0</v>
      </c>
      <c r="S231" s="49">
        <v>82</v>
      </c>
      <c r="V231" s="49">
        <v>6.25E-2</v>
      </c>
      <c r="W231" s="2">
        <f>E229</f>
        <v>0</v>
      </c>
      <c r="X231" s="2">
        <f>E230</f>
        <v>0</v>
      </c>
      <c r="Y231" s="2">
        <f>E231</f>
        <v>0</v>
      </c>
      <c r="Z231" s="2">
        <f>E232</f>
        <v>0</v>
      </c>
      <c r="AA231" s="2">
        <f>E233</f>
        <v>0</v>
      </c>
      <c r="AB231" s="2">
        <f>E234</f>
        <v>0</v>
      </c>
      <c r="AC231" s="2">
        <f>E235</f>
        <v>0</v>
      </c>
      <c r="AD231" s="4">
        <f>E236</f>
        <v>0</v>
      </c>
      <c r="AE231" s="2">
        <f>E237</f>
        <v>16</v>
      </c>
      <c r="AF231" s="2">
        <f>E238</f>
        <v>79</v>
      </c>
      <c r="AG231" s="2">
        <f>E239</f>
        <v>0</v>
      </c>
      <c r="AH231" s="2">
        <f>E240</f>
        <v>0</v>
      </c>
      <c r="AI231" s="2">
        <f>E241</f>
        <v>3</v>
      </c>
      <c r="AJ231" s="2">
        <f>E242</f>
        <v>13</v>
      </c>
      <c r="AK231" s="2">
        <f>E243</f>
        <v>0</v>
      </c>
      <c r="AL231" s="2">
        <f>E244</f>
        <v>34</v>
      </c>
      <c r="AM231" s="2">
        <f>E245</f>
        <v>31</v>
      </c>
      <c r="AN231" s="2">
        <f>E246</f>
        <v>0</v>
      </c>
      <c r="AO231" s="2">
        <f>E247</f>
        <v>0</v>
      </c>
      <c r="AP231" s="49">
        <f>E248</f>
        <v>0</v>
      </c>
      <c r="AQ231" s="53">
        <f>E249</f>
        <v>0</v>
      </c>
      <c r="AT231" s="49">
        <v>6.2E-2</v>
      </c>
      <c r="AU231" s="31">
        <f t="shared" ref="AU231:BO231" si="2291">PRODUCT(W231*100*1/W245)</f>
        <v>0</v>
      </c>
      <c r="AV231" s="31">
        <f t="shared" si="2291"/>
        <v>0</v>
      </c>
      <c r="AW231" s="31">
        <f t="shared" si="2291"/>
        <v>0</v>
      </c>
      <c r="AX231" s="31">
        <f t="shared" si="2291"/>
        <v>0</v>
      </c>
      <c r="AY231" s="31">
        <f t="shared" si="2291"/>
        <v>0</v>
      </c>
      <c r="AZ231" s="31">
        <f t="shared" si="2291"/>
        <v>0</v>
      </c>
      <c r="BA231" s="31">
        <f t="shared" si="2291"/>
        <v>0</v>
      </c>
      <c r="BB231" s="32">
        <f t="shared" si="2291"/>
        <v>0</v>
      </c>
      <c r="BC231" s="31">
        <f t="shared" si="2291"/>
        <v>19.512195121951219</v>
      </c>
      <c r="BD231" s="31">
        <f t="shared" si="2291"/>
        <v>96.341463414634148</v>
      </c>
      <c r="BE231" s="31">
        <f t="shared" si="2291"/>
        <v>0</v>
      </c>
      <c r="BF231" s="31">
        <f t="shared" si="2291"/>
        <v>0</v>
      </c>
      <c r="BG231" s="31">
        <f t="shared" si="2291"/>
        <v>3.6585365853658538</v>
      </c>
      <c r="BH231" s="31">
        <f t="shared" si="2291"/>
        <v>52</v>
      </c>
      <c r="BI231" s="31">
        <f t="shared" si="2291"/>
        <v>0</v>
      </c>
      <c r="BJ231" s="31">
        <f t="shared" si="2291"/>
        <v>41.463414634146339</v>
      </c>
      <c r="BK231" s="31">
        <f t="shared" si="2291"/>
        <v>37.804878048780488</v>
      </c>
      <c r="BL231" s="31">
        <f t="shared" si="2291"/>
        <v>0</v>
      </c>
      <c r="BM231" s="31">
        <f t="shared" si="2291"/>
        <v>0</v>
      </c>
      <c r="BN231" s="30">
        <f t="shared" si="2291"/>
        <v>0</v>
      </c>
      <c r="BO231" s="54">
        <f t="shared" si="2291"/>
        <v>0</v>
      </c>
      <c r="BR231" s="49">
        <v>6.2E-2</v>
      </c>
      <c r="BS231" s="31">
        <f t="shared" ref="BS231:CM231" si="2292">AU229+AU230+AU231</f>
        <v>0</v>
      </c>
      <c r="BT231" s="31">
        <f t="shared" si="2292"/>
        <v>0</v>
      </c>
      <c r="BU231" s="31">
        <f t="shared" si="2292"/>
        <v>0</v>
      </c>
      <c r="BV231" s="31">
        <f t="shared" si="2292"/>
        <v>0</v>
      </c>
      <c r="BW231" s="31">
        <f t="shared" si="2292"/>
        <v>0</v>
      </c>
      <c r="BX231" s="31">
        <f t="shared" si="2292"/>
        <v>95.121951219512198</v>
      </c>
      <c r="BY231" s="31">
        <f t="shared" si="2292"/>
        <v>0</v>
      </c>
      <c r="BZ231" s="32">
        <f t="shared" si="2292"/>
        <v>0</v>
      </c>
      <c r="CA231" s="31">
        <f t="shared" si="2292"/>
        <v>19.512195121951219</v>
      </c>
      <c r="CB231" s="31">
        <f t="shared" si="2292"/>
        <v>96.341463414634148</v>
      </c>
      <c r="CC231" s="31">
        <f t="shared" si="2292"/>
        <v>0</v>
      </c>
      <c r="CD231" s="31">
        <f t="shared" si="2292"/>
        <v>0</v>
      </c>
      <c r="CE231" s="31">
        <f t="shared" si="2292"/>
        <v>3.6585365853658538</v>
      </c>
      <c r="CF231" s="31">
        <f t="shared" si="2292"/>
        <v>52</v>
      </c>
      <c r="CG231" s="31">
        <f t="shared" si="2292"/>
        <v>0</v>
      </c>
      <c r="CH231" s="31">
        <f t="shared" si="2292"/>
        <v>41.463414634146339</v>
      </c>
      <c r="CI231" s="31">
        <f t="shared" si="2292"/>
        <v>73.170731707317074</v>
      </c>
      <c r="CJ231" s="31">
        <f t="shared" si="2292"/>
        <v>59.756097560975611</v>
      </c>
      <c r="CK231" s="31">
        <f t="shared" si="2292"/>
        <v>0</v>
      </c>
      <c r="CL231" s="30">
        <f t="shared" si="2292"/>
        <v>0</v>
      </c>
      <c r="CM231" s="54">
        <f t="shared" si="2292"/>
        <v>0</v>
      </c>
      <c r="CN231" s="5"/>
      <c r="CQ231" s="12" t="s">
        <v>51</v>
      </c>
      <c r="CR231" s="13"/>
      <c r="CS231" s="13"/>
      <c r="CT231" s="13"/>
      <c r="CU231" s="13"/>
      <c r="CV231" s="13">
        <f>BW237-BW235</f>
        <v>0</v>
      </c>
      <c r="CW231" s="13">
        <f>SUM(BX236,-BX235)</f>
        <v>0</v>
      </c>
      <c r="CX231" s="14">
        <f>SUM(BY236-BY235)</f>
        <v>0</v>
      </c>
      <c r="CY231" s="13"/>
      <c r="CZ231" s="13">
        <f>CA237-CA236</f>
        <v>9.7560975609756042</v>
      </c>
      <c r="DA231" s="13">
        <f>CB238-CB236</f>
        <v>0</v>
      </c>
      <c r="DB231" s="13"/>
      <c r="DC231" s="13"/>
      <c r="DD231" s="13"/>
      <c r="DE231" s="13"/>
      <c r="DF231" s="13"/>
      <c r="DG231" s="13">
        <f>CH237-CH236</f>
        <v>3.6585365853658516</v>
      </c>
      <c r="DH231" s="13">
        <f>CI234-CI233</f>
        <v>1.2195121951219505</v>
      </c>
      <c r="DI231" s="13">
        <f>CJ235-CJ234</f>
        <v>10.975609756097569</v>
      </c>
      <c r="DJ231" s="13"/>
      <c r="DK231" s="13"/>
      <c r="DL231" s="13"/>
      <c r="DM231" s="10"/>
      <c r="DN231" s="10"/>
    </row>
    <row r="232" spans="1:118" ht="18.75" x14ac:dyDescent="0.25">
      <c r="B232" s="49" t="s">
        <v>5</v>
      </c>
      <c r="C232" s="2">
        <v>0</v>
      </c>
      <c r="D232" s="2">
        <v>0</v>
      </c>
      <c r="E232" s="2">
        <v>0</v>
      </c>
      <c r="F232" s="2">
        <v>0</v>
      </c>
      <c r="G232" s="2">
        <v>80</v>
      </c>
      <c r="H232" s="2">
        <v>0</v>
      </c>
      <c r="I232" s="2">
        <v>1</v>
      </c>
      <c r="J232" s="2">
        <v>0</v>
      </c>
      <c r="K232" s="2">
        <v>0</v>
      </c>
      <c r="L232" s="2">
        <v>0</v>
      </c>
      <c r="M232" s="3">
        <v>1</v>
      </c>
      <c r="N232" s="3">
        <v>0</v>
      </c>
      <c r="O232" s="3">
        <v>0</v>
      </c>
      <c r="P232" s="3">
        <v>0</v>
      </c>
      <c r="Q232" s="3">
        <v>0</v>
      </c>
      <c r="R232" s="3">
        <v>0</v>
      </c>
      <c r="S232" s="49">
        <v>82</v>
      </c>
      <c r="V232" s="49">
        <v>0.125</v>
      </c>
      <c r="W232" s="2">
        <f>F229</f>
        <v>2</v>
      </c>
      <c r="X232" s="2">
        <f>F230</f>
        <v>3</v>
      </c>
      <c r="Y232" s="2">
        <f>F231</f>
        <v>0</v>
      </c>
      <c r="Z232" s="2">
        <f>F232</f>
        <v>0</v>
      </c>
      <c r="AA232" s="2">
        <f>F233</f>
        <v>74</v>
      </c>
      <c r="AB232" s="2">
        <f>F234</f>
        <v>1</v>
      </c>
      <c r="AC232" s="2">
        <f>F235</f>
        <v>76</v>
      </c>
      <c r="AD232" s="4">
        <f>F236</f>
        <v>2</v>
      </c>
      <c r="AE232" s="2">
        <f>F237</f>
        <v>0</v>
      </c>
      <c r="AF232" s="2">
        <f>F238</f>
        <v>0</v>
      </c>
      <c r="AG232" s="2">
        <f>F239</f>
        <v>0</v>
      </c>
      <c r="AH232" s="2">
        <f>F240</f>
        <v>0</v>
      </c>
      <c r="AI232" s="2">
        <f>F241</f>
        <v>0</v>
      </c>
      <c r="AJ232" s="2">
        <f>F242</f>
        <v>0</v>
      </c>
      <c r="AK232" s="2">
        <f>F243</f>
        <v>0</v>
      </c>
      <c r="AL232" s="2">
        <f>F244</f>
        <v>0</v>
      </c>
      <c r="AM232" s="2">
        <f>F245</f>
        <v>7</v>
      </c>
      <c r="AN232" s="2">
        <f>F246</f>
        <v>14</v>
      </c>
      <c r="AO232" s="2">
        <f>F247</f>
        <v>4</v>
      </c>
      <c r="AP232" s="49">
        <f>F248</f>
        <v>0</v>
      </c>
      <c r="AQ232" s="53">
        <f>F249</f>
        <v>1</v>
      </c>
      <c r="AT232" s="49">
        <v>0.125</v>
      </c>
      <c r="AU232" s="31">
        <f t="shared" ref="AU232:BO232" si="2293">PRODUCT(W232*100*1/W245)</f>
        <v>2.4390243902439024</v>
      </c>
      <c r="AV232" s="31">
        <f t="shared" si="2293"/>
        <v>3.6585365853658538</v>
      </c>
      <c r="AW232" s="31">
        <f t="shared" si="2293"/>
        <v>0</v>
      </c>
      <c r="AX232" s="31">
        <f t="shared" si="2293"/>
        <v>0</v>
      </c>
      <c r="AY232" s="31">
        <f t="shared" si="2293"/>
        <v>90.243902439024396</v>
      </c>
      <c r="AZ232" s="31">
        <f t="shared" si="2293"/>
        <v>1.2195121951219512</v>
      </c>
      <c r="BA232" s="31">
        <f t="shared" si="2293"/>
        <v>92.682926829268297</v>
      </c>
      <c r="BB232" s="32">
        <f t="shared" si="2293"/>
        <v>2.4390243902439024</v>
      </c>
      <c r="BC232" s="31">
        <f t="shared" si="2293"/>
        <v>0</v>
      </c>
      <c r="BD232" s="31">
        <f t="shared" si="2293"/>
        <v>0</v>
      </c>
      <c r="BE232" s="31">
        <f t="shared" si="2293"/>
        <v>0</v>
      </c>
      <c r="BF232" s="31">
        <f t="shared" si="2293"/>
        <v>0</v>
      </c>
      <c r="BG232" s="31">
        <f t="shared" si="2293"/>
        <v>0</v>
      </c>
      <c r="BH232" s="31">
        <f t="shared" si="2293"/>
        <v>0</v>
      </c>
      <c r="BI232" s="31">
        <f t="shared" si="2293"/>
        <v>0</v>
      </c>
      <c r="BJ232" s="31">
        <f t="shared" si="2293"/>
        <v>0</v>
      </c>
      <c r="BK232" s="31">
        <f t="shared" si="2293"/>
        <v>8.536585365853659</v>
      </c>
      <c r="BL232" s="31">
        <f t="shared" si="2293"/>
        <v>17.073170731707318</v>
      </c>
      <c r="BM232" s="31">
        <f t="shared" si="2293"/>
        <v>4.8780487804878048</v>
      </c>
      <c r="BN232" s="30">
        <f t="shared" si="2293"/>
        <v>0</v>
      </c>
      <c r="BO232" s="54">
        <f t="shared" si="2293"/>
        <v>1.2195121951219512</v>
      </c>
      <c r="BR232" s="49">
        <v>0.125</v>
      </c>
      <c r="BS232" s="31">
        <f t="shared" ref="BS232:CM232" si="2294">AU229+AU230+AU231+AU232</f>
        <v>2.4390243902439024</v>
      </c>
      <c r="BT232" s="31">
        <f t="shared" si="2294"/>
        <v>3.6585365853658538</v>
      </c>
      <c r="BU232" s="31">
        <f t="shared" si="2294"/>
        <v>0</v>
      </c>
      <c r="BV232" s="31">
        <f t="shared" si="2294"/>
        <v>0</v>
      </c>
      <c r="BW232" s="31">
        <f t="shared" si="2294"/>
        <v>90.243902439024396</v>
      </c>
      <c r="BX232" s="31">
        <f t="shared" si="2294"/>
        <v>96.341463414634148</v>
      </c>
      <c r="BY232" s="31">
        <f t="shared" si="2294"/>
        <v>92.682926829268297</v>
      </c>
      <c r="BZ232" s="32">
        <f t="shared" si="2294"/>
        <v>2.4390243902439024</v>
      </c>
      <c r="CA232" s="31">
        <f t="shared" si="2294"/>
        <v>19.512195121951219</v>
      </c>
      <c r="CB232" s="31">
        <f t="shared" si="2294"/>
        <v>96.341463414634148</v>
      </c>
      <c r="CC232" s="31">
        <f t="shared" si="2294"/>
        <v>0</v>
      </c>
      <c r="CD232" s="31">
        <f t="shared" si="2294"/>
        <v>0</v>
      </c>
      <c r="CE232" s="31">
        <f t="shared" si="2294"/>
        <v>3.6585365853658538</v>
      </c>
      <c r="CF232" s="31">
        <f t="shared" si="2294"/>
        <v>52</v>
      </c>
      <c r="CG232" s="31">
        <f t="shared" si="2294"/>
        <v>0</v>
      </c>
      <c r="CH232" s="31">
        <f t="shared" si="2294"/>
        <v>41.463414634146339</v>
      </c>
      <c r="CI232" s="31">
        <f t="shared" si="2294"/>
        <v>81.707317073170728</v>
      </c>
      <c r="CJ232" s="31">
        <f t="shared" si="2294"/>
        <v>76.829268292682926</v>
      </c>
      <c r="CK232" s="31">
        <f t="shared" si="2294"/>
        <v>4.8780487804878048</v>
      </c>
      <c r="CL232" s="30">
        <f t="shared" si="2294"/>
        <v>0</v>
      </c>
      <c r="CM232" s="54">
        <f t="shared" si="2294"/>
        <v>1.2195121951219512</v>
      </c>
      <c r="CN232" s="5"/>
      <c r="CQ232" s="12" t="s">
        <v>52</v>
      </c>
      <c r="CR232" s="13">
        <f>BS244-CR230</f>
        <v>32.926829268292678</v>
      </c>
      <c r="CS232" s="13">
        <f>BT244-CS230</f>
        <v>8.5365853658536537</v>
      </c>
      <c r="CT232" s="13">
        <f>BU244-BU238</f>
        <v>14.634146341463406</v>
      </c>
      <c r="CU232" s="13">
        <f>BV244-BV238</f>
        <v>1.2195121951219505</v>
      </c>
      <c r="CV232" s="13">
        <f>BW244-CV231-CV230</f>
        <v>3.6585365853658516</v>
      </c>
      <c r="CW232" s="13">
        <f>BX244-BX236</f>
        <v>1.2195121951219505</v>
      </c>
      <c r="CX232" s="13">
        <f>BY244-BY236</f>
        <v>2.4390243902439011</v>
      </c>
      <c r="CY232" s="13">
        <f>BZ244-BZ238</f>
        <v>1.2195121951219505</v>
      </c>
      <c r="CZ232" s="13">
        <f>CA244-CA237</f>
        <v>0</v>
      </c>
      <c r="DA232" s="13">
        <f>CB244-CB238</f>
        <v>0</v>
      </c>
      <c r="DB232" s="13">
        <f>CC244-CC236</f>
        <v>100</v>
      </c>
      <c r="DC232" s="13">
        <f>CD244-CD238</f>
        <v>0</v>
      </c>
      <c r="DD232" s="13">
        <f>CE244-CE236</f>
        <v>8.5365853658536537</v>
      </c>
      <c r="DE232" s="13">
        <f>CF244-CF236</f>
        <v>4</v>
      </c>
      <c r="DF232" s="13">
        <f>CG244-CG240</f>
        <v>17.073170731707307</v>
      </c>
      <c r="DG232" s="13">
        <f>CH244-CH237</f>
        <v>32.926829268292678</v>
      </c>
      <c r="DH232" s="13">
        <f>CI244-CI234</f>
        <v>14.634146341463406</v>
      </c>
      <c r="DI232" s="13">
        <f>CJ244-CJ235</f>
        <v>4.8780487804878021</v>
      </c>
      <c r="DJ232" s="13">
        <f>CK244-CK233</f>
        <v>53.658536585365844</v>
      </c>
      <c r="DK232" s="13"/>
      <c r="DL232" s="13"/>
      <c r="DM232" s="10"/>
      <c r="DN232" s="10"/>
    </row>
    <row r="233" spans="1:118" x14ac:dyDescent="0.25">
      <c r="B233" s="49" t="s">
        <v>6</v>
      </c>
      <c r="C233" s="2">
        <v>0</v>
      </c>
      <c r="D233" s="2">
        <v>0</v>
      </c>
      <c r="E233" s="2">
        <v>0</v>
      </c>
      <c r="F233" s="2">
        <v>74</v>
      </c>
      <c r="G233" s="2">
        <v>0</v>
      </c>
      <c r="H233" s="2">
        <v>5</v>
      </c>
      <c r="I233" s="2">
        <v>0</v>
      </c>
      <c r="J233" s="4">
        <v>0</v>
      </c>
      <c r="K233" s="4">
        <v>0</v>
      </c>
      <c r="L233" s="3">
        <v>0</v>
      </c>
      <c r="M233" s="3">
        <v>0</v>
      </c>
      <c r="N233" s="3">
        <v>3</v>
      </c>
      <c r="O233" s="3">
        <v>0</v>
      </c>
      <c r="P233" s="3">
        <v>0</v>
      </c>
      <c r="Q233" s="3">
        <v>0</v>
      </c>
      <c r="R233" s="3">
        <v>0</v>
      </c>
      <c r="S233" s="49">
        <v>82</v>
      </c>
      <c r="V233" s="49">
        <v>0.25</v>
      </c>
      <c r="W233" s="2">
        <f>G229</f>
        <v>0</v>
      </c>
      <c r="X233" s="2">
        <f>G230</f>
        <v>0</v>
      </c>
      <c r="Y233" s="2">
        <f>G231</f>
        <v>56</v>
      </c>
      <c r="Z233" s="2">
        <f>G232</f>
        <v>80</v>
      </c>
      <c r="AA233" s="2">
        <f>G233</f>
        <v>0</v>
      </c>
      <c r="AB233" s="2">
        <f>G234</f>
        <v>1</v>
      </c>
      <c r="AC233" s="2">
        <f>G235</f>
        <v>0</v>
      </c>
      <c r="AD233" s="4">
        <f>G236</f>
        <v>0</v>
      </c>
      <c r="AE233" s="2">
        <f>G237</f>
        <v>19</v>
      </c>
      <c r="AF233" s="2">
        <f>G238</f>
        <v>3</v>
      </c>
      <c r="AG233" s="2">
        <f>G239</f>
        <v>0</v>
      </c>
      <c r="AH233" s="2">
        <f>G240</f>
        <v>18</v>
      </c>
      <c r="AI233" s="2">
        <f>G241</f>
        <v>29</v>
      </c>
      <c r="AJ233" s="2">
        <f>G242</f>
        <v>10</v>
      </c>
      <c r="AK233" s="2">
        <f>G243</f>
        <v>0</v>
      </c>
      <c r="AL233" s="2">
        <f>G244</f>
        <v>9</v>
      </c>
      <c r="AM233" s="2">
        <f>G245</f>
        <v>2</v>
      </c>
      <c r="AN233" s="2">
        <f>G246</f>
        <v>5</v>
      </c>
      <c r="AO233" s="2">
        <f>G247</f>
        <v>34</v>
      </c>
      <c r="AP233" s="49">
        <f>G248</f>
        <v>0</v>
      </c>
      <c r="AQ233" s="53">
        <f>G249</f>
        <v>5</v>
      </c>
      <c r="AT233" s="49">
        <v>0.25</v>
      </c>
      <c r="AU233" s="31">
        <f t="shared" ref="AU233:BO233" si="2295">PRODUCT(W233*100*1/W245)</f>
        <v>0</v>
      </c>
      <c r="AV233" s="31">
        <f t="shared" si="2295"/>
        <v>0</v>
      </c>
      <c r="AW233" s="31">
        <f t="shared" si="2295"/>
        <v>68.292682926829272</v>
      </c>
      <c r="AX233" s="31">
        <f t="shared" si="2295"/>
        <v>97.560975609756099</v>
      </c>
      <c r="AY233" s="31">
        <f t="shared" si="2295"/>
        <v>0</v>
      </c>
      <c r="AZ233" s="31">
        <f t="shared" si="2295"/>
        <v>1.2195121951219512</v>
      </c>
      <c r="BA233" s="31">
        <f t="shared" si="2295"/>
        <v>0</v>
      </c>
      <c r="BB233" s="32">
        <f t="shared" si="2295"/>
        <v>0</v>
      </c>
      <c r="BC233" s="31">
        <f t="shared" si="2295"/>
        <v>23.170731707317074</v>
      </c>
      <c r="BD233" s="31">
        <f t="shared" si="2295"/>
        <v>3.6585365853658538</v>
      </c>
      <c r="BE233" s="31">
        <f t="shared" si="2295"/>
        <v>0</v>
      </c>
      <c r="BF233" s="31">
        <f t="shared" si="2295"/>
        <v>21.951219512195124</v>
      </c>
      <c r="BG233" s="31">
        <f t="shared" si="2295"/>
        <v>35.365853658536587</v>
      </c>
      <c r="BH233" s="31">
        <f t="shared" si="2295"/>
        <v>40</v>
      </c>
      <c r="BI233" s="31">
        <f t="shared" si="2295"/>
        <v>0</v>
      </c>
      <c r="BJ233" s="31">
        <f t="shared" si="2295"/>
        <v>10.975609756097562</v>
      </c>
      <c r="BK233" s="31">
        <f t="shared" si="2295"/>
        <v>2.4390243902439024</v>
      </c>
      <c r="BL233" s="31">
        <f t="shared" si="2295"/>
        <v>6.0975609756097562</v>
      </c>
      <c r="BM233" s="31">
        <f t="shared" si="2295"/>
        <v>41.463414634146339</v>
      </c>
      <c r="BN233" s="30">
        <f t="shared" si="2295"/>
        <v>0</v>
      </c>
      <c r="BO233" s="54">
        <f t="shared" si="2295"/>
        <v>6.0975609756097562</v>
      </c>
      <c r="BR233" s="49">
        <v>0.25</v>
      </c>
      <c r="BS233" s="31">
        <f t="shared" ref="BS233:CM233" si="2296">AU229+AU230+AU231+AU232+AU233</f>
        <v>2.4390243902439024</v>
      </c>
      <c r="BT233" s="31">
        <f t="shared" si="2296"/>
        <v>3.6585365853658538</v>
      </c>
      <c r="BU233" s="31">
        <f t="shared" si="2296"/>
        <v>68.292682926829272</v>
      </c>
      <c r="BV233" s="31">
        <f t="shared" si="2296"/>
        <v>97.560975609756099</v>
      </c>
      <c r="BW233" s="31">
        <f t="shared" si="2296"/>
        <v>90.243902439024396</v>
      </c>
      <c r="BX233" s="31">
        <f t="shared" si="2296"/>
        <v>97.560975609756099</v>
      </c>
      <c r="BY233" s="31">
        <f t="shared" si="2296"/>
        <v>92.682926829268297</v>
      </c>
      <c r="BZ233" s="32">
        <f t="shared" si="2296"/>
        <v>2.4390243902439024</v>
      </c>
      <c r="CA233" s="31">
        <f t="shared" si="2296"/>
        <v>42.682926829268297</v>
      </c>
      <c r="CB233" s="31">
        <f t="shared" si="2296"/>
        <v>100</v>
      </c>
      <c r="CC233" s="31">
        <f t="shared" si="2296"/>
        <v>0</v>
      </c>
      <c r="CD233" s="31">
        <f t="shared" si="2296"/>
        <v>21.951219512195124</v>
      </c>
      <c r="CE233" s="31">
        <f t="shared" si="2296"/>
        <v>39.024390243902438</v>
      </c>
      <c r="CF233" s="31">
        <f t="shared" si="2296"/>
        <v>92</v>
      </c>
      <c r="CG233" s="31">
        <f t="shared" si="2296"/>
        <v>0</v>
      </c>
      <c r="CH233" s="31">
        <f t="shared" si="2296"/>
        <v>52.439024390243901</v>
      </c>
      <c r="CI233" s="31">
        <f t="shared" si="2296"/>
        <v>84.146341463414629</v>
      </c>
      <c r="CJ233" s="31">
        <f t="shared" si="2296"/>
        <v>82.926829268292678</v>
      </c>
      <c r="CK233" s="31">
        <f t="shared" si="2296"/>
        <v>46.341463414634141</v>
      </c>
      <c r="CL233" s="30">
        <f t="shared" si="2296"/>
        <v>0</v>
      </c>
      <c r="CM233" s="54">
        <f t="shared" si="2296"/>
        <v>7.3170731707317076</v>
      </c>
      <c r="CN233" s="5"/>
      <c r="CQ233" s="10"/>
      <c r="CR233" s="10"/>
      <c r="CS233" s="10"/>
      <c r="CT233" s="10"/>
      <c r="CU233" s="10"/>
      <c r="CV233" s="10"/>
      <c r="CW233" s="10"/>
      <c r="CX233" s="10"/>
      <c r="CY233" s="10"/>
      <c r="CZ233" s="10"/>
      <c r="DA233" s="10"/>
      <c r="DB233" s="10"/>
      <c r="DC233" s="10"/>
      <c r="DD233" s="10"/>
      <c r="DE233" s="10"/>
      <c r="DF233" s="10"/>
      <c r="DG233" s="10"/>
      <c r="DH233" s="10"/>
      <c r="DI233" s="10"/>
      <c r="DJ233" s="10"/>
      <c r="DK233" s="10"/>
      <c r="DL233" s="10"/>
      <c r="DM233" s="10"/>
      <c r="DN233" s="10"/>
    </row>
    <row r="234" spans="1:118" x14ac:dyDescent="0.25">
      <c r="B234" s="49" t="s">
        <v>7</v>
      </c>
      <c r="C234" s="2">
        <v>0</v>
      </c>
      <c r="D234" s="2">
        <v>78</v>
      </c>
      <c r="E234" s="2">
        <v>0</v>
      </c>
      <c r="F234" s="2">
        <v>1</v>
      </c>
      <c r="G234" s="2">
        <v>1</v>
      </c>
      <c r="H234" s="2">
        <v>0</v>
      </c>
      <c r="I234" s="2">
        <v>1</v>
      </c>
      <c r="J234" s="4">
        <v>0</v>
      </c>
      <c r="K234" s="3">
        <v>0</v>
      </c>
      <c r="L234" s="3">
        <v>0</v>
      </c>
      <c r="M234" s="3">
        <v>1</v>
      </c>
      <c r="N234" s="3">
        <v>0</v>
      </c>
      <c r="O234" s="3">
        <v>0</v>
      </c>
      <c r="P234" s="3">
        <v>0</v>
      </c>
      <c r="Q234" s="3">
        <v>0</v>
      </c>
      <c r="R234" s="3">
        <v>0</v>
      </c>
      <c r="S234" s="49">
        <v>82</v>
      </c>
      <c r="V234" s="49">
        <v>0.5</v>
      </c>
      <c r="W234" s="2">
        <f>H229</f>
        <v>20</v>
      </c>
      <c r="X234" s="2">
        <f>H230</f>
        <v>29</v>
      </c>
      <c r="Y234" s="2">
        <f>H231</f>
        <v>0</v>
      </c>
      <c r="Z234" s="2">
        <f>H232</f>
        <v>0</v>
      </c>
      <c r="AA234" s="2">
        <f>H233</f>
        <v>5</v>
      </c>
      <c r="AB234" s="2">
        <f>H234</f>
        <v>0</v>
      </c>
      <c r="AC234" s="2">
        <f>H235</f>
        <v>4</v>
      </c>
      <c r="AD234" s="4">
        <f>H236</f>
        <v>19</v>
      </c>
      <c r="AE234" s="2">
        <f>H237</f>
        <v>6</v>
      </c>
      <c r="AF234" s="2">
        <f>H238</f>
        <v>0</v>
      </c>
      <c r="AG234" s="2">
        <f>H239</f>
        <v>0</v>
      </c>
      <c r="AH234" s="2">
        <f>H240</f>
        <v>0</v>
      </c>
      <c r="AI234" s="2">
        <f>H241</f>
        <v>35</v>
      </c>
      <c r="AJ234" s="2">
        <f>H242</f>
        <v>1</v>
      </c>
      <c r="AK234" s="2">
        <f>H243</f>
        <v>20</v>
      </c>
      <c r="AL234" s="2">
        <f>H244</f>
        <v>3</v>
      </c>
      <c r="AM234" s="4">
        <f>H245</f>
        <v>1</v>
      </c>
      <c r="AN234" s="2">
        <f>H246</f>
        <v>1</v>
      </c>
      <c r="AO234" s="3">
        <f>H247</f>
        <v>26</v>
      </c>
      <c r="AP234" s="49">
        <f>H248</f>
        <v>0</v>
      </c>
      <c r="AQ234" s="53">
        <f>H249</f>
        <v>7</v>
      </c>
      <c r="AT234" s="49">
        <v>0.5</v>
      </c>
      <c r="AU234" s="31">
        <f t="shared" ref="AU234:BO234" si="2297">PRODUCT(W234*100*1/W245)</f>
        <v>24.390243902439025</v>
      </c>
      <c r="AV234" s="31">
        <f t="shared" si="2297"/>
        <v>35.365853658536587</v>
      </c>
      <c r="AW234" s="31">
        <f t="shared" si="2297"/>
        <v>0</v>
      </c>
      <c r="AX234" s="31">
        <f t="shared" si="2297"/>
        <v>0</v>
      </c>
      <c r="AY234" s="31">
        <f t="shared" si="2297"/>
        <v>6.0975609756097562</v>
      </c>
      <c r="AZ234" s="31">
        <f t="shared" si="2297"/>
        <v>0</v>
      </c>
      <c r="BA234" s="31">
        <f t="shared" si="2297"/>
        <v>4.8780487804878048</v>
      </c>
      <c r="BB234" s="32">
        <f t="shared" si="2297"/>
        <v>23.170731707317074</v>
      </c>
      <c r="BC234" s="31">
        <f t="shared" si="2297"/>
        <v>7.3170731707317076</v>
      </c>
      <c r="BD234" s="31">
        <f t="shared" si="2297"/>
        <v>0</v>
      </c>
      <c r="BE234" s="31">
        <f t="shared" si="2297"/>
        <v>0</v>
      </c>
      <c r="BF234" s="31">
        <f t="shared" si="2297"/>
        <v>0</v>
      </c>
      <c r="BG234" s="31">
        <f t="shared" si="2297"/>
        <v>42.68292682926829</v>
      </c>
      <c r="BH234" s="31">
        <f t="shared" si="2297"/>
        <v>4</v>
      </c>
      <c r="BI234" s="31">
        <f t="shared" si="2297"/>
        <v>24.390243902439025</v>
      </c>
      <c r="BJ234" s="31">
        <f t="shared" si="2297"/>
        <v>3.6585365853658538</v>
      </c>
      <c r="BK234" s="32">
        <f t="shared" si="2297"/>
        <v>1.2195121951219512</v>
      </c>
      <c r="BL234" s="31">
        <f t="shared" si="2297"/>
        <v>1.2195121951219512</v>
      </c>
      <c r="BM234" s="33">
        <f t="shared" si="2297"/>
        <v>31.707317073170731</v>
      </c>
      <c r="BN234" s="30">
        <f t="shared" si="2297"/>
        <v>0</v>
      </c>
      <c r="BO234" s="54">
        <f t="shared" si="2297"/>
        <v>8.536585365853659</v>
      </c>
      <c r="BR234" s="49">
        <v>0.5</v>
      </c>
      <c r="BS234" s="31">
        <f t="shared" ref="BS234:CM234" si="2298">AU229+AU230+AU231+AU232+AU233+AU234</f>
        <v>26.829268292682926</v>
      </c>
      <c r="BT234" s="31">
        <f t="shared" si="2298"/>
        <v>39.024390243902438</v>
      </c>
      <c r="BU234" s="31">
        <f t="shared" si="2298"/>
        <v>68.292682926829272</v>
      </c>
      <c r="BV234" s="31">
        <f t="shared" si="2298"/>
        <v>97.560975609756099</v>
      </c>
      <c r="BW234" s="31">
        <f t="shared" si="2298"/>
        <v>96.341463414634148</v>
      </c>
      <c r="BX234" s="31">
        <f t="shared" si="2298"/>
        <v>97.560975609756099</v>
      </c>
      <c r="BY234" s="31">
        <f t="shared" si="2298"/>
        <v>97.560975609756099</v>
      </c>
      <c r="BZ234" s="32">
        <f t="shared" si="2298"/>
        <v>25.609756097560975</v>
      </c>
      <c r="CA234" s="31">
        <f t="shared" si="2298"/>
        <v>50.000000000000007</v>
      </c>
      <c r="CB234" s="31">
        <f t="shared" si="2298"/>
        <v>100</v>
      </c>
      <c r="CC234" s="31">
        <f t="shared" si="2298"/>
        <v>0</v>
      </c>
      <c r="CD234" s="31">
        <f t="shared" si="2298"/>
        <v>21.951219512195124</v>
      </c>
      <c r="CE234" s="31">
        <f t="shared" si="2298"/>
        <v>81.707317073170728</v>
      </c>
      <c r="CF234" s="31">
        <f t="shared" si="2298"/>
        <v>96</v>
      </c>
      <c r="CG234" s="31">
        <f t="shared" si="2298"/>
        <v>24.390243902439025</v>
      </c>
      <c r="CH234" s="31">
        <f t="shared" si="2298"/>
        <v>56.097560975609753</v>
      </c>
      <c r="CI234" s="32">
        <f t="shared" si="2298"/>
        <v>85.365853658536579</v>
      </c>
      <c r="CJ234" s="31">
        <f t="shared" si="2298"/>
        <v>84.146341463414629</v>
      </c>
      <c r="CK234" s="33">
        <f t="shared" si="2298"/>
        <v>78.048780487804876</v>
      </c>
      <c r="CL234" s="30">
        <f t="shared" si="2298"/>
        <v>0</v>
      </c>
      <c r="CM234" s="54">
        <f t="shared" si="2298"/>
        <v>15.853658536585368</v>
      </c>
      <c r="CN234" s="5"/>
      <c r="CQ234" s="10"/>
      <c r="CR234" s="10" t="str">
        <f>A228</f>
        <v>Proteus mirabilis</v>
      </c>
      <c r="CS234" s="10"/>
      <c r="CT234" s="10"/>
      <c r="CU234" s="10"/>
      <c r="CV234" s="10"/>
      <c r="CW234" s="10"/>
      <c r="CX234" s="10"/>
      <c r="CY234" s="10"/>
      <c r="CZ234" s="10"/>
      <c r="DA234" s="10"/>
      <c r="DB234" s="10"/>
      <c r="DC234" s="10"/>
      <c r="DD234" s="10"/>
      <c r="DE234" s="10"/>
      <c r="DF234" s="10"/>
      <c r="DG234" s="10"/>
      <c r="DH234" s="10"/>
      <c r="DI234" s="10"/>
      <c r="DJ234" s="10"/>
      <c r="DK234" s="10"/>
      <c r="DL234" s="10"/>
      <c r="DM234" s="10"/>
      <c r="DN234" s="10"/>
    </row>
    <row r="235" spans="1:118" x14ac:dyDescent="0.25">
      <c r="B235" s="49" t="s">
        <v>8</v>
      </c>
      <c r="C235" s="2">
        <v>0</v>
      </c>
      <c r="D235" s="2">
        <v>0</v>
      </c>
      <c r="E235" s="2">
        <v>0</v>
      </c>
      <c r="F235" s="2">
        <v>76</v>
      </c>
      <c r="G235" s="2">
        <v>0</v>
      </c>
      <c r="H235" s="2">
        <v>4</v>
      </c>
      <c r="I235" s="2">
        <v>0</v>
      </c>
      <c r="J235" s="4">
        <v>0</v>
      </c>
      <c r="K235" s="4">
        <v>0</v>
      </c>
      <c r="L235" s="3">
        <v>0</v>
      </c>
      <c r="M235" s="3">
        <v>1</v>
      </c>
      <c r="N235" s="3">
        <v>1</v>
      </c>
      <c r="O235" s="3">
        <v>0</v>
      </c>
      <c r="P235" s="3">
        <v>0</v>
      </c>
      <c r="Q235" s="3">
        <v>0</v>
      </c>
      <c r="R235" s="3">
        <v>0</v>
      </c>
      <c r="S235" s="49">
        <v>82</v>
      </c>
      <c r="V235" s="49">
        <v>1</v>
      </c>
      <c r="W235" s="2">
        <f>I229</f>
        <v>25</v>
      </c>
      <c r="X235" s="2">
        <f>I230</f>
        <v>30</v>
      </c>
      <c r="Y235" s="2">
        <f>I231</f>
        <v>5</v>
      </c>
      <c r="Z235" s="2">
        <f>I232</f>
        <v>1</v>
      </c>
      <c r="AA235" s="2">
        <f>I233</f>
        <v>0</v>
      </c>
      <c r="AB235" s="2">
        <f>I234</f>
        <v>1</v>
      </c>
      <c r="AC235" s="2">
        <f>I235</f>
        <v>0</v>
      </c>
      <c r="AD235" s="4">
        <f>I236</f>
        <v>44</v>
      </c>
      <c r="AE235" s="2">
        <f>I237</f>
        <v>8</v>
      </c>
      <c r="AF235" s="2">
        <f>I238</f>
        <v>0</v>
      </c>
      <c r="AG235" s="2">
        <f>I239</f>
        <v>0</v>
      </c>
      <c r="AH235" s="2">
        <f>I240</f>
        <v>44</v>
      </c>
      <c r="AI235" s="2">
        <f>I241</f>
        <v>4</v>
      </c>
      <c r="AJ235" s="2">
        <f>I242</f>
        <v>0</v>
      </c>
      <c r="AK235" s="2">
        <f>I243</f>
        <v>0</v>
      </c>
      <c r="AL235" s="2">
        <f>I244</f>
        <v>3</v>
      </c>
      <c r="AM235" s="3">
        <f>I245</f>
        <v>7</v>
      </c>
      <c r="AN235" s="4">
        <f>I246</f>
        <v>9</v>
      </c>
      <c r="AO235" s="3">
        <f>I247</f>
        <v>4</v>
      </c>
      <c r="AP235" s="49">
        <f>I248</f>
        <v>0</v>
      </c>
      <c r="AQ235" s="53">
        <f>I249</f>
        <v>34</v>
      </c>
      <c r="AT235" s="49">
        <v>1</v>
      </c>
      <c r="AU235" s="31">
        <f t="shared" ref="AU235:BO235" si="2299">PRODUCT(W235*100*1/W245)</f>
        <v>30.487804878048781</v>
      </c>
      <c r="AV235" s="31">
        <f t="shared" si="2299"/>
        <v>36.585365853658537</v>
      </c>
      <c r="AW235" s="31">
        <f t="shared" si="2299"/>
        <v>6.0975609756097562</v>
      </c>
      <c r="AX235" s="31">
        <f t="shared" si="2299"/>
        <v>1.2195121951219512</v>
      </c>
      <c r="AY235" s="31">
        <f t="shared" si="2299"/>
        <v>0</v>
      </c>
      <c r="AZ235" s="31">
        <f t="shared" si="2299"/>
        <v>1.2195121951219512</v>
      </c>
      <c r="BA235" s="31">
        <f t="shared" si="2299"/>
        <v>0</v>
      </c>
      <c r="BB235" s="32">
        <f t="shared" si="2299"/>
        <v>53.658536585365852</v>
      </c>
      <c r="BC235" s="31">
        <f t="shared" si="2299"/>
        <v>9.7560975609756095</v>
      </c>
      <c r="BD235" s="31">
        <f t="shared" si="2299"/>
        <v>0</v>
      </c>
      <c r="BE235" s="31">
        <f t="shared" si="2299"/>
        <v>0</v>
      </c>
      <c r="BF235" s="31">
        <f t="shared" si="2299"/>
        <v>53.658536585365852</v>
      </c>
      <c r="BG235" s="31">
        <f t="shared" si="2299"/>
        <v>4.8780487804878048</v>
      </c>
      <c r="BH235" s="31">
        <f t="shared" si="2299"/>
        <v>0</v>
      </c>
      <c r="BI235" s="31">
        <f t="shared" si="2299"/>
        <v>0</v>
      </c>
      <c r="BJ235" s="31">
        <f t="shared" si="2299"/>
        <v>3.6585365853658538</v>
      </c>
      <c r="BK235" s="33">
        <f t="shared" si="2299"/>
        <v>8.536585365853659</v>
      </c>
      <c r="BL235" s="32">
        <f t="shared" si="2299"/>
        <v>10.975609756097562</v>
      </c>
      <c r="BM235" s="33">
        <f t="shared" si="2299"/>
        <v>4.8780487804878048</v>
      </c>
      <c r="BN235" s="30">
        <f t="shared" si="2299"/>
        <v>0</v>
      </c>
      <c r="BO235" s="54">
        <f t="shared" si="2299"/>
        <v>41.463414634146339</v>
      </c>
      <c r="BR235" s="49">
        <v>1</v>
      </c>
      <c r="BS235" s="31">
        <f t="shared" ref="BS235:CM235" si="2300">AU229+AU230+AU231+AU232+AU233+AU234+AU235</f>
        <v>57.317073170731703</v>
      </c>
      <c r="BT235" s="31">
        <f t="shared" si="2300"/>
        <v>75.609756097560975</v>
      </c>
      <c r="BU235" s="31">
        <f t="shared" si="2300"/>
        <v>74.390243902439025</v>
      </c>
      <c r="BV235" s="31">
        <f t="shared" si="2300"/>
        <v>98.780487804878049</v>
      </c>
      <c r="BW235" s="31">
        <f t="shared" si="2300"/>
        <v>96.341463414634148</v>
      </c>
      <c r="BX235" s="31">
        <f t="shared" si="2300"/>
        <v>98.780487804878049</v>
      </c>
      <c r="BY235" s="31">
        <f t="shared" si="2300"/>
        <v>97.560975609756099</v>
      </c>
      <c r="BZ235" s="32">
        <f t="shared" si="2300"/>
        <v>79.268292682926827</v>
      </c>
      <c r="CA235" s="31">
        <f t="shared" si="2300"/>
        <v>59.756097560975618</v>
      </c>
      <c r="CB235" s="31">
        <f t="shared" si="2300"/>
        <v>100</v>
      </c>
      <c r="CC235" s="31">
        <f t="shared" si="2300"/>
        <v>0</v>
      </c>
      <c r="CD235" s="31">
        <f t="shared" si="2300"/>
        <v>75.609756097560975</v>
      </c>
      <c r="CE235" s="31">
        <f t="shared" si="2300"/>
        <v>86.58536585365853</v>
      </c>
      <c r="CF235" s="31">
        <f t="shared" si="2300"/>
        <v>96</v>
      </c>
      <c r="CG235" s="31">
        <f t="shared" si="2300"/>
        <v>24.390243902439025</v>
      </c>
      <c r="CH235" s="31">
        <f t="shared" si="2300"/>
        <v>59.756097560975604</v>
      </c>
      <c r="CI235" s="33">
        <f t="shared" si="2300"/>
        <v>93.902439024390233</v>
      </c>
      <c r="CJ235" s="32">
        <f t="shared" si="2300"/>
        <v>95.121951219512198</v>
      </c>
      <c r="CK235" s="33">
        <f t="shared" si="2300"/>
        <v>82.926829268292678</v>
      </c>
      <c r="CL235" s="30">
        <f t="shared" si="2300"/>
        <v>0</v>
      </c>
      <c r="CM235" s="54">
        <f t="shared" si="2300"/>
        <v>57.317073170731703</v>
      </c>
      <c r="CN235" s="5"/>
      <c r="CQ235" s="10"/>
      <c r="CR235" s="10"/>
      <c r="CS235" s="10"/>
      <c r="CT235" s="10"/>
      <c r="CU235" s="10"/>
      <c r="CV235" s="10"/>
      <c r="CW235" s="10"/>
      <c r="CX235" s="10"/>
      <c r="CY235" s="10"/>
      <c r="CZ235" s="10"/>
      <c r="DA235" s="10"/>
      <c r="DB235" s="10"/>
      <c r="DC235" s="10"/>
      <c r="DD235" s="10"/>
      <c r="DE235" s="10"/>
      <c r="DF235" s="10"/>
      <c r="DG235" s="10"/>
      <c r="DH235" s="10"/>
      <c r="DI235" s="10"/>
      <c r="DJ235" s="10"/>
      <c r="DK235" s="10"/>
      <c r="DL235" s="10"/>
      <c r="DM235" s="10"/>
      <c r="DN235" s="10"/>
    </row>
    <row r="236" spans="1:118" x14ac:dyDescent="0.25">
      <c r="B236" s="49" t="s">
        <v>9</v>
      </c>
      <c r="C236" s="4">
        <v>0</v>
      </c>
      <c r="D236" s="4">
        <v>0</v>
      </c>
      <c r="E236" s="4">
        <v>0</v>
      </c>
      <c r="F236" s="4">
        <v>2</v>
      </c>
      <c r="G236" s="4">
        <v>0</v>
      </c>
      <c r="H236" s="4">
        <v>19</v>
      </c>
      <c r="I236" s="4">
        <v>44</v>
      </c>
      <c r="J236" s="4">
        <v>12</v>
      </c>
      <c r="K236" s="4">
        <v>2</v>
      </c>
      <c r="L236" s="4">
        <v>2</v>
      </c>
      <c r="M236" s="3">
        <v>0</v>
      </c>
      <c r="N236" s="3">
        <v>1</v>
      </c>
      <c r="O236" s="3">
        <v>0</v>
      </c>
      <c r="P236" s="3">
        <v>0</v>
      </c>
      <c r="Q236" s="3">
        <v>0</v>
      </c>
      <c r="R236" s="3">
        <v>0</v>
      </c>
      <c r="S236" s="49">
        <v>82</v>
      </c>
      <c r="V236" s="49">
        <v>2</v>
      </c>
      <c r="W236" s="2">
        <f>J229</f>
        <v>7</v>
      </c>
      <c r="X236" s="2">
        <f>J230</f>
        <v>5</v>
      </c>
      <c r="Y236" s="2">
        <f>J231</f>
        <v>1</v>
      </c>
      <c r="Z236" s="2">
        <f>J232</f>
        <v>0</v>
      </c>
      <c r="AA236" s="4">
        <f>J233</f>
        <v>0</v>
      </c>
      <c r="AB236" s="4">
        <f>J234</f>
        <v>0</v>
      </c>
      <c r="AC236" s="4">
        <f>J235</f>
        <v>0</v>
      </c>
      <c r="AD236" s="4">
        <f>J236</f>
        <v>12</v>
      </c>
      <c r="AE236" s="2">
        <f>J237</f>
        <v>25</v>
      </c>
      <c r="AF236" s="2">
        <f>J238</f>
        <v>0</v>
      </c>
      <c r="AG236" s="2">
        <f>J239</f>
        <v>0</v>
      </c>
      <c r="AH236" s="2">
        <f>J240</f>
        <v>13</v>
      </c>
      <c r="AI236" s="2">
        <f>J241</f>
        <v>4</v>
      </c>
      <c r="AJ236" s="2">
        <f>J242</f>
        <v>0</v>
      </c>
      <c r="AK236" s="2">
        <f>J243</f>
        <v>10</v>
      </c>
      <c r="AL236" s="2">
        <f>J244</f>
        <v>3</v>
      </c>
      <c r="AM236" s="3">
        <f>J245</f>
        <v>0</v>
      </c>
      <c r="AN236" s="3">
        <f>J246</f>
        <v>3</v>
      </c>
      <c r="AO236" s="3">
        <f>J247</f>
        <v>3</v>
      </c>
      <c r="AP236" s="49">
        <f>J248</f>
        <v>0</v>
      </c>
      <c r="AQ236" s="53">
        <f>J249</f>
        <v>34</v>
      </c>
      <c r="AT236" s="49">
        <v>2</v>
      </c>
      <c r="AU236" s="31">
        <f t="shared" ref="AU236:BO236" si="2301">PRODUCT(W236*100*1/W245)</f>
        <v>8.536585365853659</v>
      </c>
      <c r="AV236" s="31">
        <f t="shared" si="2301"/>
        <v>6.0975609756097562</v>
      </c>
      <c r="AW236" s="31">
        <f t="shared" si="2301"/>
        <v>1.2195121951219512</v>
      </c>
      <c r="AX236" s="31">
        <f t="shared" si="2301"/>
        <v>0</v>
      </c>
      <c r="AY236" s="32">
        <f t="shared" si="2301"/>
        <v>0</v>
      </c>
      <c r="AZ236" s="32">
        <f t="shared" si="2301"/>
        <v>0</v>
      </c>
      <c r="BA236" s="32">
        <f t="shared" si="2301"/>
        <v>0</v>
      </c>
      <c r="BB236" s="32">
        <f t="shared" si="2301"/>
        <v>14.634146341463415</v>
      </c>
      <c r="BC236" s="31">
        <f t="shared" si="2301"/>
        <v>30.487804878048781</v>
      </c>
      <c r="BD236" s="31">
        <f t="shared" si="2301"/>
        <v>0</v>
      </c>
      <c r="BE236" s="31">
        <f t="shared" si="2301"/>
        <v>0</v>
      </c>
      <c r="BF236" s="31">
        <f t="shared" si="2301"/>
        <v>15.853658536585366</v>
      </c>
      <c r="BG236" s="31">
        <f t="shared" si="2301"/>
        <v>4.8780487804878048</v>
      </c>
      <c r="BH236" s="31">
        <f t="shared" si="2301"/>
        <v>0</v>
      </c>
      <c r="BI236" s="31">
        <f t="shared" si="2301"/>
        <v>12.195121951219512</v>
      </c>
      <c r="BJ236" s="31">
        <f t="shared" si="2301"/>
        <v>3.6585365853658538</v>
      </c>
      <c r="BK236" s="33">
        <f t="shared" si="2301"/>
        <v>0</v>
      </c>
      <c r="BL236" s="33">
        <f t="shared" si="2301"/>
        <v>3.6585365853658538</v>
      </c>
      <c r="BM236" s="33">
        <f t="shared" si="2301"/>
        <v>3.6585365853658538</v>
      </c>
      <c r="BN236" s="30">
        <f t="shared" si="2301"/>
        <v>0</v>
      </c>
      <c r="BO236" s="54">
        <f t="shared" si="2301"/>
        <v>41.463414634146339</v>
      </c>
      <c r="BR236" s="49">
        <v>2</v>
      </c>
      <c r="BS236" s="31">
        <f t="shared" ref="BS236:CM236" si="2302">AU229+AU230+AU231+AU232+AU233+AU234+AU235+AU236</f>
        <v>65.853658536585357</v>
      </c>
      <c r="BT236" s="31">
        <f t="shared" si="2302"/>
        <v>81.707317073170728</v>
      </c>
      <c r="BU236" s="31">
        <f t="shared" si="2302"/>
        <v>75.609756097560975</v>
      </c>
      <c r="BV236" s="31">
        <f t="shared" si="2302"/>
        <v>98.780487804878049</v>
      </c>
      <c r="BW236" s="32">
        <f t="shared" si="2302"/>
        <v>96.341463414634148</v>
      </c>
      <c r="BX236" s="32">
        <f t="shared" si="2302"/>
        <v>98.780487804878049</v>
      </c>
      <c r="BY236" s="32">
        <f t="shared" si="2302"/>
        <v>97.560975609756099</v>
      </c>
      <c r="BZ236" s="32">
        <f t="shared" si="2302"/>
        <v>93.902439024390247</v>
      </c>
      <c r="CA236" s="31">
        <f t="shared" si="2302"/>
        <v>90.243902439024396</v>
      </c>
      <c r="CB236" s="31">
        <f t="shared" si="2302"/>
        <v>100</v>
      </c>
      <c r="CC236" s="31">
        <f t="shared" si="2302"/>
        <v>0</v>
      </c>
      <c r="CD236" s="31">
        <f t="shared" si="2302"/>
        <v>91.463414634146346</v>
      </c>
      <c r="CE236" s="31">
        <f t="shared" si="2302"/>
        <v>91.463414634146332</v>
      </c>
      <c r="CF236" s="31">
        <f t="shared" si="2302"/>
        <v>96</v>
      </c>
      <c r="CG236" s="31">
        <f t="shared" si="2302"/>
        <v>36.585365853658537</v>
      </c>
      <c r="CH236" s="31">
        <f t="shared" si="2302"/>
        <v>63.414634146341456</v>
      </c>
      <c r="CI236" s="33">
        <f t="shared" si="2302"/>
        <v>93.902439024390233</v>
      </c>
      <c r="CJ236" s="33">
        <f t="shared" si="2302"/>
        <v>98.780487804878049</v>
      </c>
      <c r="CK236" s="33">
        <f t="shared" si="2302"/>
        <v>86.58536585365853</v>
      </c>
      <c r="CL236" s="30">
        <f t="shared" si="2302"/>
        <v>0</v>
      </c>
      <c r="CM236" s="54">
        <f t="shared" si="2302"/>
        <v>98.780487804878049</v>
      </c>
      <c r="CN236" s="34"/>
      <c r="CQ236" s="10"/>
      <c r="CR236" s="10"/>
      <c r="CS236" s="10"/>
      <c r="CT236" s="10"/>
      <c r="CU236" s="10"/>
      <c r="CV236" s="10"/>
      <c r="CW236" s="10"/>
      <c r="CX236" s="10"/>
      <c r="CY236" s="10"/>
      <c r="CZ236" s="10"/>
      <c r="DA236" s="10"/>
      <c r="DB236" s="10"/>
      <c r="DC236" s="10"/>
      <c r="DD236" s="10"/>
      <c r="DE236" s="10"/>
      <c r="DF236" s="10"/>
      <c r="DG236" s="10"/>
      <c r="DH236" s="10"/>
      <c r="DI236" s="10"/>
      <c r="DJ236" s="10"/>
      <c r="DK236" s="10"/>
      <c r="DL236" s="10"/>
      <c r="DM236" s="10"/>
      <c r="DN236" s="10"/>
    </row>
    <row r="237" spans="1:118" x14ac:dyDescent="0.25">
      <c r="B237" s="49" t="s">
        <v>10</v>
      </c>
      <c r="C237" s="2">
        <v>0</v>
      </c>
      <c r="D237" s="2">
        <v>0</v>
      </c>
      <c r="E237" s="2">
        <v>16</v>
      </c>
      <c r="F237" s="2">
        <v>0</v>
      </c>
      <c r="G237" s="2">
        <v>19</v>
      </c>
      <c r="H237" s="2">
        <v>6</v>
      </c>
      <c r="I237" s="2">
        <v>8</v>
      </c>
      <c r="J237" s="2">
        <v>25</v>
      </c>
      <c r="K237" s="4">
        <v>8</v>
      </c>
      <c r="L237" s="3">
        <v>0</v>
      </c>
      <c r="M237" s="3">
        <v>0</v>
      </c>
      <c r="N237" s="3">
        <v>0</v>
      </c>
      <c r="O237" s="3">
        <v>0</v>
      </c>
      <c r="P237" s="3">
        <v>0</v>
      </c>
      <c r="Q237" s="3">
        <v>0</v>
      </c>
      <c r="R237" s="3">
        <v>0</v>
      </c>
      <c r="S237" s="49">
        <v>82</v>
      </c>
      <c r="V237" s="49">
        <v>4</v>
      </c>
      <c r="W237" s="2">
        <f>K229</f>
        <v>1</v>
      </c>
      <c r="X237" s="2">
        <f>K230</f>
        <v>6</v>
      </c>
      <c r="Y237" s="2">
        <f>K231</f>
        <v>6</v>
      </c>
      <c r="Z237" s="2">
        <f>K232</f>
        <v>0</v>
      </c>
      <c r="AA237" s="4">
        <f>K233</f>
        <v>0</v>
      </c>
      <c r="AB237" s="3">
        <f>K234</f>
        <v>0</v>
      </c>
      <c r="AC237" s="4">
        <f>K235</f>
        <v>0</v>
      </c>
      <c r="AD237" s="4">
        <f>K236</f>
        <v>2</v>
      </c>
      <c r="AE237" s="4">
        <f>K237</f>
        <v>8</v>
      </c>
      <c r="AF237" s="4">
        <f>K238</f>
        <v>0</v>
      </c>
      <c r="AG237" s="3">
        <f>K239</f>
        <v>0</v>
      </c>
      <c r="AH237" s="2">
        <f>K240</f>
        <v>6</v>
      </c>
      <c r="AI237" s="3">
        <f>K241</f>
        <v>1</v>
      </c>
      <c r="AJ237" s="3">
        <f>K242</f>
        <v>1</v>
      </c>
      <c r="AK237" s="2">
        <f>K243</f>
        <v>19</v>
      </c>
      <c r="AL237" s="4">
        <f>K244</f>
        <v>3</v>
      </c>
      <c r="AM237" s="3">
        <f>K245</f>
        <v>4</v>
      </c>
      <c r="AN237" s="3">
        <f>K246</f>
        <v>0</v>
      </c>
      <c r="AO237" s="3">
        <f>K247</f>
        <v>5</v>
      </c>
      <c r="AP237" s="49">
        <f>K248</f>
        <v>1</v>
      </c>
      <c r="AQ237" s="53">
        <f>K249</f>
        <v>1</v>
      </c>
      <c r="AT237" s="49">
        <v>4</v>
      </c>
      <c r="AU237" s="31">
        <f t="shared" ref="AU237:BO237" si="2303">PRODUCT(W237*100*1/W245)</f>
        <v>1.2195121951219512</v>
      </c>
      <c r="AV237" s="31">
        <f t="shared" si="2303"/>
        <v>7.3170731707317076</v>
      </c>
      <c r="AW237" s="31">
        <f t="shared" si="2303"/>
        <v>7.3170731707317076</v>
      </c>
      <c r="AX237" s="31">
        <f t="shared" si="2303"/>
        <v>0</v>
      </c>
      <c r="AY237" s="32">
        <f t="shared" si="2303"/>
        <v>0</v>
      </c>
      <c r="AZ237" s="33">
        <f t="shared" si="2303"/>
        <v>0</v>
      </c>
      <c r="BA237" s="32">
        <f t="shared" si="2303"/>
        <v>0</v>
      </c>
      <c r="BB237" s="32">
        <f t="shared" si="2303"/>
        <v>2.4390243902439024</v>
      </c>
      <c r="BC237" s="32">
        <f t="shared" si="2303"/>
        <v>9.7560975609756095</v>
      </c>
      <c r="BD237" s="32">
        <f t="shared" si="2303"/>
        <v>0</v>
      </c>
      <c r="BE237" s="33">
        <f t="shared" si="2303"/>
        <v>0</v>
      </c>
      <c r="BF237" s="2">
        <f t="shared" si="2303"/>
        <v>7.3170731707317076</v>
      </c>
      <c r="BG237" s="33">
        <f t="shared" si="2303"/>
        <v>1.2195121951219512</v>
      </c>
      <c r="BH237" s="33">
        <f t="shared" si="2303"/>
        <v>4</v>
      </c>
      <c r="BI237" s="31">
        <f t="shared" si="2303"/>
        <v>23.170731707317074</v>
      </c>
      <c r="BJ237" s="32">
        <f t="shared" si="2303"/>
        <v>3.6585365853658538</v>
      </c>
      <c r="BK237" s="33">
        <f t="shared" si="2303"/>
        <v>4.8780487804878048</v>
      </c>
      <c r="BL237" s="33">
        <f t="shared" si="2303"/>
        <v>0</v>
      </c>
      <c r="BM237" s="33">
        <f t="shared" si="2303"/>
        <v>6.0975609756097562</v>
      </c>
      <c r="BN237" s="30">
        <f t="shared" si="2303"/>
        <v>1.2195121951219512</v>
      </c>
      <c r="BO237" s="54">
        <f t="shared" si="2303"/>
        <v>1.2195121951219512</v>
      </c>
      <c r="BR237" s="49">
        <v>4</v>
      </c>
      <c r="BS237" s="31">
        <f t="shared" ref="BS237:CM237" si="2304">AU229+AU230+AU231+AU232+AU233+AU234+AU235+AU236+AU237</f>
        <v>67.073170731707307</v>
      </c>
      <c r="BT237" s="31">
        <f t="shared" si="2304"/>
        <v>89.024390243902431</v>
      </c>
      <c r="BU237" s="31">
        <f t="shared" si="2304"/>
        <v>82.926829268292678</v>
      </c>
      <c r="BV237" s="31">
        <f t="shared" si="2304"/>
        <v>98.780487804878049</v>
      </c>
      <c r="BW237" s="32">
        <f t="shared" si="2304"/>
        <v>96.341463414634148</v>
      </c>
      <c r="BX237" s="33">
        <f t="shared" si="2304"/>
        <v>98.780487804878049</v>
      </c>
      <c r="BY237" s="32">
        <f t="shared" si="2304"/>
        <v>97.560975609756099</v>
      </c>
      <c r="BZ237" s="32">
        <f t="shared" si="2304"/>
        <v>96.341463414634148</v>
      </c>
      <c r="CA237" s="32">
        <f t="shared" si="2304"/>
        <v>100</v>
      </c>
      <c r="CB237" s="32">
        <f t="shared" si="2304"/>
        <v>100</v>
      </c>
      <c r="CC237" s="33">
        <f t="shared" si="2304"/>
        <v>0</v>
      </c>
      <c r="CD237" s="31">
        <f t="shared" si="2304"/>
        <v>98.780487804878049</v>
      </c>
      <c r="CE237" s="31">
        <f t="shared" si="2304"/>
        <v>92.682926829268283</v>
      </c>
      <c r="CF237" s="31">
        <f t="shared" si="2304"/>
        <v>100</v>
      </c>
      <c r="CG237" s="31">
        <f t="shared" si="2304"/>
        <v>59.756097560975611</v>
      </c>
      <c r="CH237" s="32">
        <f t="shared" si="2304"/>
        <v>67.073170731707307</v>
      </c>
      <c r="CI237" s="33">
        <f t="shared" si="2304"/>
        <v>98.780487804878035</v>
      </c>
      <c r="CJ237" s="33">
        <f t="shared" si="2304"/>
        <v>98.780487804878049</v>
      </c>
      <c r="CK237" s="33">
        <f t="shared" si="2304"/>
        <v>92.682926829268283</v>
      </c>
      <c r="CL237" s="30">
        <f t="shared" si="2304"/>
        <v>1.2195121951219512</v>
      </c>
      <c r="CM237" s="54">
        <f t="shared" si="2304"/>
        <v>100</v>
      </c>
      <c r="CN237" s="7"/>
      <c r="CQ237" s="10"/>
      <c r="CR237" s="10"/>
      <c r="CS237" s="10"/>
      <c r="CT237" s="10"/>
      <c r="CU237" s="10"/>
      <c r="CV237" s="10"/>
      <c r="CW237" s="10"/>
      <c r="CX237" s="10"/>
      <c r="CY237" s="10"/>
      <c r="CZ237" s="10"/>
      <c r="DA237" s="10"/>
      <c r="DB237" s="10"/>
      <c r="DC237" s="10"/>
      <c r="DD237" s="10"/>
      <c r="DE237" s="10"/>
      <c r="DF237" s="10"/>
      <c r="DG237" s="10"/>
      <c r="DH237" s="10"/>
      <c r="DI237" s="10"/>
      <c r="DJ237" s="10"/>
      <c r="DK237" s="10"/>
      <c r="DL237" s="10"/>
      <c r="DM237" s="10"/>
      <c r="DN237" s="10"/>
    </row>
    <row r="238" spans="1:118" x14ac:dyDescent="0.25">
      <c r="B238" s="49" t="s">
        <v>11</v>
      </c>
      <c r="C238" s="2">
        <v>0</v>
      </c>
      <c r="D238" s="2">
        <v>0</v>
      </c>
      <c r="E238" s="2">
        <v>79</v>
      </c>
      <c r="F238" s="2">
        <v>0</v>
      </c>
      <c r="G238" s="2">
        <v>3</v>
      </c>
      <c r="H238" s="2">
        <v>0</v>
      </c>
      <c r="I238" s="2">
        <v>0</v>
      </c>
      <c r="J238" s="2">
        <v>0</v>
      </c>
      <c r="K238" s="4">
        <v>0</v>
      </c>
      <c r="L238" s="4">
        <v>0</v>
      </c>
      <c r="M238" s="3">
        <v>0</v>
      </c>
      <c r="N238" s="3">
        <v>0</v>
      </c>
      <c r="O238" s="3">
        <v>0</v>
      </c>
      <c r="P238" s="3">
        <v>0</v>
      </c>
      <c r="Q238" s="3">
        <v>0</v>
      </c>
      <c r="R238" s="3">
        <v>0</v>
      </c>
      <c r="S238" s="49">
        <v>82</v>
      </c>
      <c r="V238" s="49">
        <v>8</v>
      </c>
      <c r="W238" s="2">
        <f>L229</f>
        <v>0</v>
      </c>
      <c r="X238" s="2">
        <f>L230</f>
        <v>2</v>
      </c>
      <c r="Y238" s="2">
        <f>L231</f>
        <v>2</v>
      </c>
      <c r="Z238" s="2">
        <f>L232</f>
        <v>0</v>
      </c>
      <c r="AA238" s="3">
        <f>L233</f>
        <v>0</v>
      </c>
      <c r="AB238" s="3">
        <f>L234</f>
        <v>0</v>
      </c>
      <c r="AC238" s="3">
        <f>L235</f>
        <v>0</v>
      </c>
      <c r="AD238" s="4">
        <f>L236</f>
        <v>2</v>
      </c>
      <c r="AE238" s="3">
        <f>L237</f>
        <v>0</v>
      </c>
      <c r="AF238" s="4">
        <f>L238</f>
        <v>0</v>
      </c>
      <c r="AG238" s="3">
        <f>L239</f>
        <v>0</v>
      </c>
      <c r="AH238" s="2">
        <f>L240</f>
        <v>1</v>
      </c>
      <c r="AI238" s="3">
        <f>L241</f>
        <v>3</v>
      </c>
      <c r="AJ238" s="3">
        <f>L242</f>
        <v>0</v>
      </c>
      <c r="AK238" s="2">
        <f>L243</f>
        <v>7</v>
      </c>
      <c r="AL238" s="3">
        <f>L244</f>
        <v>2</v>
      </c>
      <c r="AM238" s="3">
        <f>L245</f>
        <v>1</v>
      </c>
      <c r="AN238" s="3">
        <f>L246</f>
        <v>1</v>
      </c>
      <c r="AO238" s="3">
        <f>L247</f>
        <v>6</v>
      </c>
      <c r="AP238" s="49">
        <f>L248</f>
        <v>3</v>
      </c>
      <c r="AQ238" s="53">
        <f>L249</f>
        <v>0</v>
      </c>
      <c r="AT238" s="49">
        <v>8</v>
      </c>
      <c r="AU238" s="31">
        <f t="shared" ref="AU238:BO238" si="2305">PRODUCT(W238*100*1/W245)</f>
        <v>0</v>
      </c>
      <c r="AV238" s="31">
        <f t="shared" si="2305"/>
        <v>2.4390243902439024</v>
      </c>
      <c r="AW238" s="31">
        <f t="shared" si="2305"/>
        <v>2.4390243902439024</v>
      </c>
      <c r="AX238" s="31">
        <f t="shared" si="2305"/>
        <v>0</v>
      </c>
      <c r="AY238" s="33">
        <f t="shared" si="2305"/>
        <v>0</v>
      </c>
      <c r="AZ238" s="33">
        <f t="shared" si="2305"/>
        <v>0</v>
      </c>
      <c r="BA238" s="33">
        <f t="shared" si="2305"/>
        <v>0</v>
      </c>
      <c r="BB238" s="32">
        <f t="shared" si="2305"/>
        <v>2.4390243902439024</v>
      </c>
      <c r="BC238" s="33">
        <f t="shared" si="2305"/>
        <v>0</v>
      </c>
      <c r="BD238" s="32">
        <f t="shared" si="2305"/>
        <v>0</v>
      </c>
      <c r="BE238" s="33">
        <f t="shared" si="2305"/>
        <v>0</v>
      </c>
      <c r="BF238" s="2">
        <f t="shared" si="2305"/>
        <v>1.2195121951219512</v>
      </c>
      <c r="BG238" s="3">
        <f t="shared" si="2305"/>
        <v>3.6585365853658538</v>
      </c>
      <c r="BH238" s="33">
        <f t="shared" si="2305"/>
        <v>0</v>
      </c>
      <c r="BI238" s="31">
        <f t="shared" si="2305"/>
        <v>8.536585365853659</v>
      </c>
      <c r="BJ238" s="33">
        <f t="shared" si="2305"/>
        <v>2.4390243902439024</v>
      </c>
      <c r="BK238" s="33">
        <f t="shared" si="2305"/>
        <v>1.2195121951219512</v>
      </c>
      <c r="BL238" s="33">
        <f t="shared" si="2305"/>
        <v>1.2195121951219512</v>
      </c>
      <c r="BM238" s="33">
        <f t="shared" si="2305"/>
        <v>7.3170731707317076</v>
      </c>
      <c r="BN238" s="30">
        <f t="shared" si="2305"/>
        <v>3.6585365853658538</v>
      </c>
      <c r="BO238" s="54">
        <f t="shared" si="2305"/>
        <v>0</v>
      </c>
      <c r="BR238" s="49">
        <v>8</v>
      </c>
      <c r="BS238" s="31">
        <f t="shared" ref="BS238:CM238" si="2306">AU229+AU230+AU231+AU232+AU233+AU234+AU235+AU236+AU237+AU238</f>
        <v>67.073170731707307</v>
      </c>
      <c r="BT238" s="31">
        <f t="shared" si="2306"/>
        <v>91.463414634146332</v>
      </c>
      <c r="BU238" s="31">
        <f t="shared" si="2306"/>
        <v>85.365853658536579</v>
      </c>
      <c r="BV238" s="31">
        <f t="shared" si="2306"/>
        <v>98.780487804878049</v>
      </c>
      <c r="BW238" s="33">
        <f t="shared" si="2306"/>
        <v>96.341463414634148</v>
      </c>
      <c r="BX238" s="33">
        <f t="shared" si="2306"/>
        <v>98.780487804878049</v>
      </c>
      <c r="BY238" s="33">
        <f t="shared" si="2306"/>
        <v>97.560975609756099</v>
      </c>
      <c r="BZ238" s="32">
        <f t="shared" si="2306"/>
        <v>98.780487804878049</v>
      </c>
      <c r="CA238" s="33">
        <f t="shared" si="2306"/>
        <v>100</v>
      </c>
      <c r="CB238" s="32">
        <f t="shared" si="2306"/>
        <v>100</v>
      </c>
      <c r="CC238" s="33">
        <f t="shared" si="2306"/>
        <v>0</v>
      </c>
      <c r="CD238" s="31">
        <f t="shared" si="2306"/>
        <v>100</v>
      </c>
      <c r="CE238" s="33">
        <f t="shared" si="2306"/>
        <v>96.341463414634134</v>
      </c>
      <c r="CF238" s="33">
        <f t="shared" si="2306"/>
        <v>100</v>
      </c>
      <c r="CG238" s="31">
        <f t="shared" si="2306"/>
        <v>68.292682926829272</v>
      </c>
      <c r="CH238" s="33">
        <f t="shared" si="2306"/>
        <v>69.512195121951208</v>
      </c>
      <c r="CI238" s="33">
        <f t="shared" si="2306"/>
        <v>99.999999999999986</v>
      </c>
      <c r="CJ238" s="33">
        <f t="shared" si="2306"/>
        <v>100</v>
      </c>
      <c r="CK238" s="33">
        <f t="shared" si="2306"/>
        <v>99.999999999999986</v>
      </c>
      <c r="CL238" s="30">
        <f t="shared" si="2306"/>
        <v>4.8780487804878048</v>
      </c>
      <c r="CM238" s="54">
        <f t="shared" si="2306"/>
        <v>100</v>
      </c>
      <c r="CN238" s="7"/>
      <c r="CQ238" s="10"/>
      <c r="CR238" s="10"/>
      <c r="CS238" s="10"/>
      <c r="CT238" s="10"/>
      <c r="CU238" s="10"/>
      <c r="CV238" s="10"/>
      <c r="CW238" s="10"/>
      <c r="CX238" s="10"/>
      <c r="CY238" s="10"/>
      <c r="CZ238" s="10"/>
      <c r="DA238" s="10"/>
      <c r="DB238" s="10"/>
      <c r="DC238" s="10"/>
      <c r="DD238" s="10"/>
      <c r="DE238" s="10"/>
      <c r="DF238" s="10"/>
      <c r="DG238" s="10"/>
      <c r="DH238" s="10"/>
      <c r="DI238" s="10"/>
      <c r="DJ238" s="10"/>
      <c r="DK238" s="10"/>
      <c r="DL238" s="10"/>
      <c r="DM238" s="10"/>
      <c r="DN238" s="10"/>
    </row>
    <row r="239" spans="1:118" x14ac:dyDescent="0.25">
      <c r="B239" s="49" t="s">
        <v>12</v>
      </c>
      <c r="C239" s="2">
        <v>0</v>
      </c>
      <c r="D239" s="2">
        <v>0</v>
      </c>
      <c r="E239" s="2">
        <v>0</v>
      </c>
      <c r="F239" s="2">
        <v>0</v>
      </c>
      <c r="G239" s="2">
        <v>0</v>
      </c>
      <c r="H239" s="2">
        <v>0</v>
      </c>
      <c r="I239" s="2">
        <v>0</v>
      </c>
      <c r="J239" s="2">
        <v>0</v>
      </c>
      <c r="K239" s="3">
        <v>0</v>
      </c>
      <c r="L239" s="3">
        <v>0</v>
      </c>
      <c r="M239" s="3">
        <v>82</v>
      </c>
      <c r="N239" s="3">
        <v>0</v>
      </c>
      <c r="O239" s="3">
        <v>0</v>
      </c>
      <c r="P239" s="3">
        <v>0</v>
      </c>
      <c r="Q239" s="3">
        <v>0</v>
      </c>
      <c r="R239" s="3">
        <v>0</v>
      </c>
      <c r="S239" s="49">
        <v>82</v>
      </c>
      <c r="V239" s="49">
        <v>16</v>
      </c>
      <c r="W239" s="3">
        <f>M229</f>
        <v>2</v>
      </c>
      <c r="X239" s="3">
        <f>M230</f>
        <v>4</v>
      </c>
      <c r="Y239" s="3">
        <f>M231</f>
        <v>4</v>
      </c>
      <c r="Z239" s="3">
        <f>M232</f>
        <v>1</v>
      </c>
      <c r="AA239" s="3">
        <f>M233</f>
        <v>0</v>
      </c>
      <c r="AB239" s="3">
        <f>M234</f>
        <v>1</v>
      </c>
      <c r="AC239" s="3">
        <f>M235</f>
        <v>1</v>
      </c>
      <c r="AD239" s="3">
        <f>M236</f>
        <v>0</v>
      </c>
      <c r="AE239" s="3">
        <f>M237</f>
        <v>0</v>
      </c>
      <c r="AF239" s="3">
        <f>M238</f>
        <v>0</v>
      </c>
      <c r="AG239" s="3">
        <f>M239</f>
        <v>82</v>
      </c>
      <c r="AH239" s="3">
        <f>M240</f>
        <v>0</v>
      </c>
      <c r="AI239" s="3">
        <f>M241</f>
        <v>3</v>
      </c>
      <c r="AJ239" s="3">
        <f>M242</f>
        <v>0</v>
      </c>
      <c r="AK239" s="2">
        <f>M243</f>
        <v>6</v>
      </c>
      <c r="AL239" s="3">
        <f>M244</f>
        <v>0</v>
      </c>
      <c r="AM239" s="3">
        <f>M245</f>
        <v>0</v>
      </c>
      <c r="AN239" s="3">
        <f>M246</f>
        <v>0</v>
      </c>
      <c r="AO239" s="3">
        <f>M247</f>
        <v>0</v>
      </c>
      <c r="AP239" s="49">
        <f>M248</f>
        <v>78</v>
      </c>
      <c r="AQ239" s="53">
        <f>M249</f>
        <v>0</v>
      </c>
      <c r="AT239" s="49">
        <v>16</v>
      </c>
      <c r="AU239" s="33">
        <f t="shared" ref="AU239:BO239" si="2307">PRODUCT(W239*100*1/W245)</f>
        <v>2.4390243902439024</v>
      </c>
      <c r="AV239" s="33">
        <f t="shared" si="2307"/>
        <v>4.8780487804878048</v>
      </c>
      <c r="AW239" s="33">
        <f t="shared" si="2307"/>
        <v>4.8780487804878048</v>
      </c>
      <c r="AX239" s="33">
        <f t="shared" si="2307"/>
        <v>1.2195121951219512</v>
      </c>
      <c r="AY239" s="33">
        <f t="shared" si="2307"/>
        <v>0</v>
      </c>
      <c r="AZ239" s="33">
        <f t="shared" si="2307"/>
        <v>1.2195121951219512</v>
      </c>
      <c r="BA239" s="33">
        <f t="shared" si="2307"/>
        <v>1.2195121951219512</v>
      </c>
      <c r="BB239" s="33">
        <f t="shared" si="2307"/>
        <v>0</v>
      </c>
      <c r="BC239" s="33">
        <f t="shared" si="2307"/>
        <v>0</v>
      </c>
      <c r="BD239" s="33">
        <f t="shared" si="2307"/>
        <v>0</v>
      </c>
      <c r="BE239" s="33">
        <f t="shared" si="2307"/>
        <v>100</v>
      </c>
      <c r="BF239" s="33">
        <f t="shared" si="2307"/>
        <v>0</v>
      </c>
      <c r="BG239" s="3">
        <f t="shared" si="2307"/>
        <v>3.6585365853658538</v>
      </c>
      <c r="BH239" s="33">
        <f t="shared" si="2307"/>
        <v>0</v>
      </c>
      <c r="BI239" s="31">
        <f t="shared" si="2307"/>
        <v>7.3170731707317076</v>
      </c>
      <c r="BJ239" s="33">
        <f t="shared" si="2307"/>
        <v>0</v>
      </c>
      <c r="BK239" s="33">
        <f t="shared" si="2307"/>
        <v>0</v>
      </c>
      <c r="BL239" s="33">
        <f t="shared" si="2307"/>
        <v>0</v>
      </c>
      <c r="BM239" s="33">
        <f t="shared" si="2307"/>
        <v>0</v>
      </c>
      <c r="BN239" s="30">
        <f t="shared" si="2307"/>
        <v>95.121951219512198</v>
      </c>
      <c r="BO239" s="54">
        <f t="shared" si="2307"/>
        <v>0</v>
      </c>
      <c r="BR239" s="49">
        <v>16</v>
      </c>
      <c r="BS239" s="33">
        <f t="shared" ref="BS239:CM239" si="2308">AU229+AU230+AU231+AU232+AU233+AU234+AU235+AU236+AU237+AU238+AU239</f>
        <v>69.512195121951208</v>
      </c>
      <c r="BT239" s="33">
        <f t="shared" si="2308"/>
        <v>96.341463414634134</v>
      </c>
      <c r="BU239" s="31">
        <f t="shared" si="2308"/>
        <v>90.243902439024382</v>
      </c>
      <c r="BV239" s="31">
        <f t="shared" si="2308"/>
        <v>100</v>
      </c>
      <c r="BW239" s="33">
        <f t="shared" si="2308"/>
        <v>96.341463414634148</v>
      </c>
      <c r="BX239" s="33">
        <f t="shared" si="2308"/>
        <v>100</v>
      </c>
      <c r="BY239" s="33">
        <f t="shared" si="2308"/>
        <v>98.780487804878049</v>
      </c>
      <c r="BZ239" s="33">
        <f t="shared" si="2308"/>
        <v>98.780487804878049</v>
      </c>
      <c r="CA239" s="33">
        <f t="shared" si="2308"/>
        <v>100</v>
      </c>
      <c r="CB239" s="33">
        <f t="shared" si="2308"/>
        <v>100</v>
      </c>
      <c r="CC239" s="33">
        <f t="shared" si="2308"/>
        <v>100</v>
      </c>
      <c r="CD239" s="31">
        <f t="shared" si="2308"/>
        <v>100</v>
      </c>
      <c r="CE239" s="33">
        <f t="shared" si="2308"/>
        <v>99.999999999999986</v>
      </c>
      <c r="CF239" s="33">
        <f t="shared" si="2308"/>
        <v>100</v>
      </c>
      <c r="CG239" s="31">
        <f t="shared" si="2308"/>
        <v>75.609756097560975</v>
      </c>
      <c r="CH239" s="33">
        <f t="shared" si="2308"/>
        <v>69.512195121951208</v>
      </c>
      <c r="CI239" s="33">
        <f t="shared" si="2308"/>
        <v>99.999999999999986</v>
      </c>
      <c r="CJ239" s="33">
        <f t="shared" si="2308"/>
        <v>100</v>
      </c>
      <c r="CK239" s="33">
        <f t="shared" si="2308"/>
        <v>99.999999999999986</v>
      </c>
      <c r="CL239" s="30">
        <f t="shared" si="2308"/>
        <v>100</v>
      </c>
      <c r="CM239" s="54">
        <f t="shared" si="2308"/>
        <v>100</v>
      </c>
      <c r="CN239" s="7"/>
      <c r="CQ239" s="10"/>
      <c r="CR239" s="10"/>
      <c r="CS239" s="10"/>
      <c r="CT239" s="10"/>
      <c r="CU239" s="10"/>
      <c r="CV239" s="10"/>
      <c r="CW239" s="10"/>
      <c r="CX239" s="10"/>
      <c r="CY239" s="10"/>
      <c r="CZ239" s="10"/>
      <c r="DA239" s="10"/>
      <c r="DB239" s="10"/>
      <c r="DC239" s="10"/>
      <c r="DD239" s="10"/>
      <c r="DE239" s="10"/>
      <c r="DF239" s="10"/>
      <c r="DG239" s="10"/>
      <c r="DH239" s="10"/>
      <c r="DI239" s="10"/>
      <c r="DJ239" s="10"/>
      <c r="DK239" s="10"/>
      <c r="DL239" s="10"/>
      <c r="DM239" s="10"/>
      <c r="DN239" s="10"/>
    </row>
    <row r="240" spans="1:118" x14ac:dyDescent="0.25">
      <c r="B240" s="49" t="s">
        <v>13</v>
      </c>
      <c r="C240" s="2">
        <v>0</v>
      </c>
      <c r="D240" s="2">
        <v>0</v>
      </c>
      <c r="E240" s="2">
        <v>0</v>
      </c>
      <c r="F240" s="2">
        <v>0</v>
      </c>
      <c r="G240" s="2">
        <v>18</v>
      </c>
      <c r="H240" s="2">
        <v>0</v>
      </c>
      <c r="I240" s="2">
        <v>44</v>
      </c>
      <c r="J240" s="2">
        <v>13</v>
      </c>
      <c r="K240" s="2">
        <v>6</v>
      </c>
      <c r="L240" s="2">
        <v>1</v>
      </c>
      <c r="M240" s="3">
        <v>0</v>
      </c>
      <c r="N240" s="3">
        <v>0</v>
      </c>
      <c r="O240" s="3">
        <v>0</v>
      </c>
      <c r="P240" s="3">
        <v>0</v>
      </c>
      <c r="Q240" s="3">
        <v>0</v>
      </c>
      <c r="R240" s="3">
        <v>0</v>
      </c>
      <c r="S240" s="49">
        <v>82</v>
      </c>
      <c r="V240" s="49">
        <v>32</v>
      </c>
      <c r="W240" s="3">
        <f>N229</f>
        <v>2</v>
      </c>
      <c r="X240" s="3">
        <f>N230</f>
        <v>1</v>
      </c>
      <c r="Y240" s="3">
        <f>N231</f>
        <v>3</v>
      </c>
      <c r="Z240" s="3">
        <f>N232</f>
        <v>0</v>
      </c>
      <c r="AA240" s="3">
        <f>N233</f>
        <v>3</v>
      </c>
      <c r="AB240" s="3">
        <f>N234</f>
        <v>0</v>
      </c>
      <c r="AC240" s="3">
        <f>N235</f>
        <v>1</v>
      </c>
      <c r="AD240" s="3">
        <f>N236</f>
        <v>1</v>
      </c>
      <c r="AE240" s="3">
        <f>N237</f>
        <v>0</v>
      </c>
      <c r="AF240" s="3">
        <f>N238</f>
        <v>0</v>
      </c>
      <c r="AG240" s="3">
        <f>N239</f>
        <v>0</v>
      </c>
      <c r="AH240" s="3">
        <f>N240</f>
        <v>0</v>
      </c>
      <c r="AI240" s="3">
        <f>N241</f>
        <v>0</v>
      </c>
      <c r="AJ240" s="3">
        <f>N242</f>
        <v>0</v>
      </c>
      <c r="AK240" s="2">
        <f>N243</f>
        <v>6</v>
      </c>
      <c r="AL240" s="3">
        <f>N244</f>
        <v>25</v>
      </c>
      <c r="AM240" s="3">
        <f>N245</f>
        <v>0</v>
      </c>
      <c r="AN240" s="3">
        <f>N246</f>
        <v>0</v>
      </c>
      <c r="AO240" s="3">
        <f>N247</f>
        <v>0</v>
      </c>
      <c r="AP240" s="49">
        <f>N248</f>
        <v>0</v>
      </c>
      <c r="AQ240" s="53">
        <f>N249</f>
        <v>0</v>
      </c>
      <c r="AT240" s="49">
        <v>32</v>
      </c>
      <c r="AU240" s="33">
        <f t="shared" ref="AU240:BO240" si="2309">PRODUCT(W240*100*1/W245)</f>
        <v>2.4390243902439024</v>
      </c>
      <c r="AV240" s="33">
        <f t="shared" si="2309"/>
        <v>1.2195121951219512</v>
      </c>
      <c r="AW240" s="33">
        <f t="shared" si="2309"/>
        <v>3.6585365853658538</v>
      </c>
      <c r="AX240" s="33">
        <f t="shared" si="2309"/>
        <v>0</v>
      </c>
      <c r="AY240" s="33">
        <f t="shared" si="2309"/>
        <v>3.6585365853658538</v>
      </c>
      <c r="AZ240" s="33">
        <f t="shared" si="2309"/>
        <v>0</v>
      </c>
      <c r="BA240" s="33">
        <f t="shared" si="2309"/>
        <v>1.2195121951219512</v>
      </c>
      <c r="BB240" s="33">
        <f t="shared" si="2309"/>
        <v>1.2195121951219512</v>
      </c>
      <c r="BC240" s="33">
        <f t="shared" si="2309"/>
        <v>0</v>
      </c>
      <c r="BD240" s="33">
        <f t="shared" si="2309"/>
        <v>0</v>
      </c>
      <c r="BE240" s="33">
        <f t="shared" si="2309"/>
        <v>0</v>
      </c>
      <c r="BF240" s="33">
        <f t="shared" si="2309"/>
        <v>0</v>
      </c>
      <c r="BG240" s="33">
        <f t="shared" si="2309"/>
        <v>0</v>
      </c>
      <c r="BH240" s="33">
        <f t="shared" si="2309"/>
        <v>0</v>
      </c>
      <c r="BI240" s="31">
        <f t="shared" si="2309"/>
        <v>7.3170731707317076</v>
      </c>
      <c r="BJ240" s="33">
        <f t="shared" si="2309"/>
        <v>30.487804878048781</v>
      </c>
      <c r="BK240" s="33">
        <f t="shared" si="2309"/>
        <v>0</v>
      </c>
      <c r="BL240" s="33">
        <f t="shared" si="2309"/>
        <v>0</v>
      </c>
      <c r="BM240" s="33">
        <f t="shared" si="2309"/>
        <v>0</v>
      </c>
      <c r="BN240" s="30">
        <f t="shared" si="2309"/>
        <v>0</v>
      </c>
      <c r="BO240" s="54">
        <f t="shared" si="2309"/>
        <v>0</v>
      </c>
      <c r="BR240" s="49">
        <v>32</v>
      </c>
      <c r="BS240" s="33">
        <f t="shared" ref="BS240:CM240" si="2310">AU229+AU230+AU231+AU232+AU233+AU234+AU235+AU236+AU237+AU238+AU239+AU240</f>
        <v>71.951219512195109</v>
      </c>
      <c r="BT240" s="33">
        <f t="shared" si="2310"/>
        <v>97.560975609756085</v>
      </c>
      <c r="BU240" s="33">
        <f t="shared" si="2310"/>
        <v>93.902439024390233</v>
      </c>
      <c r="BV240" s="33">
        <f t="shared" si="2310"/>
        <v>100</v>
      </c>
      <c r="BW240" s="33">
        <f t="shared" si="2310"/>
        <v>100</v>
      </c>
      <c r="BX240" s="33">
        <f t="shared" si="2310"/>
        <v>100</v>
      </c>
      <c r="BY240" s="33">
        <f t="shared" si="2310"/>
        <v>100</v>
      </c>
      <c r="BZ240" s="33">
        <f t="shared" si="2310"/>
        <v>100</v>
      </c>
      <c r="CA240" s="33">
        <f t="shared" si="2310"/>
        <v>100</v>
      </c>
      <c r="CB240" s="33">
        <f t="shared" si="2310"/>
        <v>100</v>
      </c>
      <c r="CC240" s="33">
        <f t="shared" si="2310"/>
        <v>100</v>
      </c>
      <c r="CD240" s="33">
        <f t="shared" si="2310"/>
        <v>100</v>
      </c>
      <c r="CE240" s="33">
        <f t="shared" si="2310"/>
        <v>99.999999999999986</v>
      </c>
      <c r="CF240" s="33">
        <f t="shared" si="2310"/>
        <v>100</v>
      </c>
      <c r="CG240" s="31">
        <f t="shared" si="2310"/>
        <v>82.926829268292678</v>
      </c>
      <c r="CH240" s="33">
        <f t="shared" si="2310"/>
        <v>99.999999999999986</v>
      </c>
      <c r="CI240" s="33">
        <f t="shared" si="2310"/>
        <v>99.999999999999986</v>
      </c>
      <c r="CJ240" s="33">
        <f t="shared" si="2310"/>
        <v>100</v>
      </c>
      <c r="CK240" s="33">
        <f t="shared" si="2310"/>
        <v>99.999999999999986</v>
      </c>
      <c r="CL240" s="30">
        <f t="shared" si="2310"/>
        <v>100</v>
      </c>
      <c r="CM240" s="54">
        <f t="shared" si="2310"/>
        <v>100</v>
      </c>
      <c r="CN240" s="7"/>
      <c r="CQ240" s="10"/>
      <c r="CR240" s="10"/>
      <c r="CS240" s="10"/>
      <c r="CT240" s="10"/>
      <c r="CU240" s="10"/>
      <c r="CV240" s="10"/>
      <c r="CW240" s="10"/>
      <c r="CX240" s="10"/>
      <c r="CY240" s="10"/>
      <c r="CZ240" s="10"/>
      <c r="DA240" s="10"/>
      <c r="DB240" s="10"/>
      <c r="DC240" s="10"/>
      <c r="DD240" s="10"/>
      <c r="DE240" s="10"/>
      <c r="DF240" s="10"/>
      <c r="DG240" s="10"/>
      <c r="DH240" s="10"/>
      <c r="DI240" s="10"/>
      <c r="DJ240" s="10"/>
      <c r="DK240" s="10"/>
      <c r="DL240" s="10"/>
      <c r="DM240" s="10"/>
      <c r="DN240" s="10"/>
    </row>
    <row r="241" spans="2:118" x14ac:dyDescent="0.25">
      <c r="B241" s="49" t="s">
        <v>14</v>
      </c>
      <c r="C241" s="2">
        <v>0</v>
      </c>
      <c r="D241" s="2">
        <v>0</v>
      </c>
      <c r="E241" s="2">
        <v>3</v>
      </c>
      <c r="F241" s="2">
        <v>0</v>
      </c>
      <c r="G241" s="2">
        <v>29</v>
      </c>
      <c r="H241" s="2">
        <v>35</v>
      </c>
      <c r="I241" s="2">
        <v>4</v>
      </c>
      <c r="J241" s="2">
        <v>4</v>
      </c>
      <c r="K241" s="3">
        <v>1</v>
      </c>
      <c r="L241" s="3">
        <v>3</v>
      </c>
      <c r="M241" s="3">
        <v>3</v>
      </c>
      <c r="N241" s="3">
        <v>0</v>
      </c>
      <c r="O241" s="3">
        <v>0</v>
      </c>
      <c r="P241" s="3">
        <v>0</v>
      </c>
      <c r="Q241" s="3">
        <v>0</v>
      </c>
      <c r="R241" s="3">
        <v>0</v>
      </c>
      <c r="S241" s="49">
        <v>82</v>
      </c>
      <c r="V241" s="49">
        <v>64</v>
      </c>
      <c r="W241" s="3">
        <f>O229</f>
        <v>23</v>
      </c>
      <c r="X241" s="3">
        <f>O230</f>
        <v>2</v>
      </c>
      <c r="Y241" s="3">
        <f>O231</f>
        <v>0</v>
      </c>
      <c r="Z241" s="3">
        <f>O232</f>
        <v>0</v>
      </c>
      <c r="AA241" s="3">
        <f>O233</f>
        <v>0</v>
      </c>
      <c r="AB241" s="3">
        <f>O234</f>
        <v>0</v>
      </c>
      <c r="AC241" s="3">
        <f>O235</f>
        <v>0</v>
      </c>
      <c r="AD241" s="3">
        <f>O236</f>
        <v>0</v>
      </c>
      <c r="AE241" s="3">
        <f>O237</f>
        <v>0</v>
      </c>
      <c r="AF241" s="3">
        <f>O238</f>
        <v>0</v>
      </c>
      <c r="AG241" s="3">
        <f>O239</f>
        <v>0</v>
      </c>
      <c r="AH241" s="3">
        <f>O240</f>
        <v>0</v>
      </c>
      <c r="AI241" s="3">
        <f>O241</f>
        <v>0</v>
      </c>
      <c r="AJ241" s="3">
        <f>O242</f>
        <v>0</v>
      </c>
      <c r="AK241" s="3">
        <f>O243</f>
        <v>1</v>
      </c>
      <c r="AL241" s="3">
        <f>O244</f>
        <v>0</v>
      </c>
      <c r="AM241" s="3">
        <f>O245</f>
        <v>0</v>
      </c>
      <c r="AN241" s="3">
        <f>O246</f>
        <v>0</v>
      </c>
      <c r="AO241" s="3">
        <f>O247</f>
        <v>0</v>
      </c>
      <c r="AP241" s="49">
        <f>O248</f>
        <v>0</v>
      </c>
      <c r="AQ241" s="53">
        <f>O249</f>
        <v>0</v>
      </c>
      <c r="AT241" s="49">
        <v>64</v>
      </c>
      <c r="AU241" s="33">
        <f t="shared" ref="AU241:BO241" si="2311">PRODUCT(W241*100*1/W245)</f>
        <v>28.048780487804876</v>
      </c>
      <c r="AV241" s="33">
        <f t="shared" si="2311"/>
        <v>2.4390243902439024</v>
      </c>
      <c r="AW241" s="33">
        <f t="shared" si="2311"/>
        <v>0</v>
      </c>
      <c r="AX241" s="33">
        <f t="shared" si="2311"/>
        <v>0</v>
      </c>
      <c r="AY241" s="33">
        <f t="shared" si="2311"/>
        <v>0</v>
      </c>
      <c r="AZ241" s="33">
        <f t="shared" si="2311"/>
        <v>0</v>
      </c>
      <c r="BA241" s="33">
        <f t="shared" si="2311"/>
        <v>0</v>
      </c>
      <c r="BB241" s="33">
        <f t="shared" si="2311"/>
        <v>0</v>
      </c>
      <c r="BC241" s="33">
        <f t="shared" si="2311"/>
        <v>0</v>
      </c>
      <c r="BD241" s="33">
        <f t="shared" si="2311"/>
        <v>0</v>
      </c>
      <c r="BE241" s="33">
        <f t="shared" si="2311"/>
        <v>0</v>
      </c>
      <c r="BF241" s="33">
        <f t="shared" si="2311"/>
        <v>0</v>
      </c>
      <c r="BG241" s="33">
        <f t="shared" si="2311"/>
        <v>0</v>
      </c>
      <c r="BH241" s="33">
        <f t="shared" si="2311"/>
        <v>0</v>
      </c>
      <c r="BI241" s="33">
        <f t="shared" si="2311"/>
        <v>1.2195121951219512</v>
      </c>
      <c r="BJ241" s="33">
        <f t="shared" si="2311"/>
        <v>0</v>
      </c>
      <c r="BK241" s="33">
        <f t="shared" si="2311"/>
        <v>0</v>
      </c>
      <c r="BL241" s="33">
        <f t="shared" si="2311"/>
        <v>0</v>
      </c>
      <c r="BM241" s="33">
        <f t="shared" si="2311"/>
        <v>0</v>
      </c>
      <c r="BN241" s="30">
        <f t="shared" si="2311"/>
        <v>0</v>
      </c>
      <c r="BO241" s="54">
        <f t="shared" si="2311"/>
        <v>0</v>
      </c>
      <c r="BR241" s="49">
        <v>64</v>
      </c>
      <c r="BS241" s="33">
        <f t="shared" ref="BS241:CM241" si="2312">AU229+AU230+AU231+AU232+AU233+AU234+AU235+AU236+AU237+AU238+AU239+AU240+AU241</f>
        <v>99.999999999999986</v>
      </c>
      <c r="BT241" s="33">
        <f t="shared" si="2312"/>
        <v>99.999999999999986</v>
      </c>
      <c r="BU241" s="33">
        <f t="shared" si="2312"/>
        <v>93.902439024390233</v>
      </c>
      <c r="BV241" s="33">
        <f t="shared" si="2312"/>
        <v>100</v>
      </c>
      <c r="BW241" s="33">
        <f t="shared" si="2312"/>
        <v>100</v>
      </c>
      <c r="BX241" s="33">
        <f t="shared" si="2312"/>
        <v>100</v>
      </c>
      <c r="BY241" s="33">
        <f t="shared" si="2312"/>
        <v>100</v>
      </c>
      <c r="BZ241" s="33">
        <f t="shared" si="2312"/>
        <v>100</v>
      </c>
      <c r="CA241" s="33">
        <f t="shared" si="2312"/>
        <v>100</v>
      </c>
      <c r="CB241" s="33">
        <f t="shared" si="2312"/>
        <v>100</v>
      </c>
      <c r="CC241" s="33">
        <f t="shared" si="2312"/>
        <v>100</v>
      </c>
      <c r="CD241" s="33">
        <f t="shared" si="2312"/>
        <v>100</v>
      </c>
      <c r="CE241" s="33">
        <f t="shared" si="2312"/>
        <v>99.999999999999986</v>
      </c>
      <c r="CF241" s="33">
        <f t="shared" si="2312"/>
        <v>100</v>
      </c>
      <c r="CG241" s="33">
        <f t="shared" si="2312"/>
        <v>84.146341463414629</v>
      </c>
      <c r="CH241" s="33">
        <f t="shared" si="2312"/>
        <v>99.999999999999986</v>
      </c>
      <c r="CI241" s="33">
        <f t="shared" si="2312"/>
        <v>99.999999999999986</v>
      </c>
      <c r="CJ241" s="33">
        <f t="shared" si="2312"/>
        <v>100</v>
      </c>
      <c r="CK241" s="33">
        <f t="shared" si="2312"/>
        <v>99.999999999999986</v>
      </c>
      <c r="CL241" s="30">
        <f t="shared" si="2312"/>
        <v>100</v>
      </c>
      <c r="CM241" s="54">
        <f t="shared" si="2312"/>
        <v>100</v>
      </c>
      <c r="CN241" s="7"/>
      <c r="CQ241" s="10"/>
      <c r="CR241" s="10"/>
      <c r="CS241" s="10"/>
      <c r="CT241" s="10"/>
      <c r="CU241" s="10"/>
      <c r="CV241" s="10"/>
      <c r="CW241" s="10"/>
      <c r="CX241" s="10"/>
      <c r="CY241" s="10"/>
      <c r="CZ241" s="10"/>
      <c r="DA241" s="10"/>
      <c r="DB241" s="10"/>
      <c r="DC241" s="10"/>
      <c r="DD241" s="10"/>
      <c r="DE241" s="10"/>
      <c r="DF241" s="10"/>
      <c r="DG241" s="10"/>
      <c r="DH241" s="10"/>
      <c r="DI241" s="10"/>
      <c r="DJ241" s="10"/>
      <c r="DK241" s="10"/>
      <c r="DL241" s="10"/>
      <c r="DM241" s="10"/>
      <c r="DN241" s="10"/>
    </row>
    <row r="242" spans="2:118" x14ac:dyDescent="0.25">
      <c r="B242" s="49" t="s">
        <v>15</v>
      </c>
      <c r="C242" s="2">
        <v>0</v>
      </c>
      <c r="D242" s="2">
        <v>0</v>
      </c>
      <c r="E242" s="2">
        <v>13</v>
      </c>
      <c r="F242" s="2">
        <v>0</v>
      </c>
      <c r="G242" s="2">
        <v>10</v>
      </c>
      <c r="H242" s="2">
        <v>1</v>
      </c>
      <c r="I242" s="2">
        <v>0</v>
      </c>
      <c r="J242" s="2">
        <v>0</v>
      </c>
      <c r="K242" s="3">
        <v>1</v>
      </c>
      <c r="L242" s="3">
        <v>0</v>
      </c>
      <c r="M242" s="3">
        <v>0</v>
      </c>
      <c r="N242" s="3">
        <v>0</v>
      </c>
      <c r="O242" s="3">
        <v>0</v>
      </c>
      <c r="P242" s="3">
        <v>0</v>
      </c>
      <c r="Q242" s="3">
        <v>0</v>
      </c>
      <c r="R242" s="3">
        <v>0</v>
      </c>
      <c r="S242" s="49">
        <v>25</v>
      </c>
      <c r="V242" s="49">
        <v>128</v>
      </c>
      <c r="W242" s="3">
        <f>P229</f>
        <v>0</v>
      </c>
      <c r="X242" s="3">
        <f>P230</f>
        <v>0</v>
      </c>
      <c r="Y242" s="3">
        <f>P231</f>
        <v>5</v>
      </c>
      <c r="Z242" s="3">
        <f>P232</f>
        <v>0</v>
      </c>
      <c r="AA242" s="3">
        <f>P233</f>
        <v>0</v>
      </c>
      <c r="AB242" s="3">
        <f>P234</f>
        <v>0</v>
      </c>
      <c r="AC242" s="3">
        <f>P235</f>
        <v>0</v>
      </c>
      <c r="AD242" s="3">
        <f>P236</f>
        <v>0</v>
      </c>
      <c r="AE242" s="3">
        <f>P237</f>
        <v>0</v>
      </c>
      <c r="AF242" s="3">
        <f>P238</f>
        <v>0</v>
      </c>
      <c r="AG242" s="3">
        <f>P239</f>
        <v>0</v>
      </c>
      <c r="AH242" s="3">
        <f>P240</f>
        <v>0</v>
      </c>
      <c r="AI242" s="3">
        <f>P241</f>
        <v>0</v>
      </c>
      <c r="AJ242" s="3">
        <f>P242</f>
        <v>0</v>
      </c>
      <c r="AK242" s="3">
        <f>P243</f>
        <v>7</v>
      </c>
      <c r="AL242" s="3">
        <f>P244</f>
        <v>0</v>
      </c>
      <c r="AM242" s="3">
        <f>P245</f>
        <v>0</v>
      </c>
      <c r="AN242" s="3">
        <f>P246</f>
        <v>0</v>
      </c>
      <c r="AO242" s="3">
        <f>P247</f>
        <v>0</v>
      </c>
      <c r="AP242" s="49">
        <f>P248</f>
        <v>0</v>
      </c>
      <c r="AQ242" s="53">
        <f>P249</f>
        <v>0</v>
      </c>
      <c r="AT242" s="49">
        <v>128</v>
      </c>
      <c r="AU242" s="33">
        <f t="shared" ref="AU242:BO242" si="2313">PRODUCT(W242*100*1/W245)</f>
        <v>0</v>
      </c>
      <c r="AV242" s="33">
        <f t="shared" si="2313"/>
        <v>0</v>
      </c>
      <c r="AW242" s="33">
        <f t="shared" si="2313"/>
        <v>6.0975609756097562</v>
      </c>
      <c r="AX242" s="33">
        <f t="shared" si="2313"/>
        <v>0</v>
      </c>
      <c r="AY242" s="33">
        <f t="shared" si="2313"/>
        <v>0</v>
      </c>
      <c r="AZ242" s="33">
        <f t="shared" si="2313"/>
        <v>0</v>
      </c>
      <c r="BA242" s="33">
        <f t="shared" si="2313"/>
        <v>0</v>
      </c>
      <c r="BB242" s="33">
        <f t="shared" si="2313"/>
        <v>0</v>
      </c>
      <c r="BC242" s="33">
        <f t="shared" si="2313"/>
        <v>0</v>
      </c>
      <c r="BD242" s="33">
        <f t="shared" si="2313"/>
        <v>0</v>
      </c>
      <c r="BE242" s="33">
        <f t="shared" si="2313"/>
        <v>0</v>
      </c>
      <c r="BF242" s="33">
        <f t="shared" si="2313"/>
        <v>0</v>
      </c>
      <c r="BG242" s="33">
        <f t="shared" si="2313"/>
        <v>0</v>
      </c>
      <c r="BH242" s="33">
        <f t="shared" si="2313"/>
        <v>0</v>
      </c>
      <c r="BI242" s="33">
        <f t="shared" si="2313"/>
        <v>8.536585365853659</v>
      </c>
      <c r="BJ242" s="33">
        <f t="shared" si="2313"/>
        <v>0</v>
      </c>
      <c r="BK242" s="33">
        <f t="shared" si="2313"/>
        <v>0</v>
      </c>
      <c r="BL242" s="33">
        <f t="shared" si="2313"/>
        <v>0</v>
      </c>
      <c r="BM242" s="33">
        <f t="shared" si="2313"/>
        <v>0</v>
      </c>
      <c r="BN242" s="30">
        <f t="shared" si="2313"/>
        <v>0</v>
      </c>
      <c r="BO242" s="54">
        <f t="shared" si="2313"/>
        <v>0</v>
      </c>
      <c r="BR242" s="49">
        <v>128</v>
      </c>
      <c r="BS242" s="33">
        <f t="shared" ref="BS242:CM242" si="2314">AU229+AU230+AU231+AU232+AU233+AU234+AU235+AU236+AU237+AU238+AU239+AU240+AU241+AU242</f>
        <v>99.999999999999986</v>
      </c>
      <c r="BT242" s="33">
        <f t="shared" si="2314"/>
        <v>99.999999999999986</v>
      </c>
      <c r="BU242" s="33">
        <f t="shared" si="2314"/>
        <v>99.999999999999986</v>
      </c>
      <c r="BV242" s="33">
        <f t="shared" si="2314"/>
        <v>100</v>
      </c>
      <c r="BW242" s="33">
        <f t="shared" si="2314"/>
        <v>100</v>
      </c>
      <c r="BX242" s="33">
        <f t="shared" si="2314"/>
        <v>100</v>
      </c>
      <c r="BY242" s="33">
        <f t="shared" si="2314"/>
        <v>100</v>
      </c>
      <c r="BZ242" s="33">
        <f t="shared" si="2314"/>
        <v>100</v>
      </c>
      <c r="CA242" s="33">
        <f t="shared" si="2314"/>
        <v>100</v>
      </c>
      <c r="CB242" s="33">
        <f t="shared" si="2314"/>
        <v>100</v>
      </c>
      <c r="CC242" s="33">
        <f t="shared" si="2314"/>
        <v>100</v>
      </c>
      <c r="CD242" s="33">
        <f t="shared" si="2314"/>
        <v>100</v>
      </c>
      <c r="CE242" s="33">
        <f t="shared" si="2314"/>
        <v>99.999999999999986</v>
      </c>
      <c r="CF242" s="33">
        <f t="shared" si="2314"/>
        <v>100</v>
      </c>
      <c r="CG242" s="33">
        <f t="shared" si="2314"/>
        <v>92.682926829268283</v>
      </c>
      <c r="CH242" s="33">
        <f t="shared" si="2314"/>
        <v>99.999999999999986</v>
      </c>
      <c r="CI242" s="33">
        <f t="shared" si="2314"/>
        <v>99.999999999999986</v>
      </c>
      <c r="CJ242" s="33">
        <f t="shared" si="2314"/>
        <v>100</v>
      </c>
      <c r="CK242" s="33">
        <f t="shared" si="2314"/>
        <v>99.999999999999986</v>
      </c>
      <c r="CL242" s="30">
        <f t="shared" si="2314"/>
        <v>100</v>
      </c>
      <c r="CM242" s="54">
        <f t="shared" si="2314"/>
        <v>100</v>
      </c>
      <c r="CN242" s="7"/>
      <c r="CQ242" s="10"/>
      <c r="CR242" s="10"/>
      <c r="CS242" s="10"/>
      <c r="CT242" s="10"/>
      <c r="CU242" s="10"/>
      <c r="CV242" s="10"/>
      <c r="CW242" s="10"/>
      <c r="CX242" s="10"/>
      <c r="CY242" s="10"/>
      <c r="CZ242" s="10"/>
      <c r="DA242" s="10"/>
      <c r="DB242" s="10"/>
      <c r="DC242" s="10"/>
      <c r="DD242" s="10"/>
      <c r="DE242" s="10"/>
      <c r="DF242" s="10"/>
      <c r="DG242" s="10"/>
      <c r="DH242" s="10"/>
      <c r="DI242" s="10"/>
      <c r="DJ242" s="10"/>
      <c r="DK242" s="10"/>
      <c r="DL242" s="10"/>
      <c r="DM242" s="10"/>
      <c r="DN242" s="10"/>
    </row>
    <row r="243" spans="2:118" x14ac:dyDescent="0.25">
      <c r="B243" s="49" t="s">
        <v>16</v>
      </c>
      <c r="C243" s="2">
        <v>0</v>
      </c>
      <c r="D243" s="2">
        <v>0</v>
      </c>
      <c r="E243" s="2">
        <v>0</v>
      </c>
      <c r="F243" s="2">
        <v>0</v>
      </c>
      <c r="G243" s="2">
        <v>0</v>
      </c>
      <c r="H243" s="2">
        <v>20</v>
      </c>
      <c r="I243" s="2">
        <v>0</v>
      </c>
      <c r="J243" s="2">
        <v>10</v>
      </c>
      <c r="K243" s="2">
        <v>19</v>
      </c>
      <c r="L243" s="2">
        <v>7</v>
      </c>
      <c r="M243" s="2">
        <v>6</v>
      </c>
      <c r="N243" s="2">
        <v>6</v>
      </c>
      <c r="O243" s="3">
        <v>1</v>
      </c>
      <c r="P243" s="3">
        <v>7</v>
      </c>
      <c r="Q243" s="3">
        <v>6</v>
      </c>
      <c r="R243" s="3">
        <v>0</v>
      </c>
      <c r="S243" s="49">
        <v>82</v>
      </c>
      <c r="V243" s="49">
        <v>256</v>
      </c>
      <c r="W243" s="3">
        <f>Q229</f>
        <v>0</v>
      </c>
      <c r="X243" s="3">
        <f>Q230</f>
        <v>0</v>
      </c>
      <c r="Y243" s="3">
        <f>Q231</f>
        <v>0</v>
      </c>
      <c r="Z243" s="3">
        <f>Q232</f>
        <v>0</v>
      </c>
      <c r="AA243" s="3">
        <f>Q233</f>
        <v>0</v>
      </c>
      <c r="AB243" s="3">
        <f>Q234</f>
        <v>0</v>
      </c>
      <c r="AC243" s="3">
        <f>Q235</f>
        <v>0</v>
      </c>
      <c r="AD243" s="3">
        <f>Q236</f>
        <v>0</v>
      </c>
      <c r="AE243" s="3">
        <f>Q237</f>
        <v>0</v>
      </c>
      <c r="AF243" s="3">
        <f>Q238</f>
        <v>0</v>
      </c>
      <c r="AG243" s="3">
        <f>Q239</f>
        <v>0</v>
      </c>
      <c r="AH243" s="3">
        <f>Q240</f>
        <v>0</v>
      </c>
      <c r="AI243" s="3">
        <f>Q241</f>
        <v>0</v>
      </c>
      <c r="AJ243" s="3">
        <f>Q242</f>
        <v>0</v>
      </c>
      <c r="AK243" s="3">
        <f>Q243</f>
        <v>6</v>
      </c>
      <c r="AL243" s="3">
        <f>Q244</f>
        <v>0</v>
      </c>
      <c r="AM243" s="3">
        <f>Q245</f>
        <v>0</v>
      </c>
      <c r="AN243" s="3">
        <f>Q246</f>
        <v>0</v>
      </c>
      <c r="AO243" s="3">
        <f>Q247</f>
        <v>0</v>
      </c>
      <c r="AP243" s="49">
        <f>Q248</f>
        <v>0</v>
      </c>
      <c r="AQ243" s="53">
        <f>Q249</f>
        <v>0</v>
      </c>
      <c r="AT243" s="49">
        <v>256</v>
      </c>
      <c r="AU243" s="33">
        <f t="shared" ref="AU243:BO243" si="2315">PRODUCT(W243*100*1/W245)</f>
        <v>0</v>
      </c>
      <c r="AV243" s="33">
        <f t="shared" si="2315"/>
        <v>0</v>
      </c>
      <c r="AW243" s="33">
        <f t="shared" si="2315"/>
        <v>0</v>
      </c>
      <c r="AX243" s="33">
        <f t="shared" si="2315"/>
        <v>0</v>
      </c>
      <c r="AY243" s="33">
        <f t="shared" si="2315"/>
        <v>0</v>
      </c>
      <c r="AZ243" s="33">
        <f t="shared" si="2315"/>
        <v>0</v>
      </c>
      <c r="BA243" s="33">
        <f t="shared" si="2315"/>
        <v>0</v>
      </c>
      <c r="BB243" s="33">
        <f t="shared" si="2315"/>
        <v>0</v>
      </c>
      <c r="BC243" s="33">
        <f t="shared" si="2315"/>
        <v>0</v>
      </c>
      <c r="BD243" s="33">
        <f t="shared" si="2315"/>
        <v>0</v>
      </c>
      <c r="BE243" s="33">
        <f t="shared" si="2315"/>
        <v>0</v>
      </c>
      <c r="BF243" s="33">
        <f t="shared" si="2315"/>
        <v>0</v>
      </c>
      <c r="BG243" s="33">
        <f t="shared" si="2315"/>
        <v>0</v>
      </c>
      <c r="BH243" s="33">
        <f t="shared" si="2315"/>
        <v>0</v>
      </c>
      <c r="BI243" s="33">
        <f t="shared" si="2315"/>
        <v>7.3170731707317076</v>
      </c>
      <c r="BJ243" s="33">
        <f t="shared" si="2315"/>
        <v>0</v>
      </c>
      <c r="BK243" s="33">
        <f t="shared" si="2315"/>
        <v>0</v>
      </c>
      <c r="BL243" s="33">
        <f t="shared" si="2315"/>
        <v>0</v>
      </c>
      <c r="BM243" s="33">
        <f t="shared" si="2315"/>
        <v>0</v>
      </c>
      <c r="BN243" s="30">
        <f t="shared" si="2315"/>
        <v>0</v>
      </c>
      <c r="BO243" s="54">
        <f t="shared" si="2315"/>
        <v>0</v>
      </c>
      <c r="BR243" s="49">
        <v>256</v>
      </c>
      <c r="BS243" s="33">
        <f t="shared" ref="BS243:CM243" si="2316">AU229+AU230+AU231+AU232+AU233+AU234+AU235+AU236+AU237+AU238+AU239+AU240+AU241+AU242+AU243</f>
        <v>99.999999999999986</v>
      </c>
      <c r="BT243" s="33">
        <f t="shared" si="2316"/>
        <v>99.999999999999986</v>
      </c>
      <c r="BU243" s="33">
        <f t="shared" si="2316"/>
        <v>99.999999999999986</v>
      </c>
      <c r="BV243" s="33">
        <f t="shared" si="2316"/>
        <v>100</v>
      </c>
      <c r="BW243" s="33">
        <f t="shared" si="2316"/>
        <v>100</v>
      </c>
      <c r="BX243" s="33">
        <f t="shared" si="2316"/>
        <v>100</v>
      </c>
      <c r="BY243" s="33">
        <f t="shared" si="2316"/>
        <v>100</v>
      </c>
      <c r="BZ243" s="33">
        <f t="shared" si="2316"/>
        <v>100</v>
      </c>
      <c r="CA243" s="33">
        <f t="shared" si="2316"/>
        <v>100</v>
      </c>
      <c r="CB243" s="33">
        <f t="shared" si="2316"/>
        <v>100</v>
      </c>
      <c r="CC243" s="33">
        <f t="shared" si="2316"/>
        <v>100</v>
      </c>
      <c r="CD243" s="33">
        <f t="shared" si="2316"/>
        <v>100</v>
      </c>
      <c r="CE243" s="33">
        <f t="shared" si="2316"/>
        <v>99.999999999999986</v>
      </c>
      <c r="CF243" s="33">
        <f t="shared" si="2316"/>
        <v>100</v>
      </c>
      <c r="CG243" s="33">
        <f t="shared" si="2316"/>
        <v>99.999999999999986</v>
      </c>
      <c r="CH243" s="33">
        <f t="shared" si="2316"/>
        <v>99.999999999999986</v>
      </c>
      <c r="CI243" s="33">
        <f t="shared" si="2316"/>
        <v>99.999999999999986</v>
      </c>
      <c r="CJ243" s="33">
        <f t="shared" si="2316"/>
        <v>100</v>
      </c>
      <c r="CK243" s="33">
        <f t="shared" si="2316"/>
        <v>99.999999999999986</v>
      </c>
      <c r="CL243" s="30">
        <f t="shared" si="2316"/>
        <v>100</v>
      </c>
      <c r="CM243" s="54">
        <f t="shared" si="2316"/>
        <v>100</v>
      </c>
      <c r="CN243" s="7"/>
      <c r="CQ243" s="10"/>
      <c r="CR243" s="10"/>
      <c r="CS243" s="10"/>
      <c r="CT243" s="10"/>
      <c r="CU243" s="10"/>
      <c r="CV243" s="10"/>
      <c r="CW243" s="10"/>
      <c r="CX243" s="10"/>
      <c r="CY243" s="10"/>
      <c r="CZ243" s="10"/>
      <c r="DA243" s="10"/>
      <c r="DB243" s="10"/>
      <c r="DC243" s="10"/>
      <c r="DD243" s="10"/>
      <c r="DE243" s="10"/>
      <c r="DF243" s="10"/>
      <c r="DG243" s="10"/>
      <c r="DH243" s="10"/>
      <c r="DI243" s="10"/>
      <c r="DJ243" s="10"/>
      <c r="DK243" s="10"/>
      <c r="DL243" s="10"/>
      <c r="DM243" s="10"/>
      <c r="DN243" s="10"/>
    </row>
    <row r="244" spans="2:118" x14ac:dyDescent="0.25">
      <c r="B244" s="49" t="s">
        <v>17</v>
      </c>
      <c r="C244" s="2">
        <v>0</v>
      </c>
      <c r="D244" s="2">
        <v>0</v>
      </c>
      <c r="E244" s="2">
        <v>34</v>
      </c>
      <c r="F244" s="2">
        <v>0</v>
      </c>
      <c r="G244" s="2">
        <v>9</v>
      </c>
      <c r="H244" s="2">
        <v>3</v>
      </c>
      <c r="I244" s="2">
        <v>3</v>
      </c>
      <c r="J244" s="2">
        <v>3</v>
      </c>
      <c r="K244" s="4">
        <v>3</v>
      </c>
      <c r="L244" s="3">
        <v>2</v>
      </c>
      <c r="M244" s="3">
        <v>0</v>
      </c>
      <c r="N244" s="3">
        <v>25</v>
      </c>
      <c r="O244" s="3">
        <v>0</v>
      </c>
      <c r="P244" s="3">
        <v>0</v>
      </c>
      <c r="Q244" s="3">
        <v>0</v>
      </c>
      <c r="R244" s="3">
        <v>0</v>
      </c>
      <c r="S244" s="49">
        <v>82</v>
      </c>
      <c r="V244" s="49">
        <v>512</v>
      </c>
      <c r="W244" s="3">
        <f>R229</f>
        <v>0</v>
      </c>
      <c r="X244" s="3">
        <f>R230</f>
        <v>0</v>
      </c>
      <c r="Y244" s="3">
        <f>R231</f>
        <v>0</v>
      </c>
      <c r="Z244" s="3">
        <f>R232</f>
        <v>0</v>
      </c>
      <c r="AA244" s="3">
        <f>R233</f>
        <v>0</v>
      </c>
      <c r="AB244" s="3">
        <f>R234</f>
        <v>0</v>
      </c>
      <c r="AC244" s="3">
        <f>R235</f>
        <v>0</v>
      </c>
      <c r="AD244" s="3">
        <f>R236</f>
        <v>0</v>
      </c>
      <c r="AE244" s="3">
        <f>R237</f>
        <v>0</v>
      </c>
      <c r="AF244" s="3">
        <f>R238</f>
        <v>0</v>
      </c>
      <c r="AG244" s="3">
        <f>R239</f>
        <v>0</v>
      </c>
      <c r="AH244" s="3">
        <f>R240</f>
        <v>0</v>
      </c>
      <c r="AI244" s="3">
        <f>R241</f>
        <v>0</v>
      </c>
      <c r="AJ244" s="3">
        <f>R242</f>
        <v>0</v>
      </c>
      <c r="AK244" s="3">
        <f>R243</f>
        <v>0</v>
      </c>
      <c r="AL244" s="3">
        <f>R244</f>
        <v>0</v>
      </c>
      <c r="AM244" s="3">
        <f>R245</f>
        <v>0</v>
      </c>
      <c r="AN244" s="3">
        <f>R246</f>
        <v>0</v>
      </c>
      <c r="AO244" s="3">
        <f>R247</f>
        <v>0</v>
      </c>
      <c r="AP244" s="49">
        <f>R248</f>
        <v>0</v>
      </c>
      <c r="AQ244" s="53">
        <f>R249</f>
        <v>0</v>
      </c>
      <c r="AT244" s="49">
        <v>512</v>
      </c>
      <c r="AU244" s="33">
        <f t="shared" ref="AU244:BO244" si="2317">PRODUCT(W244*100*1/W245)</f>
        <v>0</v>
      </c>
      <c r="AV244" s="33">
        <f t="shared" si="2317"/>
        <v>0</v>
      </c>
      <c r="AW244" s="33">
        <f t="shared" si="2317"/>
        <v>0</v>
      </c>
      <c r="AX244" s="33">
        <f t="shared" si="2317"/>
        <v>0</v>
      </c>
      <c r="AY244" s="33">
        <f t="shared" si="2317"/>
        <v>0</v>
      </c>
      <c r="AZ244" s="33">
        <f t="shared" si="2317"/>
        <v>0</v>
      </c>
      <c r="BA244" s="33">
        <f t="shared" si="2317"/>
        <v>0</v>
      </c>
      <c r="BB244" s="33">
        <f t="shared" si="2317"/>
        <v>0</v>
      </c>
      <c r="BC244" s="33">
        <f t="shared" si="2317"/>
        <v>0</v>
      </c>
      <c r="BD244" s="33">
        <f t="shared" si="2317"/>
        <v>0</v>
      </c>
      <c r="BE244" s="33">
        <f t="shared" si="2317"/>
        <v>0</v>
      </c>
      <c r="BF244" s="33">
        <f t="shared" si="2317"/>
        <v>0</v>
      </c>
      <c r="BG244" s="33">
        <f t="shared" si="2317"/>
        <v>0</v>
      </c>
      <c r="BH244" s="33">
        <f t="shared" si="2317"/>
        <v>0</v>
      </c>
      <c r="BI244" s="33">
        <f t="shared" si="2317"/>
        <v>0</v>
      </c>
      <c r="BJ244" s="33">
        <f t="shared" si="2317"/>
        <v>0</v>
      </c>
      <c r="BK244" s="33">
        <f t="shared" si="2317"/>
        <v>0</v>
      </c>
      <c r="BL244" s="33">
        <f t="shared" si="2317"/>
        <v>0</v>
      </c>
      <c r="BM244" s="33">
        <f t="shared" si="2317"/>
        <v>0</v>
      </c>
      <c r="BN244" s="30">
        <f t="shared" si="2317"/>
        <v>0</v>
      </c>
      <c r="BO244" s="54">
        <f t="shared" si="2317"/>
        <v>0</v>
      </c>
      <c r="BR244" s="49">
        <v>512</v>
      </c>
      <c r="BS244" s="33">
        <f t="shared" ref="BS244:CM244" si="2318">AU229+AU230+AU231+AU232+AU233+AU234+AU235+AU236+AU237+AU238+AU239+AU240+AU241+AU242+AU243+AU244</f>
        <v>99.999999999999986</v>
      </c>
      <c r="BT244" s="33">
        <f t="shared" si="2318"/>
        <v>99.999999999999986</v>
      </c>
      <c r="BU244" s="33">
        <f t="shared" si="2318"/>
        <v>99.999999999999986</v>
      </c>
      <c r="BV244" s="33">
        <f t="shared" si="2318"/>
        <v>100</v>
      </c>
      <c r="BW244" s="33">
        <f t="shared" si="2318"/>
        <v>100</v>
      </c>
      <c r="BX244" s="33">
        <f t="shared" si="2318"/>
        <v>100</v>
      </c>
      <c r="BY244" s="33">
        <f t="shared" si="2318"/>
        <v>100</v>
      </c>
      <c r="BZ244" s="33">
        <f t="shared" si="2318"/>
        <v>100</v>
      </c>
      <c r="CA244" s="33">
        <f t="shared" si="2318"/>
        <v>100</v>
      </c>
      <c r="CB244" s="33">
        <f t="shared" si="2318"/>
        <v>100</v>
      </c>
      <c r="CC244" s="33">
        <f t="shared" si="2318"/>
        <v>100</v>
      </c>
      <c r="CD244" s="33">
        <f t="shared" si="2318"/>
        <v>100</v>
      </c>
      <c r="CE244" s="33">
        <f t="shared" si="2318"/>
        <v>99.999999999999986</v>
      </c>
      <c r="CF244" s="33">
        <f t="shared" si="2318"/>
        <v>100</v>
      </c>
      <c r="CG244" s="33">
        <f t="shared" si="2318"/>
        <v>99.999999999999986</v>
      </c>
      <c r="CH244" s="33">
        <f t="shared" si="2318"/>
        <v>99.999999999999986</v>
      </c>
      <c r="CI244" s="33">
        <f t="shared" si="2318"/>
        <v>99.999999999999986</v>
      </c>
      <c r="CJ244" s="33">
        <f t="shared" si="2318"/>
        <v>100</v>
      </c>
      <c r="CK244" s="33">
        <f t="shared" si="2318"/>
        <v>99.999999999999986</v>
      </c>
      <c r="CL244" s="30">
        <f t="shared" si="2318"/>
        <v>100</v>
      </c>
      <c r="CM244" s="54">
        <f t="shared" si="2318"/>
        <v>100</v>
      </c>
      <c r="CN244" s="7"/>
      <c r="CQ244" s="10"/>
      <c r="CR244" s="10"/>
      <c r="CS244" s="10"/>
      <c r="CT244" s="10"/>
      <c r="CU244" s="10"/>
      <c r="CV244" s="10"/>
      <c r="CW244" s="10"/>
      <c r="CX244" s="10"/>
      <c r="CY244" s="10"/>
      <c r="CZ244" s="10"/>
      <c r="DA244" s="10"/>
      <c r="DB244" s="10"/>
      <c r="DC244" s="10"/>
      <c r="DD244" s="10"/>
      <c r="DE244" s="10"/>
      <c r="DF244" s="10"/>
      <c r="DG244" s="10"/>
      <c r="DH244" s="10"/>
      <c r="DI244" s="10"/>
      <c r="DJ244" s="10"/>
      <c r="DK244" s="10"/>
      <c r="DL244" s="10"/>
      <c r="DM244" s="10"/>
      <c r="DN244" s="10"/>
    </row>
    <row r="245" spans="2:118" x14ac:dyDescent="0.25">
      <c r="B245" s="49" t="s">
        <v>18</v>
      </c>
      <c r="C245" s="2">
        <v>0</v>
      </c>
      <c r="D245" s="2">
        <v>29</v>
      </c>
      <c r="E245" s="2">
        <v>31</v>
      </c>
      <c r="F245" s="2">
        <v>7</v>
      </c>
      <c r="G245" s="2">
        <v>2</v>
      </c>
      <c r="H245" s="4">
        <v>1</v>
      </c>
      <c r="I245" s="3">
        <v>7</v>
      </c>
      <c r="J245" s="3">
        <v>0</v>
      </c>
      <c r="K245" s="3">
        <v>4</v>
      </c>
      <c r="L245" s="3">
        <v>1</v>
      </c>
      <c r="M245" s="3">
        <v>0</v>
      </c>
      <c r="N245" s="3">
        <v>0</v>
      </c>
      <c r="O245" s="3">
        <v>0</v>
      </c>
      <c r="P245" s="3">
        <v>0</v>
      </c>
      <c r="Q245" s="3">
        <v>0</v>
      </c>
      <c r="R245" s="3">
        <v>0</v>
      </c>
      <c r="S245" s="49">
        <v>82</v>
      </c>
      <c r="V245" s="49" t="s">
        <v>1</v>
      </c>
      <c r="W245" s="49">
        <f>S229</f>
        <v>82</v>
      </c>
      <c r="X245" s="49">
        <f>S230</f>
        <v>82</v>
      </c>
      <c r="Y245" s="49">
        <f>S231</f>
        <v>82</v>
      </c>
      <c r="Z245" s="49">
        <f>S232</f>
        <v>82</v>
      </c>
      <c r="AA245" s="49">
        <f>S233</f>
        <v>82</v>
      </c>
      <c r="AB245" s="49">
        <f>S234</f>
        <v>82</v>
      </c>
      <c r="AC245" s="49">
        <f>S235</f>
        <v>82</v>
      </c>
      <c r="AD245" s="49">
        <f>S236</f>
        <v>82</v>
      </c>
      <c r="AE245" s="49">
        <f>S237</f>
        <v>82</v>
      </c>
      <c r="AF245" s="49">
        <f>S238</f>
        <v>82</v>
      </c>
      <c r="AG245" s="49">
        <f>S239</f>
        <v>82</v>
      </c>
      <c r="AH245" s="49">
        <f>S240</f>
        <v>82</v>
      </c>
      <c r="AI245" s="49">
        <f>S241</f>
        <v>82</v>
      </c>
      <c r="AJ245" s="49">
        <f>S242</f>
        <v>25</v>
      </c>
      <c r="AK245" s="49">
        <f>S243</f>
        <v>82</v>
      </c>
      <c r="AL245" s="49">
        <f>S244</f>
        <v>82</v>
      </c>
      <c r="AM245" s="49">
        <f>S245</f>
        <v>82</v>
      </c>
      <c r="AN245" s="49">
        <f>S246</f>
        <v>82</v>
      </c>
      <c r="AO245" s="49">
        <f>S247</f>
        <v>82</v>
      </c>
      <c r="AP245" s="49">
        <f>S248</f>
        <v>82</v>
      </c>
      <c r="AQ245" s="49">
        <f>S249</f>
        <v>82</v>
      </c>
      <c r="AT245" s="49" t="s">
        <v>47</v>
      </c>
      <c r="AU245" s="30">
        <f t="shared" ref="AU245:BO245" si="2319">SUM(AU229:AU244)</f>
        <v>99.999999999999986</v>
      </c>
      <c r="AV245" s="30">
        <f t="shared" si="2319"/>
        <v>99.999999999999986</v>
      </c>
      <c r="AW245" s="30">
        <f t="shared" si="2319"/>
        <v>99.999999999999986</v>
      </c>
      <c r="AX245" s="30">
        <f t="shared" si="2319"/>
        <v>100</v>
      </c>
      <c r="AY245" s="30">
        <f t="shared" si="2319"/>
        <v>100</v>
      </c>
      <c r="AZ245" s="30">
        <f t="shared" si="2319"/>
        <v>100</v>
      </c>
      <c r="BA245" s="30">
        <f t="shared" si="2319"/>
        <v>100</v>
      </c>
      <c r="BB245" s="30">
        <f t="shared" si="2319"/>
        <v>100</v>
      </c>
      <c r="BC245" s="30">
        <f t="shared" si="2319"/>
        <v>100</v>
      </c>
      <c r="BD245" s="30">
        <f t="shared" si="2319"/>
        <v>100</v>
      </c>
      <c r="BE245" s="30">
        <f t="shared" si="2319"/>
        <v>100</v>
      </c>
      <c r="BF245" s="30">
        <f t="shared" si="2319"/>
        <v>100</v>
      </c>
      <c r="BG245" s="30">
        <f t="shared" si="2319"/>
        <v>99.999999999999986</v>
      </c>
      <c r="BH245" s="30">
        <f t="shared" si="2319"/>
        <v>100</v>
      </c>
      <c r="BI245" s="30">
        <f t="shared" si="2319"/>
        <v>99.999999999999986</v>
      </c>
      <c r="BJ245" s="30">
        <f t="shared" si="2319"/>
        <v>99.999999999999986</v>
      </c>
      <c r="BK245" s="30">
        <f t="shared" si="2319"/>
        <v>99.999999999999986</v>
      </c>
      <c r="BL245" s="30">
        <f t="shared" si="2319"/>
        <v>100</v>
      </c>
      <c r="BM245" s="30">
        <f t="shared" si="2319"/>
        <v>99.999999999999986</v>
      </c>
      <c r="BN245" s="30">
        <f t="shared" si="2319"/>
        <v>100</v>
      </c>
      <c r="BO245" s="30">
        <f t="shared" si="2319"/>
        <v>100</v>
      </c>
      <c r="BS245" s="30"/>
      <c r="BT245" s="30"/>
      <c r="BU245" s="30"/>
      <c r="BV245" s="30"/>
      <c r="BW245" s="30"/>
      <c r="BX245" s="30"/>
      <c r="BY245" s="30"/>
      <c r="BZ245" s="30"/>
      <c r="CA245" s="30"/>
      <c r="CB245" s="30"/>
      <c r="CC245" s="30"/>
      <c r="CD245" s="30"/>
      <c r="CE245" s="30"/>
      <c r="CF245" s="30"/>
      <c r="CG245" s="30"/>
      <c r="CH245" s="30"/>
      <c r="CI245" s="30"/>
      <c r="CJ245" s="30"/>
      <c r="CK245" s="30"/>
      <c r="CL245" s="30"/>
      <c r="CM245" s="30"/>
      <c r="CQ245" s="10"/>
      <c r="CR245" s="10"/>
      <c r="CS245" s="10"/>
      <c r="CT245" s="10"/>
      <c r="CU245" s="10"/>
      <c r="CV245" s="10"/>
      <c r="CW245" s="10"/>
      <c r="CX245" s="10"/>
      <c r="CY245" s="10"/>
      <c r="CZ245" s="10"/>
      <c r="DA245" s="10"/>
      <c r="DB245" s="10"/>
      <c r="DC245" s="10"/>
      <c r="DD245" s="10"/>
      <c r="DE245" s="10"/>
      <c r="DF245" s="10"/>
      <c r="DG245" s="10"/>
      <c r="DH245" s="10"/>
      <c r="DI245" s="10"/>
      <c r="DJ245" s="10"/>
      <c r="DK245" s="10"/>
      <c r="DL245" s="10"/>
      <c r="DM245" s="10"/>
      <c r="DN245" s="10"/>
    </row>
    <row r="246" spans="2:118" x14ac:dyDescent="0.25">
      <c r="B246" s="49" t="s">
        <v>19</v>
      </c>
      <c r="C246" s="2">
        <v>0</v>
      </c>
      <c r="D246" s="2">
        <v>49</v>
      </c>
      <c r="E246" s="2">
        <v>0</v>
      </c>
      <c r="F246" s="2">
        <v>14</v>
      </c>
      <c r="G246" s="2">
        <v>5</v>
      </c>
      <c r="H246" s="2">
        <v>1</v>
      </c>
      <c r="I246" s="4">
        <v>9</v>
      </c>
      <c r="J246" s="3">
        <v>3</v>
      </c>
      <c r="K246" s="3">
        <v>0</v>
      </c>
      <c r="L246" s="3">
        <v>1</v>
      </c>
      <c r="M246" s="3">
        <v>0</v>
      </c>
      <c r="N246" s="3">
        <v>0</v>
      </c>
      <c r="O246" s="3">
        <v>0</v>
      </c>
      <c r="P246" s="3">
        <v>0</v>
      </c>
      <c r="Q246" s="3">
        <v>0</v>
      </c>
      <c r="R246" s="3">
        <v>0</v>
      </c>
      <c r="S246" s="49">
        <v>82</v>
      </c>
      <c r="AU246" s="30"/>
      <c r="AV246" s="30"/>
      <c r="AW246" s="30"/>
      <c r="AX246" s="30"/>
      <c r="AY246" s="30"/>
      <c r="AZ246" s="30"/>
      <c r="BA246" s="30"/>
      <c r="BB246" s="30"/>
      <c r="BC246" s="30"/>
      <c r="BD246" s="30"/>
      <c r="BE246" s="30"/>
      <c r="BF246" s="30"/>
      <c r="BG246" s="30"/>
      <c r="BH246" s="30"/>
      <c r="BI246" s="30"/>
      <c r="BJ246" s="30"/>
      <c r="BK246" s="30"/>
      <c r="BL246" s="30"/>
      <c r="BM246" s="30"/>
      <c r="BN246" s="30"/>
      <c r="BO246" s="30"/>
      <c r="BS246" s="30"/>
      <c r="BT246" s="30"/>
      <c r="BU246" s="30"/>
      <c r="BV246" s="30"/>
      <c r="BW246" s="30"/>
      <c r="BX246" s="30"/>
      <c r="BY246" s="30"/>
      <c r="BZ246" s="30"/>
      <c r="CA246" s="30"/>
      <c r="CB246" s="30"/>
      <c r="CC246" s="30"/>
      <c r="CD246" s="30"/>
      <c r="CE246" s="30"/>
      <c r="CF246" s="30"/>
      <c r="CG246" s="30"/>
      <c r="CH246" s="30"/>
      <c r="CI246" s="30"/>
      <c r="CJ246" s="30"/>
      <c r="CK246" s="30"/>
      <c r="CL246" s="30"/>
      <c r="CM246" s="30"/>
      <c r="CQ246" s="10"/>
      <c r="CR246" s="10"/>
      <c r="CS246" s="10"/>
      <c r="CT246" s="10"/>
      <c r="CU246" s="10"/>
      <c r="CV246" s="10"/>
      <c r="CW246" s="10"/>
      <c r="CX246" s="10"/>
      <c r="CY246" s="10"/>
      <c r="CZ246" s="10"/>
      <c r="DA246" s="10"/>
      <c r="DB246" s="10"/>
      <c r="DC246" s="10"/>
      <c r="DD246" s="10"/>
      <c r="DE246" s="10"/>
      <c r="DF246" s="10"/>
      <c r="DG246" s="10"/>
      <c r="DH246" s="10"/>
      <c r="DI246" s="10"/>
      <c r="DJ246" s="10"/>
      <c r="DK246" s="10"/>
      <c r="DL246" s="10"/>
      <c r="DM246" s="10"/>
      <c r="DN246" s="10"/>
    </row>
    <row r="247" spans="2:118" x14ac:dyDescent="0.25">
      <c r="B247" s="49" t="s">
        <v>20</v>
      </c>
      <c r="C247" s="2">
        <v>0</v>
      </c>
      <c r="D247" s="2">
        <v>0</v>
      </c>
      <c r="E247" s="2">
        <v>0</v>
      </c>
      <c r="F247" s="2">
        <v>4</v>
      </c>
      <c r="G247" s="2">
        <v>34</v>
      </c>
      <c r="H247" s="3">
        <v>26</v>
      </c>
      <c r="I247" s="3">
        <v>4</v>
      </c>
      <c r="J247" s="3">
        <v>3</v>
      </c>
      <c r="K247" s="3">
        <v>5</v>
      </c>
      <c r="L247" s="3">
        <v>6</v>
      </c>
      <c r="M247" s="3">
        <v>0</v>
      </c>
      <c r="N247" s="3">
        <v>0</v>
      </c>
      <c r="O247" s="3">
        <v>0</v>
      </c>
      <c r="P247" s="3">
        <v>0</v>
      </c>
      <c r="Q247" s="3">
        <v>0</v>
      </c>
      <c r="R247" s="3">
        <v>0</v>
      </c>
      <c r="S247" s="49">
        <v>82</v>
      </c>
      <c r="AU247" s="30"/>
      <c r="AV247" s="30"/>
      <c r="AW247" s="30"/>
      <c r="AX247" s="30"/>
      <c r="AY247" s="30"/>
      <c r="AZ247" s="30"/>
      <c r="BA247" s="30"/>
      <c r="BB247" s="30"/>
      <c r="BC247" s="30"/>
      <c r="BD247" s="30"/>
      <c r="BE247" s="30"/>
      <c r="BF247" s="30"/>
      <c r="BG247" s="30"/>
      <c r="BH247" s="30"/>
      <c r="BI247" s="30"/>
      <c r="BJ247" s="30"/>
      <c r="BK247" s="30"/>
      <c r="BL247" s="30"/>
      <c r="BM247" s="30"/>
      <c r="BN247" s="30"/>
      <c r="BO247" s="30"/>
      <c r="BS247" s="30"/>
      <c r="BT247" s="30"/>
      <c r="BU247" s="30"/>
      <c r="BV247" s="30"/>
      <c r="BW247" s="30"/>
      <c r="BX247" s="30"/>
      <c r="BY247" s="30"/>
      <c r="BZ247" s="30"/>
      <c r="CA247" s="30"/>
      <c r="CB247" s="30"/>
      <c r="CC247" s="30"/>
      <c r="CD247" s="30"/>
      <c r="CE247" s="30"/>
      <c r="CF247" s="30"/>
      <c r="CG247" s="30"/>
      <c r="CH247" s="30"/>
      <c r="CI247" s="30"/>
      <c r="CJ247" s="30"/>
      <c r="CK247" s="30"/>
      <c r="CL247" s="30"/>
      <c r="CM247" s="30"/>
      <c r="CQ247" s="10"/>
      <c r="CR247" s="10"/>
      <c r="CS247" s="10"/>
      <c r="CT247" s="10"/>
      <c r="CU247" s="10"/>
      <c r="CV247" s="10"/>
      <c r="CW247" s="10"/>
      <c r="CX247" s="10"/>
      <c r="CY247" s="10"/>
      <c r="CZ247" s="10"/>
      <c r="DA247" s="10"/>
      <c r="DB247" s="10"/>
      <c r="DC247" s="10"/>
      <c r="DD247" s="10"/>
      <c r="DE247" s="10"/>
      <c r="DF247" s="10"/>
      <c r="DG247" s="10"/>
      <c r="DH247" s="10"/>
      <c r="DI247" s="10"/>
      <c r="DJ247" s="10"/>
      <c r="DK247" s="10"/>
      <c r="DL247" s="10"/>
      <c r="DM247" s="10"/>
      <c r="DN247" s="10"/>
    </row>
    <row r="248" spans="2:118" x14ac:dyDescent="0.25">
      <c r="B248" s="49" t="s">
        <v>21</v>
      </c>
      <c r="C248" s="49">
        <v>0</v>
      </c>
      <c r="D248" s="49">
        <v>0</v>
      </c>
      <c r="E248" s="49">
        <v>0</v>
      </c>
      <c r="F248" s="49">
        <v>0</v>
      </c>
      <c r="G248" s="49">
        <v>0</v>
      </c>
      <c r="H248" s="49">
        <v>0</v>
      </c>
      <c r="I248" s="49">
        <v>0</v>
      </c>
      <c r="J248" s="49">
        <v>0</v>
      </c>
      <c r="K248" s="49">
        <v>1</v>
      </c>
      <c r="L248" s="49">
        <v>3</v>
      </c>
      <c r="M248" s="49">
        <v>78</v>
      </c>
      <c r="N248" s="49">
        <v>0</v>
      </c>
      <c r="O248" s="49">
        <v>0</v>
      </c>
      <c r="P248" s="49">
        <v>0</v>
      </c>
      <c r="Q248" s="49">
        <v>0</v>
      </c>
      <c r="R248" s="49">
        <v>0</v>
      </c>
      <c r="S248" s="49">
        <v>82</v>
      </c>
      <c r="AU248" s="30"/>
      <c r="AV248" s="30"/>
      <c r="AW248" s="30"/>
      <c r="AX248" s="30"/>
      <c r="AY248" s="30"/>
      <c r="AZ248" s="30"/>
      <c r="BA248" s="30"/>
      <c r="BB248" s="30"/>
      <c r="BC248" s="30"/>
      <c r="BD248" s="30"/>
      <c r="BE248" s="30"/>
      <c r="BF248" s="30"/>
      <c r="BG248" s="30"/>
      <c r="BH248" s="30"/>
      <c r="BI248" s="30"/>
      <c r="BJ248" s="30"/>
      <c r="BK248" s="30"/>
      <c r="BL248" s="30"/>
      <c r="BM248" s="30"/>
      <c r="BN248" s="30"/>
      <c r="BO248" s="30"/>
      <c r="BS248" s="30"/>
      <c r="BT248" s="30"/>
      <c r="BU248" s="30"/>
      <c r="BV248" s="30"/>
      <c r="BW248" s="30"/>
      <c r="BX248" s="30"/>
      <c r="BY248" s="30"/>
      <c r="BZ248" s="30"/>
      <c r="CA248" s="30"/>
      <c r="CB248" s="30"/>
      <c r="CC248" s="30"/>
      <c r="CD248" s="30"/>
      <c r="CE248" s="30"/>
      <c r="CF248" s="30"/>
      <c r="CG248" s="30"/>
      <c r="CH248" s="30"/>
      <c r="CI248" s="30"/>
      <c r="CJ248" s="30"/>
      <c r="CK248" s="30"/>
      <c r="CL248" s="30"/>
      <c r="CM248" s="30"/>
      <c r="CQ248" s="10"/>
      <c r="CR248" s="10"/>
      <c r="CS248" s="10"/>
      <c r="CT248" s="10"/>
      <c r="CU248" s="10"/>
      <c r="CV248" s="10"/>
      <c r="CW248" s="10"/>
      <c r="CX248" s="10"/>
      <c r="CY248" s="10"/>
      <c r="CZ248" s="10"/>
      <c r="DA248" s="10"/>
      <c r="DB248" s="10"/>
      <c r="DC248" s="10"/>
      <c r="DD248" s="10"/>
      <c r="DE248" s="10"/>
      <c r="DF248" s="10"/>
      <c r="DG248" s="10"/>
      <c r="DH248" s="10"/>
      <c r="DI248" s="10"/>
      <c r="DJ248" s="10"/>
      <c r="DK248" s="10"/>
      <c r="DL248" s="10"/>
      <c r="DM248" s="10"/>
      <c r="DN248" s="10"/>
    </row>
    <row r="249" spans="2:118" x14ac:dyDescent="0.25">
      <c r="B249" s="49" t="s">
        <v>22</v>
      </c>
      <c r="C249" s="53">
        <v>0</v>
      </c>
      <c r="D249" s="53">
        <v>0</v>
      </c>
      <c r="E249" s="53">
        <v>0</v>
      </c>
      <c r="F249" s="53">
        <v>1</v>
      </c>
      <c r="G249" s="53">
        <v>5</v>
      </c>
      <c r="H249" s="53">
        <v>7</v>
      </c>
      <c r="I249" s="53">
        <v>34</v>
      </c>
      <c r="J249" s="53">
        <v>34</v>
      </c>
      <c r="K249" s="53">
        <v>1</v>
      </c>
      <c r="L249" s="53">
        <v>0</v>
      </c>
      <c r="M249" s="53">
        <v>0</v>
      </c>
      <c r="N249" s="53">
        <v>0</v>
      </c>
      <c r="O249" s="53">
        <v>0</v>
      </c>
      <c r="P249" s="53">
        <v>0</v>
      </c>
      <c r="Q249" s="53">
        <v>0</v>
      </c>
      <c r="R249" s="53">
        <v>0</v>
      </c>
      <c r="S249" s="49">
        <v>82</v>
      </c>
      <c r="AU249" s="30"/>
      <c r="AV249" s="30"/>
      <c r="AW249" s="30"/>
      <c r="AX249" s="30"/>
      <c r="AY249" s="30"/>
      <c r="AZ249" s="30"/>
      <c r="BA249" s="30"/>
      <c r="BB249" s="30"/>
      <c r="BC249" s="30"/>
      <c r="BD249" s="30"/>
      <c r="BE249" s="30"/>
      <c r="BF249" s="30"/>
      <c r="BG249" s="30"/>
      <c r="BH249" s="30"/>
      <c r="BI249" s="30"/>
      <c r="BJ249" s="30"/>
      <c r="BK249" s="30"/>
      <c r="BL249" s="30"/>
      <c r="BM249" s="30"/>
      <c r="BN249" s="30"/>
      <c r="BO249" s="30"/>
      <c r="BS249" s="30"/>
      <c r="BT249" s="30"/>
      <c r="BU249" s="30"/>
      <c r="BV249" s="30"/>
      <c r="BW249" s="30"/>
      <c r="BX249" s="30"/>
      <c r="BY249" s="30"/>
      <c r="BZ249" s="30"/>
      <c r="CA249" s="30"/>
      <c r="CB249" s="30"/>
      <c r="CC249" s="30"/>
      <c r="CD249" s="30"/>
      <c r="CE249" s="30"/>
      <c r="CF249" s="30"/>
      <c r="CG249" s="30"/>
      <c r="CH249" s="30"/>
      <c r="CI249" s="30"/>
      <c r="CJ249" s="30"/>
      <c r="CK249" s="30"/>
      <c r="CL249" s="30"/>
      <c r="CM249" s="30"/>
      <c r="CQ249" s="10"/>
      <c r="CR249" s="10"/>
      <c r="CS249" s="10"/>
      <c r="CT249" s="10"/>
      <c r="CU249" s="10"/>
      <c r="CV249" s="10"/>
      <c r="CW249" s="10"/>
      <c r="CX249" s="10"/>
      <c r="CY249" s="10"/>
      <c r="CZ249" s="10"/>
      <c r="DA249" s="10"/>
      <c r="DB249" s="10"/>
      <c r="DC249" s="10"/>
      <c r="DD249" s="10"/>
      <c r="DE249" s="10"/>
      <c r="DF249" s="10"/>
      <c r="DG249" s="10"/>
      <c r="DH249" s="10"/>
      <c r="DI249" s="10"/>
      <c r="DJ249" s="10"/>
      <c r="DK249" s="10"/>
      <c r="DL249" s="10"/>
      <c r="DM249" s="10"/>
      <c r="DN249" s="10"/>
    </row>
    <row r="250" spans="2:118" x14ac:dyDescent="0.25">
      <c r="B250" s="49" t="s">
        <v>90</v>
      </c>
      <c r="C250" s="49">
        <v>0</v>
      </c>
      <c r="D250" s="49">
        <v>0</v>
      </c>
      <c r="E250" s="49">
        <v>0</v>
      </c>
      <c r="F250" s="49">
        <v>0</v>
      </c>
      <c r="G250" s="49">
        <v>0</v>
      </c>
      <c r="H250" s="49">
        <v>1</v>
      </c>
      <c r="I250" s="49">
        <v>0</v>
      </c>
      <c r="J250" s="49">
        <v>4</v>
      </c>
      <c r="K250" s="49">
        <v>24</v>
      </c>
      <c r="L250" s="49">
        <v>41</v>
      </c>
      <c r="M250" s="49">
        <v>11</v>
      </c>
      <c r="N250" s="49">
        <v>1</v>
      </c>
      <c r="O250" s="49">
        <v>0</v>
      </c>
      <c r="P250" s="49">
        <v>0</v>
      </c>
      <c r="Q250" s="49">
        <v>0</v>
      </c>
      <c r="R250" s="49">
        <v>0</v>
      </c>
      <c r="S250" s="49">
        <v>82</v>
      </c>
      <c r="AU250" s="30"/>
      <c r="AV250" s="30"/>
      <c r="AW250" s="30"/>
      <c r="AX250" s="30"/>
      <c r="AY250" s="30"/>
      <c r="AZ250" s="30"/>
      <c r="BA250" s="30"/>
      <c r="BB250" s="30"/>
      <c r="BC250" s="30"/>
      <c r="BD250" s="30"/>
      <c r="BE250" s="30"/>
      <c r="BF250" s="30"/>
      <c r="BG250" s="30"/>
      <c r="BH250" s="30"/>
      <c r="BI250" s="30"/>
      <c r="BJ250" s="30"/>
      <c r="BK250" s="30"/>
      <c r="BL250" s="30"/>
      <c r="BM250" s="30"/>
      <c r="BN250" s="30"/>
      <c r="BO250" s="30"/>
      <c r="BS250" s="30"/>
      <c r="BT250" s="30"/>
      <c r="BU250" s="30"/>
      <c r="BV250" s="30"/>
      <c r="BW250" s="30"/>
      <c r="BX250" s="30"/>
      <c r="BY250" s="30"/>
      <c r="BZ250" s="30"/>
      <c r="CA250" s="30"/>
      <c r="CB250" s="30"/>
      <c r="CC250" s="30"/>
      <c r="CD250" s="30"/>
      <c r="CE250" s="30"/>
      <c r="CF250" s="30"/>
      <c r="CG250" s="30"/>
      <c r="CH250" s="30"/>
      <c r="CI250" s="30"/>
      <c r="CJ250" s="30"/>
      <c r="CK250" s="30"/>
      <c r="CL250" s="30"/>
      <c r="CM250" s="30"/>
      <c r="CQ250" s="10"/>
      <c r="CR250" s="10"/>
      <c r="CS250" s="10"/>
      <c r="CT250" s="10"/>
      <c r="CU250" s="10"/>
      <c r="CV250" s="10"/>
      <c r="CW250" s="10"/>
      <c r="CX250" s="10"/>
      <c r="CY250" s="10"/>
      <c r="CZ250" s="10"/>
      <c r="DA250" s="10"/>
      <c r="DB250" s="10"/>
      <c r="DC250" s="10"/>
      <c r="DD250" s="10"/>
      <c r="DE250" s="10"/>
      <c r="DF250" s="10"/>
      <c r="DG250" s="10"/>
      <c r="DH250" s="10"/>
      <c r="DI250" s="10"/>
      <c r="DJ250" s="10"/>
      <c r="DK250" s="10"/>
      <c r="DL250" s="10"/>
      <c r="DM250" s="10"/>
      <c r="DN250" s="10"/>
    </row>
    <row r="251" spans="2:118" x14ac:dyDescent="0.25">
      <c r="B251" s="49" t="s">
        <v>121</v>
      </c>
      <c r="C251" s="49">
        <v>0</v>
      </c>
      <c r="D251" s="49">
        <v>0</v>
      </c>
      <c r="E251" s="49">
        <v>0</v>
      </c>
      <c r="F251" s="49">
        <v>2</v>
      </c>
      <c r="G251" s="49">
        <v>6</v>
      </c>
      <c r="H251" s="49">
        <v>3</v>
      </c>
      <c r="I251" s="49">
        <v>2</v>
      </c>
      <c r="J251" s="49">
        <v>2</v>
      </c>
      <c r="K251" s="49">
        <v>2</v>
      </c>
      <c r="L251" s="49">
        <v>24</v>
      </c>
      <c r="M251" s="49">
        <v>40</v>
      </c>
      <c r="N251" s="49">
        <v>0</v>
      </c>
      <c r="O251" s="49">
        <v>0</v>
      </c>
      <c r="P251" s="49">
        <v>0</v>
      </c>
      <c r="Q251" s="49">
        <v>0</v>
      </c>
      <c r="R251" s="49">
        <v>0</v>
      </c>
      <c r="S251" s="49">
        <v>81</v>
      </c>
      <c r="AU251" s="30"/>
      <c r="AV251" s="30"/>
      <c r="AW251" s="30"/>
      <c r="AX251" s="30"/>
      <c r="AY251" s="30"/>
      <c r="AZ251" s="30"/>
      <c r="BA251" s="30"/>
      <c r="BB251" s="30"/>
      <c r="BC251" s="30"/>
      <c r="BD251" s="30"/>
      <c r="BE251" s="30"/>
      <c r="BF251" s="30"/>
      <c r="BG251" s="30"/>
      <c r="BH251" s="30"/>
      <c r="BI251" s="30"/>
      <c r="BJ251" s="30"/>
      <c r="BK251" s="30"/>
      <c r="BL251" s="30"/>
      <c r="BM251" s="30"/>
      <c r="BN251" s="30"/>
      <c r="BO251" s="30"/>
      <c r="BS251" s="30"/>
      <c r="BT251" s="30"/>
      <c r="BU251" s="30"/>
      <c r="BV251" s="30"/>
      <c r="BW251" s="30"/>
      <c r="BX251" s="30"/>
      <c r="BY251" s="30"/>
      <c r="BZ251" s="30"/>
      <c r="CA251" s="30"/>
      <c r="CB251" s="30"/>
      <c r="CC251" s="30"/>
      <c r="CD251" s="30"/>
      <c r="CE251" s="30"/>
      <c r="CF251" s="30"/>
      <c r="CG251" s="30"/>
      <c r="CH251" s="30"/>
      <c r="CI251" s="30"/>
      <c r="CJ251" s="30"/>
      <c r="CK251" s="30"/>
      <c r="CL251" s="30"/>
      <c r="CM251" s="30"/>
      <c r="CQ251" s="10"/>
      <c r="CR251" s="10"/>
      <c r="CS251" s="10"/>
      <c r="CT251" s="10"/>
      <c r="CU251" s="10"/>
      <c r="CV251" s="10"/>
      <c r="CW251" s="10"/>
      <c r="CX251" s="10"/>
      <c r="CY251" s="10"/>
      <c r="CZ251" s="10"/>
      <c r="DA251" s="10"/>
      <c r="DB251" s="10"/>
      <c r="DC251" s="10"/>
      <c r="DD251" s="10"/>
      <c r="DE251" s="10"/>
      <c r="DF251" s="10"/>
      <c r="DG251" s="10"/>
      <c r="DH251" s="10"/>
      <c r="DI251" s="10"/>
      <c r="DJ251" s="10"/>
      <c r="DK251" s="10"/>
      <c r="DL251" s="10"/>
      <c r="DM251" s="10"/>
      <c r="DN251" s="10"/>
    </row>
    <row r="252" spans="2:118" x14ac:dyDescent="0.25">
      <c r="B252" s="49" t="s">
        <v>96</v>
      </c>
      <c r="C252" s="49">
        <v>0</v>
      </c>
      <c r="D252" s="49">
        <v>0</v>
      </c>
      <c r="E252" s="49">
        <v>0</v>
      </c>
      <c r="F252" s="49">
        <v>76</v>
      </c>
      <c r="G252" s="49">
        <v>0</v>
      </c>
      <c r="H252" s="49">
        <v>1</v>
      </c>
      <c r="I252" s="49">
        <v>0</v>
      </c>
      <c r="J252" s="49">
        <v>0</v>
      </c>
      <c r="K252" s="49">
        <v>2</v>
      </c>
      <c r="L252" s="49">
        <v>2</v>
      </c>
      <c r="M252" s="49">
        <v>0</v>
      </c>
      <c r="N252" s="49">
        <v>0</v>
      </c>
      <c r="O252" s="49">
        <v>0</v>
      </c>
      <c r="P252" s="49">
        <v>0</v>
      </c>
      <c r="Q252" s="49">
        <v>0</v>
      </c>
      <c r="R252" s="49">
        <v>0</v>
      </c>
      <c r="S252" s="49">
        <v>81</v>
      </c>
    </row>
    <row r="259" spans="1:118" x14ac:dyDescent="0.25">
      <c r="V259" s="49" t="str">
        <f>A260</f>
        <v>Proteus vulgaris</v>
      </c>
      <c r="AT259" s="49" t="str">
        <f>A260</f>
        <v>Proteus vulgaris</v>
      </c>
      <c r="BR259" s="49" t="str">
        <f>A260</f>
        <v>Proteus vulgaris</v>
      </c>
    </row>
    <row r="260" spans="1:118" ht="18.75" x14ac:dyDescent="0.25">
      <c r="A260" s="49" t="s">
        <v>102</v>
      </c>
      <c r="B260" s="49" t="s">
        <v>0</v>
      </c>
      <c r="C260" s="49">
        <v>1.5625E-2</v>
      </c>
      <c r="D260" s="49">
        <v>3.125E-2</v>
      </c>
      <c r="E260" s="49">
        <v>6.25E-2</v>
      </c>
      <c r="F260" s="49">
        <v>0.125</v>
      </c>
      <c r="G260" s="49">
        <v>0.25</v>
      </c>
      <c r="H260" s="49">
        <v>0.5</v>
      </c>
      <c r="I260" s="49">
        <v>1</v>
      </c>
      <c r="J260" s="49">
        <v>2</v>
      </c>
      <c r="K260" s="49">
        <v>4</v>
      </c>
      <c r="L260" s="49">
        <v>8</v>
      </c>
      <c r="M260" s="49">
        <v>16</v>
      </c>
      <c r="N260" s="49">
        <v>32</v>
      </c>
      <c r="O260" s="49">
        <v>64</v>
      </c>
      <c r="P260" s="49">
        <v>128</v>
      </c>
      <c r="Q260" s="49">
        <v>256</v>
      </c>
      <c r="R260" s="49">
        <v>512</v>
      </c>
      <c r="S260" s="49" t="s">
        <v>1</v>
      </c>
      <c r="V260" s="49" t="s">
        <v>0</v>
      </c>
      <c r="W260" s="49" t="str">
        <f>B261</f>
        <v>Ampicillin</v>
      </c>
      <c r="X260" s="49" t="str">
        <f>B262</f>
        <v>Ampicillin/ Sulbactam</v>
      </c>
      <c r="Y260" s="49" t="str">
        <f>B263</f>
        <v>Piperacillin</v>
      </c>
      <c r="Z260" s="49" t="str">
        <f>B264</f>
        <v>Piperacillin/ Tazobactam</v>
      </c>
      <c r="AA260" s="49" t="str">
        <f>B265</f>
        <v>Aztreonam</v>
      </c>
      <c r="AB260" s="49" t="str">
        <f>B266</f>
        <v>Cefotaxim</v>
      </c>
      <c r="AC260" s="49" t="str">
        <f>B267</f>
        <v>Ceftazidim</v>
      </c>
      <c r="AD260" s="49" t="str">
        <f>B268</f>
        <v>Cefuroxim</v>
      </c>
      <c r="AE260" s="49" t="str">
        <f>B269</f>
        <v>Imipenem</v>
      </c>
      <c r="AF260" s="49" t="str">
        <f>B270</f>
        <v>Meropenem</v>
      </c>
      <c r="AG260" s="49" t="str">
        <f>B271</f>
        <v>Colistin</v>
      </c>
      <c r="AH260" s="49" t="str">
        <f>B272</f>
        <v>Amikacin</v>
      </c>
      <c r="AI260" s="49" t="str">
        <f>B273</f>
        <v>Gentamicin</v>
      </c>
      <c r="AJ260" s="49" t="str">
        <f>B274</f>
        <v>Tobramycin</v>
      </c>
      <c r="AK260" s="49" t="str">
        <f>B275</f>
        <v>Fosfomycin</v>
      </c>
      <c r="AL260" s="49" t="str">
        <f>B276</f>
        <v>Cotrimoxazol</v>
      </c>
      <c r="AM260" s="49" t="str">
        <f>B277</f>
        <v>Ciprofloxacin</v>
      </c>
      <c r="AN260" s="49" t="str">
        <f>B278</f>
        <v>Levofloxacin</v>
      </c>
      <c r="AO260" s="49" t="str">
        <f>B279</f>
        <v>Moxifloxacin</v>
      </c>
      <c r="AP260" s="49" t="str">
        <f>B280</f>
        <v>Doxycyclin</v>
      </c>
      <c r="AQ260" s="49" t="str">
        <f>B281</f>
        <v>Tigecyclin</v>
      </c>
      <c r="AU260" s="30" t="str">
        <f t="shared" ref="AU260" si="2320">W260</f>
        <v>Ampicillin</v>
      </c>
      <c r="AV260" s="30" t="str">
        <f t="shared" ref="AV260" si="2321">X260</f>
        <v>Ampicillin/ Sulbactam</v>
      </c>
      <c r="AW260" s="30" t="str">
        <f t="shared" ref="AW260" si="2322">Y260</f>
        <v>Piperacillin</v>
      </c>
      <c r="AX260" s="30" t="str">
        <f t="shared" ref="AX260" si="2323">Z260</f>
        <v>Piperacillin/ Tazobactam</v>
      </c>
      <c r="AY260" s="30" t="str">
        <f t="shared" ref="AY260" si="2324">AA260</f>
        <v>Aztreonam</v>
      </c>
      <c r="AZ260" s="30" t="str">
        <f t="shared" ref="AZ260" si="2325">AB260</f>
        <v>Cefotaxim</v>
      </c>
      <c r="BA260" s="30" t="str">
        <f t="shared" ref="BA260" si="2326">AC260</f>
        <v>Ceftazidim</v>
      </c>
      <c r="BB260" s="30" t="str">
        <f t="shared" ref="BB260" si="2327">AD260</f>
        <v>Cefuroxim</v>
      </c>
      <c r="BC260" s="30" t="str">
        <f t="shared" ref="BC260" si="2328">AE260</f>
        <v>Imipenem</v>
      </c>
      <c r="BD260" s="30" t="str">
        <f t="shared" ref="BD260" si="2329">AF260</f>
        <v>Meropenem</v>
      </c>
      <c r="BE260" s="30" t="str">
        <f t="shared" ref="BE260" si="2330">AG260</f>
        <v>Colistin</v>
      </c>
      <c r="BF260" s="30" t="str">
        <f t="shared" ref="BF260" si="2331">AH260</f>
        <v>Amikacin</v>
      </c>
      <c r="BG260" s="30" t="str">
        <f t="shared" ref="BG260" si="2332">AI260</f>
        <v>Gentamicin</v>
      </c>
      <c r="BH260" s="30" t="str">
        <f t="shared" ref="BH260" si="2333">AJ260</f>
        <v>Tobramycin</v>
      </c>
      <c r="BI260" s="30" t="str">
        <f t="shared" ref="BI260" si="2334">AK260</f>
        <v>Fosfomycin</v>
      </c>
      <c r="BJ260" s="30" t="str">
        <f t="shared" ref="BJ260" si="2335">AL260</f>
        <v>Cotrimoxazol</v>
      </c>
      <c r="BK260" s="30" t="str">
        <f t="shared" ref="BK260" si="2336">AM260</f>
        <v>Ciprofloxacin</v>
      </c>
      <c r="BL260" s="30" t="str">
        <f t="shared" ref="BL260" si="2337">AN260</f>
        <v>Levofloxacin</v>
      </c>
      <c r="BM260" s="30" t="str">
        <f t="shared" ref="BM260" si="2338">AO260</f>
        <v>Moxifloxacin</v>
      </c>
      <c r="BN260" s="30" t="str">
        <f t="shared" ref="BN260" si="2339">AP260</f>
        <v>Doxycyclin</v>
      </c>
      <c r="BO260" s="30" t="str">
        <f t="shared" ref="BO260" si="2340">AQ260</f>
        <v>Tigecyclin</v>
      </c>
      <c r="BR260" s="49" t="s">
        <v>0</v>
      </c>
      <c r="BS260" s="49" t="str">
        <f t="shared" ref="BS260" si="2341">W260</f>
        <v>Ampicillin</v>
      </c>
      <c r="BT260" s="49" t="str">
        <f t="shared" ref="BT260" si="2342">X260</f>
        <v>Ampicillin/ Sulbactam</v>
      </c>
      <c r="BU260" s="49" t="str">
        <f t="shared" ref="BU260" si="2343">Y260</f>
        <v>Piperacillin</v>
      </c>
      <c r="BV260" s="49" t="str">
        <f t="shared" ref="BV260" si="2344">Z260</f>
        <v>Piperacillin/ Tazobactam</v>
      </c>
      <c r="BW260" s="49" t="str">
        <f t="shared" ref="BW260" si="2345">AA260</f>
        <v>Aztreonam</v>
      </c>
      <c r="BX260" s="49" t="str">
        <f t="shared" ref="BX260" si="2346">AB260</f>
        <v>Cefotaxim</v>
      </c>
      <c r="BY260" s="49" t="str">
        <f t="shared" ref="BY260" si="2347">AC260</f>
        <v>Ceftazidim</v>
      </c>
      <c r="BZ260" s="49" t="str">
        <f t="shared" ref="BZ260" si="2348">AD260</f>
        <v>Cefuroxim</v>
      </c>
      <c r="CA260" s="49" t="str">
        <f t="shared" ref="CA260" si="2349">AE260</f>
        <v>Imipenem</v>
      </c>
      <c r="CB260" s="49" t="str">
        <f t="shared" ref="CB260" si="2350">AF260</f>
        <v>Meropenem</v>
      </c>
      <c r="CC260" s="49" t="str">
        <f t="shared" ref="CC260" si="2351">AG260</f>
        <v>Colistin</v>
      </c>
      <c r="CD260" s="49" t="str">
        <f t="shared" ref="CD260" si="2352">AH260</f>
        <v>Amikacin</v>
      </c>
      <c r="CE260" s="49" t="str">
        <f t="shared" ref="CE260" si="2353">AI260</f>
        <v>Gentamicin</v>
      </c>
      <c r="CF260" s="49" t="str">
        <f t="shared" ref="CF260" si="2354">AJ260</f>
        <v>Tobramycin</v>
      </c>
      <c r="CG260" s="49" t="str">
        <f t="shared" ref="CG260" si="2355">AK260</f>
        <v>Fosfomycin</v>
      </c>
      <c r="CH260" s="49" t="str">
        <f t="shared" ref="CH260" si="2356">AL260</f>
        <v>Cotrimoxazol</v>
      </c>
      <c r="CI260" s="49" t="str">
        <f t="shared" ref="CI260" si="2357">AM260</f>
        <v>Ciprofloxacin</v>
      </c>
      <c r="CJ260" s="49" t="str">
        <f t="shared" ref="CJ260" si="2358">AN260</f>
        <v>Levofloxacin</v>
      </c>
      <c r="CK260" s="49" t="str">
        <f t="shared" ref="CK260" si="2359">AO260</f>
        <v>Moxifloxacin</v>
      </c>
      <c r="CL260" s="49" t="str">
        <f t="shared" ref="CL260" si="2360">AP260</f>
        <v>Doxycyclin</v>
      </c>
      <c r="CM260" s="49" t="str">
        <f t="shared" ref="CM260" si="2361">AQ260</f>
        <v>Tigecyclin</v>
      </c>
      <c r="CQ260" s="11"/>
      <c r="CR260" s="12" t="s">
        <v>48</v>
      </c>
      <c r="CS260" s="12" t="s">
        <v>53</v>
      </c>
      <c r="CT260" s="12" t="s">
        <v>54</v>
      </c>
      <c r="CU260" s="12" t="s">
        <v>55</v>
      </c>
      <c r="CV260" s="12" t="s">
        <v>56</v>
      </c>
      <c r="CW260" s="12" t="s">
        <v>57</v>
      </c>
      <c r="CX260" s="12" t="s">
        <v>58</v>
      </c>
      <c r="CY260" s="12" t="s">
        <v>71</v>
      </c>
      <c r="CZ260" s="12" t="s">
        <v>59</v>
      </c>
      <c r="DA260" s="12" t="s">
        <v>60</v>
      </c>
      <c r="DB260" s="12" t="s">
        <v>61</v>
      </c>
      <c r="DC260" s="12" t="s">
        <v>62</v>
      </c>
      <c r="DD260" s="12" t="s">
        <v>63</v>
      </c>
      <c r="DE260" s="12" t="s">
        <v>64</v>
      </c>
      <c r="DF260" s="12" t="s">
        <v>65</v>
      </c>
      <c r="DG260" s="12" t="s">
        <v>66</v>
      </c>
      <c r="DH260" s="12" t="s">
        <v>67</v>
      </c>
      <c r="DI260" s="12" t="s">
        <v>68</v>
      </c>
      <c r="DJ260" s="12" t="s">
        <v>69</v>
      </c>
      <c r="DK260" s="12" t="s">
        <v>70</v>
      </c>
      <c r="DL260" s="12" t="s">
        <v>72</v>
      </c>
      <c r="DM260" s="10"/>
      <c r="DN260" s="10"/>
    </row>
    <row r="261" spans="1:118" ht="18.75" x14ac:dyDescent="0.25">
      <c r="B261" s="49" t="s">
        <v>2</v>
      </c>
      <c r="C261" s="2">
        <v>0</v>
      </c>
      <c r="D261" s="2">
        <v>0</v>
      </c>
      <c r="E261" s="2">
        <v>0</v>
      </c>
      <c r="F261" s="2">
        <v>0</v>
      </c>
      <c r="G261" s="2">
        <v>0</v>
      </c>
      <c r="H261" s="2">
        <v>0</v>
      </c>
      <c r="I261" s="2">
        <v>0</v>
      </c>
      <c r="J261" s="2">
        <v>1</v>
      </c>
      <c r="K261" s="2">
        <v>0</v>
      </c>
      <c r="L261" s="2">
        <v>0</v>
      </c>
      <c r="M261" s="3">
        <v>0</v>
      </c>
      <c r="N261" s="3">
        <v>1</v>
      </c>
      <c r="O261" s="3">
        <v>12</v>
      </c>
      <c r="P261" s="3">
        <v>0</v>
      </c>
      <c r="Q261" s="3">
        <v>0</v>
      </c>
      <c r="R261" s="3">
        <v>0</v>
      </c>
      <c r="S261" s="49">
        <v>14</v>
      </c>
      <c r="V261" s="49">
        <v>1.5625E-2</v>
      </c>
      <c r="W261" s="2">
        <f>C261</f>
        <v>0</v>
      </c>
      <c r="X261" s="2">
        <f>C262</f>
        <v>0</v>
      </c>
      <c r="Y261" s="2">
        <f>C263</f>
        <v>0</v>
      </c>
      <c r="Z261" s="2">
        <f>C264</f>
        <v>0</v>
      </c>
      <c r="AA261" s="2">
        <f>C265</f>
        <v>0</v>
      </c>
      <c r="AB261" s="2">
        <f>C266</f>
        <v>0</v>
      </c>
      <c r="AC261" s="2">
        <f>C267</f>
        <v>0</v>
      </c>
      <c r="AD261" s="4">
        <f>C268</f>
        <v>0</v>
      </c>
      <c r="AE261" s="2">
        <f>C269</f>
        <v>0</v>
      </c>
      <c r="AF261" s="2">
        <f>C270</f>
        <v>0</v>
      </c>
      <c r="AG261" s="2">
        <f>C271</f>
        <v>0</v>
      </c>
      <c r="AH261" s="2">
        <f>C272</f>
        <v>0</v>
      </c>
      <c r="AI261" s="2">
        <f>C273</f>
        <v>0</v>
      </c>
      <c r="AJ261" s="2">
        <f>C274</f>
        <v>0</v>
      </c>
      <c r="AK261" s="2">
        <f>C275</f>
        <v>0</v>
      </c>
      <c r="AL261" s="2">
        <f>C276</f>
        <v>0</v>
      </c>
      <c r="AM261" s="2">
        <f>C277</f>
        <v>0</v>
      </c>
      <c r="AN261" s="2">
        <f>C278</f>
        <v>0</v>
      </c>
      <c r="AO261" s="2">
        <f>C279</f>
        <v>0</v>
      </c>
      <c r="AP261" s="49">
        <f>C280</f>
        <v>0</v>
      </c>
      <c r="AQ261" s="53">
        <f>C281</f>
        <v>0</v>
      </c>
      <c r="AT261" s="49">
        <v>1.4999999999999999E-2</v>
      </c>
      <c r="AU261" s="31">
        <f t="shared" ref="AU261" si="2362">PRODUCT(W261*100*1/W277)</f>
        <v>0</v>
      </c>
      <c r="AV261" s="31">
        <f t="shared" ref="AV261" si="2363">PRODUCT(X261*100*1/X277)</f>
        <v>0</v>
      </c>
      <c r="AW261" s="31">
        <f t="shared" ref="AW261" si="2364">PRODUCT(Y261*100*1/Y277)</f>
        <v>0</v>
      </c>
      <c r="AX261" s="31">
        <f t="shared" ref="AX261" si="2365">PRODUCT(Z261*100*1/Z277)</f>
        <v>0</v>
      </c>
      <c r="AY261" s="31">
        <f t="shared" ref="AY261" si="2366">PRODUCT(AA261*100*1/AA277)</f>
        <v>0</v>
      </c>
      <c r="AZ261" s="31">
        <f t="shared" ref="AZ261" si="2367">PRODUCT(AB261*100*1/AB277)</f>
        <v>0</v>
      </c>
      <c r="BA261" s="31">
        <f t="shared" ref="BA261" si="2368">PRODUCT(AC261*100*1/AC277)</f>
        <v>0</v>
      </c>
      <c r="BB261" s="32">
        <f t="shared" ref="BB261" si="2369">PRODUCT(AD261*100*1/AD277)</f>
        <v>0</v>
      </c>
      <c r="BC261" s="31">
        <f t="shared" ref="BC261" si="2370">PRODUCT(AE261*100*1/AE277)</f>
        <v>0</v>
      </c>
      <c r="BD261" s="31">
        <f t="shared" ref="BD261" si="2371">PRODUCT(AF261*100*1/AF277)</f>
        <v>0</v>
      </c>
      <c r="BE261" s="31">
        <f t="shared" ref="BE261" si="2372">PRODUCT(AG261*100*1/AG277)</f>
        <v>0</v>
      </c>
      <c r="BF261" s="31">
        <f t="shared" ref="BF261" si="2373">PRODUCT(AH261*100*1/AH277)</f>
        <v>0</v>
      </c>
      <c r="BG261" s="31">
        <f t="shared" ref="BG261" si="2374">PRODUCT(AI261*100*1/AI277)</f>
        <v>0</v>
      </c>
      <c r="BH261" s="31">
        <f t="shared" ref="BH261" si="2375">PRODUCT(AJ261*100*1/AJ277)</f>
        <v>0</v>
      </c>
      <c r="BI261" s="31">
        <f t="shared" ref="BI261" si="2376">PRODUCT(AK261*100*1/AK277)</f>
        <v>0</v>
      </c>
      <c r="BJ261" s="31">
        <f t="shared" ref="BJ261" si="2377">PRODUCT(AL261*100*1/AL277)</f>
        <v>0</v>
      </c>
      <c r="BK261" s="31">
        <f t="shared" ref="BK261" si="2378">PRODUCT(AM261*100*1/AM277)</f>
        <v>0</v>
      </c>
      <c r="BL261" s="31">
        <f t="shared" ref="BL261" si="2379">PRODUCT(AN261*100*1/AN277)</f>
        <v>0</v>
      </c>
      <c r="BM261" s="31">
        <f t="shared" ref="BM261" si="2380">PRODUCT(AO261*100*1/AO277)</f>
        <v>0</v>
      </c>
      <c r="BN261" s="30">
        <f t="shared" ref="BN261" si="2381">PRODUCT(AP261*100*1/AP277)</f>
        <v>0</v>
      </c>
      <c r="BO261" s="54">
        <f t="shared" ref="BO261" si="2382">PRODUCT(AQ261*100*1/AQ277)</f>
        <v>0</v>
      </c>
      <c r="BR261" s="49">
        <v>1.4999999999999999E-2</v>
      </c>
      <c r="BS261" s="31">
        <f t="shared" ref="BS261" si="2383">AU261</f>
        <v>0</v>
      </c>
      <c r="BT261" s="31">
        <f t="shared" ref="BT261" si="2384">AV261</f>
        <v>0</v>
      </c>
      <c r="BU261" s="31">
        <f t="shared" ref="BU261" si="2385">AW261</f>
        <v>0</v>
      </c>
      <c r="BV261" s="31">
        <f t="shared" ref="BV261" si="2386">AX261</f>
        <v>0</v>
      </c>
      <c r="BW261" s="31">
        <f t="shared" ref="BW261" si="2387">AY261</f>
        <v>0</v>
      </c>
      <c r="BX261" s="31">
        <f t="shared" ref="BX261" si="2388">AZ261</f>
        <v>0</v>
      </c>
      <c r="BY261" s="31">
        <f t="shared" ref="BY261" si="2389">BA261</f>
        <v>0</v>
      </c>
      <c r="BZ261" s="32">
        <f t="shared" ref="BZ261" si="2390">BB261</f>
        <v>0</v>
      </c>
      <c r="CA261" s="31">
        <f t="shared" ref="CA261" si="2391">BC261</f>
        <v>0</v>
      </c>
      <c r="CB261" s="31">
        <f t="shared" ref="CB261" si="2392">BD261</f>
        <v>0</v>
      </c>
      <c r="CC261" s="31">
        <f t="shared" ref="CC261" si="2393">BE261</f>
        <v>0</v>
      </c>
      <c r="CD261" s="31">
        <f t="shared" ref="CD261" si="2394">BF261</f>
        <v>0</v>
      </c>
      <c r="CE261" s="31">
        <f t="shared" ref="CE261" si="2395">BG261</f>
        <v>0</v>
      </c>
      <c r="CF261" s="31">
        <f t="shared" ref="CF261" si="2396">BH261</f>
        <v>0</v>
      </c>
      <c r="CG261" s="31">
        <f t="shared" ref="CG261" si="2397">BI261</f>
        <v>0</v>
      </c>
      <c r="CH261" s="31">
        <f t="shared" ref="CH261" si="2398">BJ261</f>
        <v>0</v>
      </c>
      <c r="CI261" s="31">
        <f t="shared" ref="CI261" si="2399">BK261</f>
        <v>0</v>
      </c>
      <c r="CJ261" s="31">
        <f t="shared" ref="CJ261" si="2400">BL261</f>
        <v>0</v>
      </c>
      <c r="CK261" s="31">
        <f t="shared" ref="CK261" si="2401">BM261</f>
        <v>0</v>
      </c>
      <c r="CL261" s="30">
        <f t="shared" ref="CL261" si="2402">BN261</f>
        <v>0</v>
      </c>
      <c r="CM261" s="54">
        <f t="shared" ref="CM261" si="2403">BO261</f>
        <v>0</v>
      </c>
      <c r="CN261" s="5"/>
      <c r="CQ261" s="12" t="s">
        <v>49</v>
      </c>
      <c r="CR261" s="16">
        <f>S261</f>
        <v>14</v>
      </c>
      <c r="CS261" s="16">
        <f>S262</f>
        <v>14</v>
      </c>
      <c r="CT261" s="16">
        <f>S263</f>
        <v>14</v>
      </c>
      <c r="CU261" s="16">
        <f>S264</f>
        <v>14</v>
      </c>
      <c r="CV261" s="16">
        <f>S265</f>
        <v>14</v>
      </c>
      <c r="CW261" s="16">
        <f>S266</f>
        <v>14</v>
      </c>
      <c r="CX261" s="16">
        <f>S267</f>
        <v>14</v>
      </c>
      <c r="CY261" s="16">
        <f>S268</f>
        <v>14</v>
      </c>
      <c r="CZ261" s="16">
        <f>S269</f>
        <v>14</v>
      </c>
      <c r="DA261" s="16">
        <f>S270</f>
        <v>14</v>
      </c>
      <c r="DB261" s="16">
        <f>S271</f>
        <v>14</v>
      </c>
      <c r="DC261" s="16">
        <f>S272</f>
        <v>14</v>
      </c>
      <c r="DD261" s="16">
        <f>S273</f>
        <v>14</v>
      </c>
      <c r="DE261" s="16">
        <f>S274</f>
        <v>6</v>
      </c>
      <c r="DF261" s="16">
        <f>S275</f>
        <v>14</v>
      </c>
      <c r="DG261" s="16">
        <f>S276</f>
        <v>14</v>
      </c>
      <c r="DH261" s="16">
        <f>S277</f>
        <v>14</v>
      </c>
      <c r="DI261" s="16">
        <f>S278</f>
        <v>14</v>
      </c>
      <c r="DJ261" s="16">
        <f>S279</f>
        <v>14</v>
      </c>
      <c r="DK261" s="16">
        <f>S280</f>
        <v>14</v>
      </c>
      <c r="DL261" s="16">
        <f>S281</f>
        <v>14</v>
      </c>
      <c r="DM261" s="10"/>
      <c r="DN261" s="10"/>
    </row>
    <row r="262" spans="1:118" ht="18.75" x14ac:dyDescent="0.25">
      <c r="B262" s="49" t="s">
        <v>3</v>
      </c>
      <c r="C262" s="2">
        <v>0</v>
      </c>
      <c r="D262" s="2">
        <v>0</v>
      </c>
      <c r="E262" s="2">
        <v>0</v>
      </c>
      <c r="F262" s="2">
        <v>0</v>
      </c>
      <c r="G262" s="2">
        <v>0</v>
      </c>
      <c r="H262" s="2">
        <v>1</v>
      </c>
      <c r="I262" s="2">
        <v>2</v>
      </c>
      <c r="J262" s="2">
        <v>7</v>
      </c>
      <c r="K262" s="2">
        <v>3</v>
      </c>
      <c r="L262" s="2">
        <v>1</v>
      </c>
      <c r="M262" s="3">
        <v>0</v>
      </c>
      <c r="N262" s="3">
        <v>0</v>
      </c>
      <c r="O262" s="3">
        <v>0</v>
      </c>
      <c r="P262" s="3">
        <v>0</v>
      </c>
      <c r="Q262" s="3">
        <v>0</v>
      </c>
      <c r="R262" s="3">
        <v>0</v>
      </c>
      <c r="S262" s="49">
        <v>14</v>
      </c>
      <c r="V262" s="49">
        <v>3.125E-2</v>
      </c>
      <c r="W262" s="2">
        <f>D261</f>
        <v>0</v>
      </c>
      <c r="X262" s="2">
        <f>D262</f>
        <v>0</v>
      </c>
      <c r="Y262" s="2">
        <f>D263</f>
        <v>0</v>
      </c>
      <c r="Z262" s="2">
        <f>D264</f>
        <v>0</v>
      </c>
      <c r="AA262" s="2">
        <f>D265</f>
        <v>0</v>
      </c>
      <c r="AB262" s="2">
        <f>D266</f>
        <v>11</v>
      </c>
      <c r="AC262" s="2">
        <f>D267</f>
        <v>0</v>
      </c>
      <c r="AD262" s="4">
        <f>D268</f>
        <v>0</v>
      </c>
      <c r="AE262" s="2">
        <f>D269</f>
        <v>0</v>
      </c>
      <c r="AF262" s="2">
        <f>D270</f>
        <v>0</v>
      </c>
      <c r="AG262" s="2">
        <f>D271</f>
        <v>0</v>
      </c>
      <c r="AH262" s="2">
        <f>D272</f>
        <v>0</v>
      </c>
      <c r="AI262" s="2">
        <f>D273</f>
        <v>0</v>
      </c>
      <c r="AJ262" s="2">
        <f>D274</f>
        <v>0</v>
      </c>
      <c r="AK262" s="2">
        <f>D275</f>
        <v>0</v>
      </c>
      <c r="AL262" s="2">
        <f>D276</f>
        <v>0</v>
      </c>
      <c r="AM262" s="2">
        <f>D277</f>
        <v>13</v>
      </c>
      <c r="AN262" s="2">
        <f>D278</f>
        <v>13</v>
      </c>
      <c r="AO262" s="2">
        <f>D279</f>
        <v>0</v>
      </c>
      <c r="AP262" s="49">
        <f>D280</f>
        <v>0</v>
      </c>
      <c r="AQ262" s="53">
        <f>D281</f>
        <v>0</v>
      </c>
      <c r="AT262" s="49">
        <v>3.1E-2</v>
      </c>
      <c r="AU262" s="31">
        <f t="shared" ref="AU262" si="2404">PRODUCT(W262*100*1/W277)</f>
        <v>0</v>
      </c>
      <c r="AV262" s="31">
        <f t="shared" ref="AV262" si="2405">PRODUCT(X262*100*1/X277)</f>
        <v>0</v>
      </c>
      <c r="AW262" s="31">
        <f t="shared" ref="AW262" si="2406">PRODUCT(Y262*100*1/Y277)</f>
        <v>0</v>
      </c>
      <c r="AX262" s="31">
        <f t="shared" ref="AX262" si="2407">PRODUCT(Z262*100*1/Z277)</f>
        <v>0</v>
      </c>
      <c r="AY262" s="31">
        <f t="shared" ref="AY262" si="2408">PRODUCT(AA262*100*1/AA277)</f>
        <v>0</v>
      </c>
      <c r="AZ262" s="31">
        <f t="shared" ref="AZ262" si="2409">PRODUCT(AB262*100*1/AB277)</f>
        <v>78.571428571428569</v>
      </c>
      <c r="BA262" s="31">
        <f t="shared" ref="BA262" si="2410">PRODUCT(AC262*100*1/AC277)</f>
        <v>0</v>
      </c>
      <c r="BB262" s="32">
        <f t="shared" ref="BB262" si="2411">PRODUCT(AD262*100*1/AD277)</f>
        <v>0</v>
      </c>
      <c r="BC262" s="31">
        <f t="shared" ref="BC262" si="2412">PRODUCT(AE262*100*1/AE277)</f>
        <v>0</v>
      </c>
      <c r="BD262" s="31">
        <f t="shared" ref="BD262" si="2413">PRODUCT(AF262*100*1/AF277)</f>
        <v>0</v>
      </c>
      <c r="BE262" s="31">
        <f t="shared" ref="BE262" si="2414">PRODUCT(AG262*100*1/AG277)</f>
        <v>0</v>
      </c>
      <c r="BF262" s="31">
        <f t="shared" ref="BF262" si="2415">PRODUCT(AH262*100*1/AH277)</f>
        <v>0</v>
      </c>
      <c r="BG262" s="31">
        <f t="shared" ref="BG262" si="2416">PRODUCT(AI262*100*1/AI277)</f>
        <v>0</v>
      </c>
      <c r="BH262" s="31">
        <f t="shared" ref="BH262" si="2417">PRODUCT(AJ262*100*1/AJ277)</f>
        <v>0</v>
      </c>
      <c r="BI262" s="31">
        <f t="shared" ref="BI262" si="2418">PRODUCT(AK262*100*1/AK277)</f>
        <v>0</v>
      </c>
      <c r="BJ262" s="31">
        <f t="shared" ref="BJ262" si="2419">PRODUCT(AL262*100*1/AL277)</f>
        <v>0</v>
      </c>
      <c r="BK262" s="31">
        <f t="shared" ref="BK262" si="2420">PRODUCT(AM262*100*1/AM277)</f>
        <v>92.857142857142861</v>
      </c>
      <c r="BL262" s="31">
        <f t="shared" ref="BL262" si="2421">PRODUCT(AN262*100*1/AN277)</f>
        <v>92.857142857142861</v>
      </c>
      <c r="BM262" s="31">
        <f t="shared" ref="BM262" si="2422">PRODUCT(AO262*100*1/AO277)</f>
        <v>0</v>
      </c>
      <c r="BN262" s="30">
        <f t="shared" ref="BN262" si="2423">PRODUCT(AP262*100*1/AP277)</f>
        <v>0</v>
      </c>
      <c r="BO262" s="54">
        <f t="shared" ref="BO262" si="2424">PRODUCT(AQ262*100*1/AQ277)</f>
        <v>0</v>
      </c>
      <c r="BR262" s="49">
        <v>3.1E-2</v>
      </c>
      <c r="BS262" s="31">
        <f t="shared" ref="BS262" si="2425">AU261+AU262</f>
        <v>0</v>
      </c>
      <c r="BT262" s="31">
        <f t="shared" ref="BT262" si="2426">AV261+AV262</f>
        <v>0</v>
      </c>
      <c r="BU262" s="31">
        <f t="shared" ref="BU262" si="2427">AW261+AW262</f>
        <v>0</v>
      </c>
      <c r="BV262" s="31">
        <f t="shared" ref="BV262" si="2428">AX261+AX262</f>
        <v>0</v>
      </c>
      <c r="BW262" s="31">
        <f t="shared" ref="BW262" si="2429">AY261+AY262</f>
        <v>0</v>
      </c>
      <c r="BX262" s="31">
        <f t="shared" ref="BX262" si="2430">AZ261+AZ262</f>
        <v>78.571428571428569</v>
      </c>
      <c r="BY262" s="31">
        <f t="shared" ref="BY262" si="2431">BA261+BA262</f>
        <v>0</v>
      </c>
      <c r="BZ262" s="32">
        <f t="shared" ref="BZ262" si="2432">BB261+BB262</f>
        <v>0</v>
      </c>
      <c r="CA262" s="31">
        <f t="shared" ref="CA262" si="2433">BC261+BC262</f>
        <v>0</v>
      </c>
      <c r="CB262" s="31">
        <f t="shared" ref="CB262" si="2434">BD261+BD262</f>
        <v>0</v>
      </c>
      <c r="CC262" s="31">
        <f t="shared" ref="CC262" si="2435">BE261+BE262</f>
        <v>0</v>
      </c>
      <c r="CD262" s="31">
        <f t="shared" ref="CD262" si="2436">BF261+BF262</f>
        <v>0</v>
      </c>
      <c r="CE262" s="31">
        <f t="shared" ref="CE262" si="2437">BG261+BG262</f>
        <v>0</v>
      </c>
      <c r="CF262" s="31">
        <f t="shared" ref="CF262" si="2438">BH261+BH262</f>
        <v>0</v>
      </c>
      <c r="CG262" s="31">
        <f t="shared" ref="CG262" si="2439">BI261+BI262</f>
        <v>0</v>
      </c>
      <c r="CH262" s="31">
        <f t="shared" ref="CH262" si="2440">BJ261+BJ262</f>
        <v>0</v>
      </c>
      <c r="CI262" s="31">
        <f t="shared" ref="CI262" si="2441">BK261+BK262</f>
        <v>92.857142857142861</v>
      </c>
      <c r="CJ262" s="31">
        <f t="shared" ref="CJ262" si="2442">BL261+BL262</f>
        <v>92.857142857142861</v>
      </c>
      <c r="CK262" s="31">
        <f t="shared" ref="CK262" si="2443">BM261+BM262</f>
        <v>0</v>
      </c>
      <c r="CL262" s="30">
        <f t="shared" ref="CL262" si="2444">BN261+BN262</f>
        <v>0</v>
      </c>
      <c r="CM262" s="54">
        <f t="shared" ref="CM262" si="2445">BO261+BO262</f>
        <v>0</v>
      </c>
      <c r="CN262" s="5"/>
      <c r="CQ262" s="12" t="s">
        <v>50</v>
      </c>
      <c r="CR262" s="13">
        <f>BS270</f>
        <v>7.1428571428571432</v>
      </c>
      <c r="CS262" s="13">
        <f>BT270</f>
        <v>100</v>
      </c>
      <c r="CT262" s="13">
        <f>BU270</f>
        <v>92.857142857142861</v>
      </c>
      <c r="CU262" s="13">
        <f>BV270</f>
        <v>100</v>
      </c>
      <c r="CV262" s="13">
        <f>BW267</f>
        <v>100</v>
      </c>
      <c r="CW262" s="13">
        <f>BX267</f>
        <v>100</v>
      </c>
      <c r="CX262" s="13">
        <f>BY267</f>
        <v>100</v>
      </c>
      <c r="CY262" s="13">
        <f>BZ270</f>
        <v>35.714285714285715</v>
      </c>
      <c r="CZ262" s="13">
        <f>CA268</f>
        <v>92.857142857142861</v>
      </c>
      <c r="DA262" s="13">
        <f>CB268</f>
        <v>100</v>
      </c>
      <c r="DB262" s="13">
        <f>CC268</f>
        <v>0</v>
      </c>
      <c r="DC262" s="13">
        <f>CD270</f>
        <v>100</v>
      </c>
      <c r="DD262" s="13">
        <f>CE268</f>
        <v>100.00000000000001</v>
      </c>
      <c r="DE262" s="13">
        <f>CF268</f>
        <v>100.00000000000001</v>
      </c>
      <c r="DF262" s="13">
        <f>CG272</f>
        <v>92.857142857142861</v>
      </c>
      <c r="DG262" s="13">
        <f>CH268</f>
        <v>92.857142857142847</v>
      </c>
      <c r="DH262" s="13">
        <f>CI265</f>
        <v>100</v>
      </c>
      <c r="DI262" s="13">
        <f>CJ266</f>
        <v>100</v>
      </c>
      <c r="DJ262" s="13">
        <f>CK265</f>
        <v>71.428571428571431</v>
      </c>
      <c r="DK262" s="13"/>
      <c r="DL262" s="13"/>
      <c r="DM262" s="10"/>
      <c r="DN262" s="10"/>
    </row>
    <row r="263" spans="1:118" ht="18.75" x14ac:dyDescent="0.25">
      <c r="B263" s="49" t="s">
        <v>4</v>
      </c>
      <c r="C263" s="2">
        <v>0</v>
      </c>
      <c r="D263" s="2">
        <v>0</v>
      </c>
      <c r="E263" s="2">
        <v>0</v>
      </c>
      <c r="F263" s="2">
        <v>0</v>
      </c>
      <c r="G263" s="2">
        <v>10</v>
      </c>
      <c r="H263" s="2">
        <v>0</v>
      </c>
      <c r="I263" s="2">
        <v>3</v>
      </c>
      <c r="J263" s="2">
        <v>0</v>
      </c>
      <c r="K263" s="2">
        <v>0</v>
      </c>
      <c r="L263" s="2">
        <v>0</v>
      </c>
      <c r="M263" s="3">
        <v>0</v>
      </c>
      <c r="N263" s="3">
        <v>0</v>
      </c>
      <c r="O263" s="3">
        <v>0</v>
      </c>
      <c r="P263" s="3">
        <v>1</v>
      </c>
      <c r="Q263" s="3">
        <v>0</v>
      </c>
      <c r="R263" s="3">
        <v>0</v>
      </c>
      <c r="S263" s="49">
        <v>14</v>
      </c>
      <c r="V263" s="49">
        <v>6.25E-2</v>
      </c>
      <c r="W263" s="2">
        <f>E261</f>
        <v>0</v>
      </c>
      <c r="X263" s="2">
        <f>E262</f>
        <v>0</v>
      </c>
      <c r="Y263" s="2">
        <f>E263</f>
        <v>0</v>
      </c>
      <c r="Z263" s="2">
        <f>E264</f>
        <v>0</v>
      </c>
      <c r="AA263" s="2">
        <f>E265</f>
        <v>0</v>
      </c>
      <c r="AB263" s="2">
        <f>E266</f>
        <v>0</v>
      </c>
      <c r="AC263" s="2">
        <f>E267</f>
        <v>0</v>
      </c>
      <c r="AD263" s="4">
        <f>E268</f>
        <v>0</v>
      </c>
      <c r="AE263" s="2">
        <f>E269</f>
        <v>1</v>
      </c>
      <c r="AF263" s="2">
        <f>E270</f>
        <v>14</v>
      </c>
      <c r="AG263" s="2">
        <f>E271</f>
        <v>0</v>
      </c>
      <c r="AH263" s="2">
        <f>E272</f>
        <v>0</v>
      </c>
      <c r="AI263" s="2">
        <f>E273</f>
        <v>2</v>
      </c>
      <c r="AJ263" s="2">
        <f>E274</f>
        <v>3</v>
      </c>
      <c r="AK263" s="2">
        <f>E275</f>
        <v>0</v>
      </c>
      <c r="AL263" s="2">
        <f>E276</f>
        <v>8</v>
      </c>
      <c r="AM263" s="2">
        <f>E277</f>
        <v>1</v>
      </c>
      <c r="AN263" s="2">
        <f>E278</f>
        <v>0</v>
      </c>
      <c r="AO263" s="2">
        <f>E279</f>
        <v>1</v>
      </c>
      <c r="AP263" s="49">
        <f>E280</f>
        <v>0</v>
      </c>
      <c r="AQ263" s="53">
        <f>E281</f>
        <v>0</v>
      </c>
      <c r="AT263" s="49">
        <v>6.2E-2</v>
      </c>
      <c r="AU263" s="31">
        <f t="shared" ref="AU263" si="2446">PRODUCT(W263*100*1/W277)</f>
        <v>0</v>
      </c>
      <c r="AV263" s="31">
        <f t="shared" ref="AV263" si="2447">PRODUCT(X263*100*1/X277)</f>
        <v>0</v>
      </c>
      <c r="AW263" s="31">
        <f t="shared" ref="AW263" si="2448">PRODUCT(Y263*100*1/Y277)</f>
        <v>0</v>
      </c>
      <c r="AX263" s="31">
        <f t="shared" ref="AX263" si="2449">PRODUCT(Z263*100*1/Z277)</f>
        <v>0</v>
      </c>
      <c r="AY263" s="31">
        <f t="shared" ref="AY263" si="2450">PRODUCT(AA263*100*1/AA277)</f>
        <v>0</v>
      </c>
      <c r="AZ263" s="31">
        <f t="shared" ref="AZ263" si="2451">PRODUCT(AB263*100*1/AB277)</f>
        <v>0</v>
      </c>
      <c r="BA263" s="31">
        <f t="shared" ref="BA263" si="2452">PRODUCT(AC263*100*1/AC277)</f>
        <v>0</v>
      </c>
      <c r="BB263" s="32">
        <f t="shared" ref="BB263" si="2453">PRODUCT(AD263*100*1/AD277)</f>
        <v>0</v>
      </c>
      <c r="BC263" s="31">
        <f t="shared" ref="BC263" si="2454">PRODUCT(AE263*100*1/AE277)</f>
        <v>7.1428571428571432</v>
      </c>
      <c r="BD263" s="31">
        <f t="shared" ref="BD263" si="2455">PRODUCT(AF263*100*1/AF277)</f>
        <v>100</v>
      </c>
      <c r="BE263" s="31">
        <f t="shared" ref="BE263" si="2456">PRODUCT(AG263*100*1/AG277)</f>
        <v>0</v>
      </c>
      <c r="BF263" s="31">
        <f t="shared" ref="BF263" si="2457">PRODUCT(AH263*100*1/AH277)</f>
        <v>0</v>
      </c>
      <c r="BG263" s="31">
        <f t="shared" ref="BG263" si="2458">PRODUCT(AI263*100*1/AI277)</f>
        <v>14.285714285714286</v>
      </c>
      <c r="BH263" s="31">
        <f t="shared" ref="BH263" si="2459">PRODUCT(AJ263*100*1/AJ277)</f>
        <v>50</v>
      </c>
      <c r="BI263" s="31">
        <f t="shared" ref="BI263" si="2460">PRODUCT(AK263*100*1/AK277)</f>
        <v>0</v>
      </c>
      <c r="BJ263" s="31">
        <f t="shared" ref="BJ263" si="2461">PRODUCT(AL263*100*1/AL277)</f>
        <v>57.142857142857146</v>
      </c>
      <c r="BK263" s="31">
        <f t="shared" ref="BK263" si="2462">PRODUCT(AM263*100*1/AM277)</f>
        <v>7.1428571428571432</v>
      </c>
      <c r="BL263" s="31">
        <f t="shared" ref="BL263" si="2463">PRODUCT(AN263*100*1/AN277)</f>
        <v>0</v>
      </c>
      <c r="BM263" s="31">
        <f t="shared" ref="BM263" si="2464">PRODUCT(AO263*100*1/AO277)</f>
        <v>7.1428571428571432</v>
      </c>
      <c r="BN263" s="30">
        <f t="shared" ref="BN263" si="2465">PRODUCT(AP263*100*1/AP277)</f>
        <v>0</v>
      </c>
      <c r="BO263" s="54">
        <f t="shared" ref="BO263" si="2466">PRODUCT(AQ263*100*1/AQ277)</f>
        <v>0</v>
      </c>
      <c r="BR263" s="49">
        <v>6.2E-2</v>
      </c>
      <c r="BS263" s="31">
        <f t="shared" ref="BS263" si="2467">AU261+AU262+AU263</f>
        <v>0</v>
      </c>
      <c r="BT263" s="31">
        <f t="shared" ref="BT263" si="2468">AV261+AV262+AV263</f>
        <v>0</v>
      </c>
      <c r="BU263" s="31">
        <f t="shared" ref="BU263" si="2469">AW261+AW262+AW263</f>
        <v>0</v>
      </c>
      <c r="BV263" s="31">
        <f t="shared" ref="BV263" si="2470">AX261+AX262+AX263</f>
        <v>0</v>
      </c>
      <c r="BW263" s="31">
        <f t="shared" ref="BW263" si="2471">AY261+AY262+AY263</f>
        <v>0</v>
      </c>
      <c r="BX263" s="31">
        <f t="shared" ref="BX263" si="2472">AZ261+AZ262+AZ263</f>
        <v>78.571428571428569</v>
      </c>
      <c r="BY263" s="31">
        <f t="shared" ref="BY263" si="2473">BA261+BA262+BA263</f>
        <v>0</v>
      </c>
      <c r="BZ263" s="32">
        <f t="shared" ref="BZ263" si="2474">BB261+BB262+BB263</f>
        <v>0</v>
      </c>
      <c r="CA263" s="31">
        <f t="shared" ref="CA263" si="2475">BC261+BC262+BC263</f>
        <v>7.1428571428571432</v>
      </c>
      <c r="CB263" s="31">
        <f t="shared" ref="CB263" si="2476">BD261+BD262+BD263</f>
        <v>100</v>
      </c>
      <c r="CC263" s="31">
        <f t="shared" ref="CC263" si="2477">BE261+BE262+BE263</f>
        <v>0</v>
      </c>
      <c r="CD263" s="31">
        <f t="shared" ref="CD263" si="2478">BF261+BF262+BF263</f>
        <v>0</v>
      </c>
      <c r="CE263" s="31">
        <f t="shared" ref="CE263" si="2479">BG261+BG262+BG263</f>
        <v>14.285714285714286</v>
      </c>
      <c r="CF263" s="31">
        <f t="shared" ref="CF263" si="2480">BH261+BH262+BH263</f>
        <v>50</v>
      </c>
      <c r="CG263" s="31">
        <f t="shared" ref="CG263" si="2481">BI261+BI262+BI263</f>
        <v>0</v>
      </c>
      <c r="CH263" s="31">
        <f t="shared" ref="CH263" si="2482">BJ261+BJ262+BJ263</f>
        <v>57.142857142857146</v>
      </c>
      <c r="CI263" s="31">
        <f t="shared" ref="CI263" si="2483">BK261+BK262+BK263</f>
        <v>100</v>
      </c>
      <c r="CJ263" s="31">
        <f t="shared" ref="CJ263" si="2484">BL261+BL262+BL263</f>
        <v>92.857142857142861</v>
      </c>
      <c r="CK263" s="31">
        <f t="shared" ref="CK263" si="2485">BM261+BM262+BM263</f>
        <v>7.1428571428571432</v>
      </c>
      <c r="CL263" s="30">
        <f t="shared" ref="CL263" si="2486">BN261+BN262+BN263</f>
        <v>0</v>
      </c>
      <c r="CM263" s="54">
        <f t="shared" ref="CM263" si="2487">BO261+BO262+BO263</f>
        <v>0</v>
      </c>
      <c r="CN263" s="5"/>
      <c r="CQ263" s="12" t="s">
        <v>51</v>
      </c>
      <c r="CR263" s="13"/>
      <c r="CS263" s="13"/>
      <c r="CT263" s="13"/>
      <c r="CU263" s="13"/>
      <c r="CV263" s="13">
        <f>BW269-BW267</f>
        <v>0</v>
      </c>
      <c r="CW263" s="13">
        <f>SUM(BX268,-BX267)</f>
        <v>0</v>
      </c>
      <c r="CX263" s="14">
        <f>SUM(BY268-BY267)</f>
        <v>0</v>
      </c>
      <c r="CY263" s="13"/>
      <c r="CZ263" s="13">
        <f>CA269-CA268</f>
        <v>7.1428571428571388</v>
      </c>
      <c r="DA263" s="13">
        <f>CB270-CB268</f>
        <v>0</v>
      </c>
      <c r="DB263" s="13"/>
      <c r="DC263" s="13"/>
      <c r="DD263" s="13"/>
      <c r="DE263" s="13"/>
      <c r="DF263" s="13"/>
      <c r="DG263" s="13">
        <f>CH269-CH268</f>
        <v>0</v>
      </c>
      <c r="DH263" s="13">
        <f>CI266-CI265</f>
        <v>0</v>
      </c>
      <c r="DI263" s="13">
        <f>CJ267-CJ266</f>
        <v>0</v>
      </c>
      <c r="DJ263" s="13"/>
      <c r="DK263" s="13"/>
      <c r="DL263" s="13"/>
      <c r="DM263" s="10"/>
      <c r="DN263" s="10"/>
    </row>
    <row r="264" spans="1:118" ht="18.75" x14ac:dyDescent="0.25">
      <c r="B264" s="49" t="s">
        <v>5</v>
      </c>
      <c r="C264" s="2">
        <v>0</v>
      </c>
      <c r="D264" s="2">
        <v>0</v>
      </c>
      <c r="E264" s="2">
        <v>0</v>
      </c>
      <c r="F264" s="2">
        <v>0</v>
      </c>
      <c r="G264" s="2">
        <v>13</v>
      </c>
      <c r="H264" s="2">
        <v>0</v>
      </c>
      <c r="I264" s="2">
        <v>1</v>
      </c>
      <c r="J264" s="2">
        <v>0</v>
      </c>
      <c r="K264" s="2">
        <v>0</v>
      </c>
      <c r="L264" s="2">
        <v>0</v>
      </c>
      <c r="M264" s="3">
        <v>0</v>
      </c>
      <c r="N264" s="3">
        <v>0</v>
      </c>
      <c r="O264" s="3">
        <v>0</v>
      </c>
      <c r="P264" s="3">
        <v>0</v>
      </c>
      <c r="Q264" s="3">
        <v>0</v>
      </c>
      <c r="R264" s="3">
        <v>0</v>
      </c>
      <c r="S264" s="49">
        <v>14</v>
      </c>
      <c r="V264" s="49">
        <v>0.125</v>
      </c>
      <c r="W264" s="2">
        <f>F261</f>
        <v>0</v>
      </c>
      <c r="X264" s="2">
        <f>F262</f>
        <v>0</v>
      </c>
      <c r="Y264" s="2">
        <f>F263</f>
        <v>0</v>
      </c>
      <c r="Z264" s="2">
        <f>F264</f>
        <v>0</v>
      </c>
      <c r="AA264" s="2">
        <f>F265</f>
        <v>14</v>
      </c>
      <c r="AB264" s="2">
        <f>F266</f>
        <v>1</v>
      </c>
      <c r="AC264" s="2">
        <f>F267</f>
        <v>13</v>
      </c>
      <c r="AD264" s="4">
        <f>F268</f>
        <v>0</v>
      </c>
      <c r="AE264" s="2">
        <f>F269</f>
        <v>0</v>
      </c>
      <c r="AF264" s="2">
        <f>F270</f>
        <v>0</v>
      </c>
      <c r="AG264" s="2">
        <f>F271</f>
        <v>0</v>
      </c>
      <c r="AH264" s="2">
        <f>F272</f>
        <v>0</v>
      </c>
      <c r="AI264" s="2">
        <f>F273</f>
        <v>0</v>
      </c>
      <c r="AJ264" s="2">
        <f>F274</f>
        <v>0</v>
      </c>
      <c r="AK264" s="2">
        <f>F275</f>
        <v>0</v>
      </c>
      <c r="AL264" s="2">
        <f>F276</f>
        <v>0</v>
      </c>
      <c r="AM264" s="2">
        <f>F277</f>
        <v>0</v>
      </c>
      <c r="AN264" s="2">
        <f>F278</f>
        <v>1</v>
      </c>
      <c r="AO264" s="2">
        <f>F279</f>
        <v>1</v>
      </c>
      <c r="AP264" s="49">
        <f>F280</f>
        <v>0</v>
      </c>
      <c r="AQ264" s="53">
        <f>F281</f>
        <v>1</v>
      </c>
      <c r="AT264" s="49">
        <v>0.125</v>
      </c>
      <c r="AU264" s="31">
        <f t="shared" ref="AU264" si="2488">PRODUCT(W264*100*1/W277)</f>
        <v>0</v>
      </c>
      <c r="AV264" s="31">
        <f t="shared" ref="AV264" si="2489">PRODUCT(X264*100*1/X277)</f>
        <v>0</v>
      </c>
      <c r="AW264" s="31">
        <f t="shared" ref="AW264" si="2490">PRODUCT(Y264*100*1/Y277)</f>
        <v>0</v>
      </c>
      <c r="AX264" s="31">
        <f t="shared" ref="AX264" si="2491">PRODUCT(Z264*100*1/Z277)</f>
        <v>0</v>
      </c>
      <c r="AY264" s="31">
        <f t="shared" ref="AY264" si="2492">PRODUCT(AA264*100*1/AA277)</f>
        <v>100</v>
      </c>
      <c r="AZ264" s="31">
        <f t="shared" ref="AZ264" si="2493">PRODUCT(AB264*100*1/AB277)</f>
        <v>7.1428571428571432</v>
      </c>
      <c r="BA264" s="31">
        <f t="shared" ref="BA264" si="2494">PRODUCT(AC264*100*1/AC277)</f>
        <v>92.857142857142861</v>
      </c>
      <c r="BB264" s="32">
        <f t="shared" ref="BB264" si="2495">PRODUCT(AD264*100*1/AD277)</f>
        <v>0</v>
      </c>
      <c r="BC264" s="31">
        <f t="shared" ref="BC264" si="2496">PRODUCT(AE264*100*1/AE277)</f>
        <v>0</v>
      </c>
      <c r="BD264" s="31">
        <f t="shared" ref="BD264" si="2497">PRODUCT(AF264*100*1/AF277)</f>
        <v>0</v>
      </c>
      <c r="BE264" s="31">
        <f t="shared" ref="BE264" si="2498">PRODUCT(AG264*100*1/AG277)</f>
        <v>0</v>
      </c>
      <c r="BF264" s="31">
        <f t="shared" ref="BF264" si="2499">PRODUCT(AH264*100*1/AH277)</f>
        <v>0</v>
      </c>
      <c r="BG264" s="31">
        <f t="shared" ref="BG264" si="2500">PRODUCT(AI264*100*1/AI277)</f>
        <v>0</v>
      </c>
      <c r="BH264" s="31">
        <f t="shared" ref="BH264" si="2501">PRODUCT(AJ264*100*1/AJ277)</f>
        <v>0</v>
      </c>
      <c r="BI264" s="31">
        <f t="shared" ref="BI264" si="2502">PRODUCT(AK264*100*1/AK277)</f>
        <v>0</v>
      </c>
      <c r="BJ264" s="31">
        <f t="shared" ref="BJ264" si="2503">PRODUCT(AL264*100*1/AL277)</f>
        <v>0</v>
      </c>
      <c r="BK264" s="31">
        <f t="shared" ref="BK264" si="2504">PRODUCT(AM264*100*1/AM277)</f>
        <v>0</v>
      </c>
      <c r="BL264" s="31">
        <f t="shared" ref="BL264" si="2505">PRODUCT(AN264*100*1/AN277)</f>
        <v>7.1428571428571432</v>
      </c>
      <c r="BM264" s="31">
        <f t="shared" ref="BM264" si="2506">PRODUCT(AO264*100*1/AO277)</f>
        <v>7.1428571428571432</v>
      </c>
      <c r="BN264" s="30">
        <f t="shared" ref="BN264" si="2507">PRODUCT(AP264*100*1/AP277)</f>
        <v>0</v>
      </c>
      <c r="BO264" s="54">
        <f t="shared" ref="BO264" si="2508">PRODUCT(AQ264*100*1/AQ277)</f>
        <v>7.1428571428571432</v>
      </c>
      <c r="BR264" s="49">
        <v>0.125</v>
      </c>
      <c r="BS264" s="31">
        <f t="shared" ref="BS264" si="2509">AU261+AU262+AU263+AU264</f>
        <v>0</v>
      </c>
      <c r="BT264" s="31">
        <f t="shared" ref="BT264" si="2510">AV261+AV262+AV263+AV264</f>
        <v>0</v>
      </c>
      <c r="BU264" s="31">
        <f t="shared" ref="BU264" si="2511">AW261+AW262+AW263+AW264</f>
        <v>0</v>
      </c>
      <c r="BV264" s="31">
        <f t="shared" ref="BV264" si="2512">AX261+AX262+AX263+AX264</f>
        <v>0</v>
      </c>
      <c r="BW264" s="31">
        <f t="shared" ref="BW264" si="2513">AY261+AY262+AY263+AY264</f>
        <v>100</v>
      </c>
      <c r="BX264" s="31">
        <f t="shared" ref="BX264" si="2514">AZ261+AZ262+AZ263+AZ264</f>
        <v>85.714285714285708</v>
      </c>
      <c r="BY264" s="31">
        <f t="shared" ref="BY264" si="2515">BA261+BA262+BA263+BA264</f>
        <v>92.857142857142861</v>
      </c>
      <c r="BZ264" s="32">
        <f t="shared" ref="BZ264" si="2516">BB261+BB262+BB263+BB264</f>
        <v>0</v>
      </c>
      <c r="CA264" s="31">
        <f t="shared" ref="CA264" si="2517">BC261+BC262+BC263+BC264</f>
        <v>7.1428571428571432</v>
      </c>
      <c r="CB264" s="31">
        <f t="shared" ref="CB264" si="2518">BD261+BD262+BD263+BD264</f>
        <v>100</v>
      </c>
      <c r="CC264" s="31">
        <f t="shared" ref="CC264" si="2519">BE261+BE262+BE263+BE264</f>
        <v>0</v>
      </c>
      <c r="CD264" s="31">
        <f t="shared" ref="CD264" si="2520">BF261+BF262+BF263+BF264</f>
        <v>0</v>
      </c>
      <c r="CE264" s="31">
        <f t="shared" ref="CE264" si="2521">BG261+BG262+BG263+BG264</f>
        <v>14.285714285714286</v>
      </c>
      <c r="CF264" s="31">
        <f t="shared" ref="CF264" si="2522">BH261+BH262+BH263+BH264</f>
        <v>50</v>
      </c>
      <c r="CG264" s="31">
        <f t="shared" ref="CG264" si="2523">BI261+BI262+BI263+BI264</f>
        <v>0</v>
      </c>
      <c r="CH264" s="31">
        <f t="shared" ref="CH264" si="2524">BJ261+BJ262+BJ263+BJ264</f>
        <v>57.142857142857146</v>
      </c>
      <c r="CI264" s="31">
        <f t="shared" ref="CI264" si="2525">BK261+BK262+BK263+BK264</f>
        <v>100</v>
      </c>
      <c r="CJ264" s="31">
        <f t="shared" ref="CJ264" si="2526">BL261+BL262+BL263+BL264</f>
        <v>100</v>
      </c>
      <c r="CK264" s="31">
        <f t="shared" ref="CK264" si="2527">BM261+BM262+BM263+BM264</f>
        <v>14.285714285714286</v>
      </c>
      <c r="CL264" s="30">
        <f t="shared" ref="CL264" si="2528">BN261+BN262+BN263+BN264</f>
        <v>0</v>
      </c>
      <c r="CM264" s="54">
        <f t="shared" ref="CM264" si="2529">BO261+BO262+BO263+BO264</f>
        <v>7.1428571428571432</v>
      </c>
      <c r="CN264" s="5"/>
      <c r="CQ264" s="12" t="s">
        <v>52</v>
      </c>
      <c r="CR264" s="13">
        <f>BS276-CR262</f>
        <v>92.857142857142861</v>
      </c>
      <c r="CS264" s="13">
        <f>BT276-CS262</f>
        <v>0</v>
      </c>
      <c r="CT264" s="13">
        <f>BU276-BU270</f>
        <v>7.1428571428571388</v>
      </c>
      <c r="CU264" s="13">
        <f>BV276-BV270</f>
        <v>0</v>
      </c>
      <c r="CV264" s="13">
        <f>BW276-CV263-CV262</f>
        <v>0</v>
      </c>
      <c r="CW264" s="13">
        <f>BX276-BX268</f>
        <v>0</v>
      </c>
      <c r="CX264" s="13">
        <f>BY276-BY268</f>
        <v>0</v>
      </c>
      <c r="CY264" s="13">
        <f>BZ276-BZ270</f>
        <v>64.285714285714278</v>
      </c>
      <c r="CZ264" s="13">
        <f>CA276-CA269</f>
        <v>0</v>
      </c>
      <c r="DA264" s="13">
        <f>CB276-CB270</f>
        <v>0</v>
      </c>
      <c r="DB264" s="13">
        <f>CC276-CC268</f>
        <v>100</v>
      </c>
      <c r="DC264" s="13">
        <f>CD276-CD270</f>
        <v>0</v>
      </c>
      <c r="DD264" s="13">
        <f>CE276-CE268</f>
        <v>0</v>
      </c>
      <c r="DE264" s="13">
        <f>CF276-CF268</f>
        <v>0</v>
      </c>
      <c r="DF264" s="13">
        <f>CG276-CG272</f>
        <v>7.1428571428571388</v>
      </c>
      <c r="DG264" s="13">
        <f>CH276-CH269</f>
        <v>7.1428571428571388</v>
      </c>
      <c r="DH264" s="13">
        <f>CI276-CI266</f>
        <v>0</v>
      </c>
      <c r="DI264" s="13">
        <f>CJ276-CJ267</f>
        <v>0</v>
      </c>
      <c r="DJ264" s="13">
        <f>CK276-CK265</f>
        <v>28.571428571428569</v>
      </c>
      <c r="DK264" s="13"/>
      <c r="DL264" s="13"/>
      <c r="DM264" s="10"/>
      <c r="DN264" s="10"/>
    </row>
    <row r="265" spans="1:118" x14ac:dyDescent="0.25">
      <c r="B265" s="49" t="s">
        <v>6</v>
      </c>
      <c r="C265" s="2">
        <v>0</v>
      </c>
      <c r="D265" s="2">
        <v>0</v>
      </c>
      <c r="E265" s="2">
        <v>0</v>
      </c>
      <c r="F265" s="2">
        <v>14</v>
      </c>
      <c r="G265" s="2">
        <v>0</v>
      </c>
      <c r="H265" s="2">
        <v>0</v>
      </c>
      <c r="I265" s="2">
        <v>0</v>
      </c>
      <c r="J265" s="4">
        <v>0</v>
      </c>
      <c r="K265" s="4">
        <v>0</v>
      </c>
      <c r="L265" s="3">
        <v>0</v>
      </c>
      <c r="M265" s="3">
        <v>0</v>
      </c>
      <c r="N265" s="3">
        <v>0</v>
      </c>
      <c r="O265" s="3">
        <v>0</v>
      </c>
      <c r="P265" s="3">
        <v>0</v>
      </c>
      <c r="Q265" s="3">
        <v>0</v>
      </c>
      <c r="R265" s="3">
        <v>0</v>
      </c>
      <c r="S265" s="49">
        <v>14</v>
      </c>
      <c r="V265" s="49">
        <v>0.25</v>
      </c>
      <c r="W265" s="2">
        <f>G261</f>
        <v>0</v>
      </c>
      <c r="X265" s="2">
        <f>G262</f>
        <v>0</v>
      </c>
      <c r="Y265" s="2">
        <f>G263</f>
        <v>10</v>
      </c>
      <c r="Z265" s="2">
        <f>G264</f>
        <v>13</v>
      </c>
      <c r="AA265" s="2">
        <f>G265</f>
        <v>0</v>
      </c>
      <c r="AB265" s="2">
        <f>G266</f>
        <v>2</v>
      </c>
      <c r="AC265" s="2">
        <f>G267</f>
        <v>0</v>
      </c>
      <c r="AD265" s="4">
        <f>G268</f>
        <v>0</v>
      </c>
      <c r="AE265" s="2">
        <f>G269</f>
        <v>2</v>
      </c>
      <c r="AF265" s="2">
        <f>G270</f>
        <v>0</v>
      </c>
      <c r="AG265" s="2">
        <f>G271</f>
        <v>0</v>
      </c>
      <c r="AH265" s="2">
        <f>G272</f>
        <v>8</v>
      </c>
      <c r="AI265" s="2">
        <f>G273</f>
        <v>9</v>
      </c>
      <c r="AJ265" s="2">
        <f>G274</f>
        <v>2</v>
      </c>
      <c r="AK265" s="2">
        <f>G275</f>
        <v>0</v>
      </c>
      <c r="AL265" s="2">
        <f>G276</f>
        <v>3</v>
      </c>
      <c r="AM265" s="2">
        <f>G277</f>
        <v>0</v>
      </c>
      <c r="AN265" s="2">
        <f>G278</f>
        <v>0</v>
      </c>
      <c r="AO265" s="2">
        <f>G279</f>
        <v>8</v>
      </c>
      <c r="AP265" s="49">
        <f>G280</f>
        <v>1</v>
      </c>
      <c r="AQ265" s="53">
        <f>G281</f>
        <v>3</v>
      </c>
      <c r="AT265" s="49">
        <v>0.25</v>
      </c>
      <c r="AU265" s="31">
        <f t="shared" ref="AU265" si="2530">PRODUCT(W265*100*1/W277)</f>
        <v>0</v>
      </c>
      <c r="AV265" s="31">
        <f t="shared" ref="AV265" si="2531">PRODUCT(X265*100*1/X277)</f>
        <v>0</v>
      </c>
      <c r="AW265" s="31">
        <f t="shared" ref="AW265" si="2532">PRODUCT(Y265*100*1/Y277)</f>
        <v>71.428571428571431</v>
      </c>
      <c r="AX265" s="31">
        <f t="shared" ref="AX265" si="2533">PRODUCT(Z265*100*1/Z277)</f>
        <v>92.857142857142861</v>
      </c>
      <c r="AY265" s="31">
        <f t="shared" ref="AY265" si="2534">PRODUCT(AA265*100*1/AA277)</f>
        <v>0</v>
      </c>
      <c r="AZ265" s="31">
        <f t="shared" ref="AZ265" si="2535">PRODUCT(AB265*100*1/AB277)</f>
        <v>14.285714285714286</v>
      </c>
      <c r="BA265" s="31">
        <f t="shared" ref="BA265" si="2536">PRODUCT(AC265*100*1/AC277)</f>
        <v>0</v>
      </c>
      <c r="BB265" s="32">
        <f t="shared" ref="BB265" si="2537">PRODUCT(AD265*100*1/AD277)</f>
        <v>0</v>
      </c>
      <c r="BC265" s="31">
        <f t="shared" ref="BC265" si="2538">PRODUCT(AE265*100*1/AE277)</f>
        <v>14.285714285714286</v>
      </c>
      <c r="BD265" s="31">
        <f t="shared" ref="BD265" si="2539">PRODUCT(AF265*100*1/AF277)</f>
        <v>0</v>
      </c>
      <c r="BE265" s="31">
        <f t="shared" ref="BE265" si="2540">PRODUCT(AG265*100*1/AG277)</f>
        <v>0</v>
      </c>
      <c r="BF265" s="31">
        <f t="shared" ref="BF265" si="2541">PRODUCT(AH265*100*1/AH277)</f>
        <v>57.142857142857146</v>
      </c>
      <c r="BG265" s="31">
        <f t="shared" ref="BG265" si="2542">PRODUCT(AI265*100*1/AI277)</f>
        <v>64.285714285714292</v>
      </c>
      <c r="BH265" s="31">
        <f t="shared" ref="BH265" si="2543">PRODUCT(AJ265*100*1/AJ277)</f>
        <v>33.333333333333336</v>
      </c>
      <c r="BI265" s="31">
        <f t="shared" ref="BI265" si="2544">PRODUCT(AK265*100*1/AK277)</f>
        <v>0</v>
      </c>
      <c r="BJ265" s="31">
        <f t="shared" ref="BJ265" si="2545">PRODUCT(AL265*100*1/AL277)</f>
        <v>21.428571428571427</v>
      </c>
      <c r="BK265" s="31">
        <f t="shared" ref="BK265" si="2546">PRODUCT(AM265*100*1/AM277)</f>
        <v>0</v>
      </c>
      <c r="BL265" s="31">
        <f t="shared" ref="BL265" si="2547">PRODUCT(AN265*100*1/AN277)</f>
        <v>0</v>
      </c>
      <c r="BM265" s="31">
        <f t="shared" ref="BM265" si="2548">PRODUCT(AO265*100*1/AO277)</f>
        <v>57.142857142857146</v>
      </c>
      <c r="BN265" s="30">
        <f t="shared" ref="BN265" si="2549">PRODUCT(AP265*100*1/AP277)</f>
        <v>7.1428571428571432</v>
      </c>
      <c r="BO265" s="54">
        <f t="shared" ref="BO265" si="2550">PRODUCT(AQ265*100*1/AQ277)</f>
        <v>21.428571428571427</v>
      </c>
      <c r="BR265" s="49">
        <v>0.25</v>
      </c>
      <c r="BS265" s="31">
        <f t="shared" ref="BS265" si="2551">AU261+AU262+AU263+AU264+AU265</f>
        <v>0</v>
      </c>
      <c r="BT265" s="31">
        <f t="shared" ref="BT265" si="2552">AV261+AV262+AV263+AV264+AV265</f>
        <v>0</v>
      </c>
      <c r="BU265" s="31">
        <f t="shared" ref="BU265" si="2553">AW261+AW262+AW263+AW264+AW265</f>
        <v>71.428571428571431</v>
      </c>
      <c r="BV265" s="31">
        <f t="shared" ref="BV265" si="2554">AX261+AX262+AX263+AX264+AX265</f>
        <v>92.857142857142861</v>
      </c>
      <c r="BW265" s="31">
        <f t="shared" ref="BW265" si="2555">AY261+AY262+AY263+AY264+AY265</f>
        <v>100</v>
      </c>
      <c r="BX265" s="31">
        <f t="shared" ref="BX265" si="2556">AZ261+AZ262+AZ263+AZ264+AZ265</f>
        <v>100</v>
      </c>
      <c r="BY265" s="31">
        <f t="shared" ref="BY265" si="2557">BA261+BA262+BA263+BA264+BA265</f>
        <v>92.857142857142861</v>
      </c>
      <c r="BZ265" s="32">
        <f t="shared" ref="BZ265" si="2558">BB261+BB262+BB263+BB264+BB265</f>
        <v>0</v>
      </c>
      <c r="CA265" s="31">
        <f t="shared" ref="CA265" si="2559">BC261+BC262+BC263+BC264+BC265</f>
        <v>21.428571428571431</v>
      </c>
      <c r="CB265" s="31">
        <f t="shared" ref="CB265" si="2560">BD261+BD262+BD263+BD264+BD265</f>
        <v>100</v>
      </c>
      <c r="CC265" s="31">
        <f t="shared" ref="CC265" si="2561">BE261+BE262+BE263+BE264+BE265</f>
        <v>0</v>
      </c>
      <c r="CD265" s="31">
        <f t="shared" ref="CD265" si="2562">BF261+BF262+BF263+BF264+BF265</f>
        <v>57.142857142857146</v>
      </c>
      <c r="CE265" s="31">
        <f t="shared" ref="CE265" si="2563">BG261+BG262+BG263+BG264+BG265</f>
        <v>78.571428571428584</v>
      </c>
      <c r="CF265" s="31">
        <f t="shared" ref="CF265" si="2564">BH261+BH262+BH263+BH264+BH265</f>
        <v>83.333333333333343</v>
      </c>
      <c r="CG265" s="31">
        <f t="shared" ref="CG265" si="2565">BI261+BI262+BI263+BI264+BI265</f>
        <v>0</v>
      </c>
      <c r="CH265" s="31">
        <f t="shared" ref="CH265" si="2566">BJ261+BJ262+BJ263+BJ264+BJ265</f>
        <v>78.571428571428569</v>
      </c>
      <c r="CI265" s="31">
        <f t="shared" ref="CI265" si="2567">BK261+BK262+BK263+BK264+BK265</f>
        <v>100</v>
      </c>
      <c r="CJ265" s="31">
        <f t="shared" ref="CJ265" si="2568">BL261+BL262+BL263+BL264+BL265</f>
        <v>100</v>
      </c>
      <c r="CK265" s="31">
        <f t="shared" ref="CK265" si="2569">BM261+BM262+BM263+BM264+BM265</f>
        <v>71.428571428571431</v>
      </c>
      <c r="CL265" s="30">
        <f t="shared" ref="CL265" si="2570">BN261+BN262+BN263+BN264+BN265</f>
        <v>7.1428571428571432</v>
      </c>
      <c r="CM265" s="54">
        <f t="shared" ref="CM265" si="2571">BO261+BO262+BO263+BO264+BO265</f>
        <v>28.571428571428569</v>
      </c>
      <c r="CN265" s="5"/>
      <c r="CQ265" s="10"/>
      <c r="CR265" s="10"/>
      <c r="CS265" s="10"/>
      <c r="CT265" s="10"/>
      <c r="CU265" s="10"/>
      <c r="CV265" s="10"/>
      <c r="CW265" s="10"/>
      <c r="CX265" s="10"/>
      <c r="CY265" s="10"/>
      <c r="CZ265" s="10"/>
      <c r="DA265" s="10"/>
      <c r="DB265" s="10"/>
      <c r="DC265" s="10"/>
      <c r="DD265" s="10"/>
      <c r="DE265" s="10"/>
      <c r="DF265" s="10"/>
      <c r="DG265" s="10"/>
      <c r="DH265" s="10"/>
      <c r="DI265" s="10"/>
      <c r="DJ265" s="10"/>
      <c r="DK265" s="10"/>
      <c r="DL265" s="10"/>
      <c r="DM265" s="10"/>
      <c r="DN265" s="10"/>
    </row>
    <row r="266" spans="1:118" x14ac:dyDescent="0.25">
      <c r="B266" s="49" t="s">
        <v>7</v>
      </c>
      <c r="C266" s="2">
        <v>0</v>
      </c>
      <c r="D266" s="2">
        <v>11</v>
      </c>
      <c r="E266" s="2">
        <v>0</v>
      </c>
      <c r="F266" s="2">
        <v>1</v>
      </c>
      <c r="G266" s="2">
        <v>2</v>
      </c>
      <c r="H266" s="2">
        <v>0</v>
      </c>
      <c r="I266" s="2">
        <v>0</v>
      </c>
      <c r="J266" s="4">
        <v>0</v>
      </c>
      <c r="K266" s="3">
        <v>0</v>
      </c>
      <c r="L266" s="3">
        <v>0</v>
      </c>
      <c r="M266" s="3">
        <v>0</v>
      </c>
      <c r="N266" s="3">
        <v>0</v>
      </c>
      <c r="O266" s="3">
        <v>0</v>
      </c>
      <c r="P266" s="3">
        <v>0</v>
      </c>
      <c r="Q266" s="3">
        <v>0</v>
      </c>
      <c r="R266" s="3">
        <v>0</v>
      </c>
      <c r="S266" s="49">
        <v>14</v>
      </c>
      <c r="V266" s="49">
        <v>0.5</v>
      </c>
      <c r="W266" s="2">
        <f>H261</f>
        <v>0</v>
      </c>
      <c r="X266" s="2">
        <f>H262</f>
        <v>1</v>
      </c>
      <c r="Y266" s="2">
        <f>H263</f>
        <v>0</v>
      </c>
      <c r="Z266" s="2">
        <f>H264</f>
        <v>0</v>
      </c>
      <c r="AA266" s="2">
        <f>H265</f>
        <v>0</v>
      </c>
      <c r="AB266" s="2">
        <f>H266</f>
        <v>0</v>
      </c>
      <c r="AC266" s="2">
        <f>H267</f>
        <v>1</v>
      </c>
      <c r="AD266" s="4">
        <f>H268</f>
        <v>1</v>
      </c>
      <c r="AE266" s="2">
        <f>H269</f>
        <v>1</v>
      </c>
      <c r="AF266" s="2">
        <f>H270</f>
        <v>0</v>
      </c>
      <c r="AG266" s="2">
        <f>H271</f>
        <v>0</v>
      </c>
      <c r="AH266" s="2">
        <f>H272</f>
        <v>0</v>
      </c>
      <c r="AI266" s="2">
        <f>H273</f>
        <v>2</v>
      </c>
      <c r="AJ266" s="2">
        <f>H274</f>
        <v>1</v>
      </c>
      <c r="AK266" s="2">
        <f>H275</f>
        <v>0</v>
      </c>
      <c r="AL266" s="2">
        <f>H276</f>
        <v>1</v>
      </c>
      <c r="AM266" s="4">
        <f>H277</f>
        <v>0</v>
      </c>
      <c r="AN266" s="2">
        <f>H278</f>
        <v>0</v>
      </c>
      <c r="AO266" s="3">
        <f>H279</f>
        <v>4</v>
      </c>
      <c r="AP266" s="49">
        <f>H280</f>
        <v>0</v>
      </c>
      <c r="AQ266" s="53">
        <f>H281</f>
        <v>3</v>
      </c>
      <c r="AT266" s="49">
        <v>0.5</v>
      </c>
      <c r="AU266" s="31">
        <f t="shared" ref="AU266" si="2572">PRODUCT(W266*100*1/W277)</f>
        <v>0</v>
      </c>
      <c r="AV266" s="31">
        <f t="shared" ref="AV266" si="2573">PRODUCT(X266*100*1/X277)</f>
        <v>7.1428571428571432</v>
      </c>
      <c r="AW266" s="31">
        <f t="shared" ref="AW266" si="2574">PRODUCT(Y266*100*1/Y277)</f>
        <v>0</v>
      </c>
      <c r="AX266" s="31">
        <f t="shared" ref="AX266" si="2575">PRODUCT(Z266*100*1/Z277)</f>
        <v>0</v>
      </c>
      <c r="AY266" s="31">
        <f t="shared" ref="AY266" si="2576">PRODUCT(AA266*100*1/AA277)</f>
        <v>0</v>
      </c>
      <c r="AZ266" s="31">
        <f t="shared" ref="AZ266" si="2577">PRODUCT(AB266*100*1/AB277)</f>
        <v>0</v>
      </c>
      <c r="BA266" s="31">
        <f t="shared" ref="BA266" si="2578">PRODUCT(AC266*100*1/AC277)</f>
        <v>7.1428571428571432</v>
      </c>
      <c r="BB266" s="32">
        <f t="shared" ref="BB266" si="2579">PRODUCT(AD266*100*1/AD277)</f>
        <v>7.1428571428571432</v>
      </c>
      <c r="BC266" s="31">
        <f t="shared" ref="BC266" si="2580">PRODUCT(AE266*100*1/AE277)</f>
        <v>7.1428571428571432</v>
      </c>
      <c r="BD266" s="31">
        <f t="shared" ref="BD266" si="2581">PRODUCT(AF266*100*1/AF277)</f>
        <v>0</v>
      </c>
      <c r="BE266" s="31">
        <f t="shared" ref="BE266" si="2582">PRODUCT(AG266*100*1/AG277)</f>
        <v>0</v>
      </c>
      <c r="BF266" s="31">
        <f t="shared" ref="BF266" si="2583">PRODUCT(AH266*100*1/AH277)</f>
        <v>0</v>
      </c>
      <c r="BG266" s="31">
        <f t="shared" ref="BG266" si="2584">PRODUCT(AI266*100*1/AI277)</f>
        <v>14.285714285714286</v>
      </c>
      <c r="BH266" s="31">
        <f t="shared" ref="BH266" si="2585">PRODUCT(AJ266*100*1/AJ277)</f>
        <v>16.666666666666668</v>
      </c>
      <c r="BI266" s="31">
        <f t="shared" ref="BI266" si="2586">PRODUCT(AK266*100*1/AK277)</f>
        <v>0</v>
      </c>
      <c r="BJ266" s="31">
        <f t="shared" ref="BJ266" si="2587">PRODUCT(AL266*100*1/AL277)</f>
        <v>7.1428571428571432</v>
      </c>
      <c r="BK266" s="32">
        <f t="shared" ref="BK266" si="2588">PRODUCT(AM266*100*1/AM277)</f>
        <v>0</v>
      </c>
      <c r="BL266" s="31">
        <f t="shared" ref="BL266" si="2589">PRODUCT(AN266*100*1/AN277)</f>
        <v>0</v>
      </c>
      <c r="BM266" s="33">
        <f t="shared" ref="BM266" si="2590">PRODUCT(AO266*100*1/AO277)</f>
        <v>28.571428571428573</v>
      </c>
      <c r="BN266" s="30">
        <f t="shared" ref="BN266" si="2591">PRODUCT(AP266*100*1/AP277)</f>
        <v>0</v>
      </c>
      <c r="BO266" s="54">
        <f t="shared" ref="BO266" si="2592">PRODUCT(AQ266*100*1/AQ277)</f>
        <v>21.428571428571427</v>
      </c>
      <c r="BR266" s="49">
        <v>0.5</v>
      </c>
      <c r="BS266" s="31">
        <f t="shared" ref="BS266" si="2593">AU261+AU262+AU263+AU264+AU265+AU266</f>
        <v>0</v>
      </c>
      <c r="BT266" s="31">
        <f t="shared" ref="BT266" si="2594">AV261+AV262+AV263+AV264+AV265+AV266</f>
        <v>7.1428571428571432</v>
      </c>
      <c r="BU266" s="31">
        <f t="shared" ref="BU266" si="2595">AW261+AW262+AW263+AW264+AW265+AW266</f>
        <v>71.428571428571431</v>
      </c>
      <c r="BV266" s="31">
        <f t="shared" ref="BV266" si="2596">AX261+AX262+AX263+AX264+AX265+AX266</f>
        <v>92.857142857142861</v>
      </c>
      <c r="BW266" s="31">
        <f t="shared" ref="BW266" si="2597">AY261+AY262+AY263+AY264+AY265+AY266</f>
        <v>100</v>
      </c>
      <c r="BX266" s="31">
        <f t="shared" ref="BX266" si="2598">AZ261+AZ262+AZ263+AZ264+AZ265+AZ266</f>
        <v>100</v>
      </c>
      <c r="BY266" s="31">
        <f t="shared" ref="BY266" si="2599">BA261+BA262+BA263+BA264+BA265+BA266</f>
        <v>100</v>
      </c>
      <c r="BZ266" s="32">
        <f t="shared" ref="BZ266" si="2600">BB261+BB262+BB263+BB264+BB265+BB266</f>
        <v>7.1428571428571432</v>
      </c>
      <c r="CA266" s="31">
        <f t="shared" ref="CA266" si="2601">BC261+BC262+BC263+BC264+BC265+BC266</f>
        <v>28.571428571428573</v>
      </c>
      <c r="CB266" s="31">
        <f t="shared" ref="CB266" si="2602">BD261+BD262+BD263+BD264+BD265+BD266</f>
        <v>100</v>
      </c>
      <c r="CC266" s="31">
        <f t="shared" ref="CC266" si="2603">BE261+BE262+BE263+BE264+BE265+BE266</f>
        <v>0</v>
      </c>
      <c r="CD266" s="31">
        <f t="shared" ref="CD266" si="2604">BF261+BF262+BF263+BF264+BF265+BF266</f>
        <v>57.142857142857146</v>
      </c>
      <c r="CE266" s="31">
        <f t="shared" ref="CE266" si="2605">BG261+BG262+BG263+BG264+BG265+BG266</f>
        <v>92.857142857142875</v>
      </c>
      <c r="CF266" s="31">
        <f t="shared" ref="CF266" si="2606">BH261+BH262+BH263+BH264+BH265+BH266</f>
        <v>100.00000000000001</v>
      </c>
      <c r="CG266" s="31">
        <f t="shared" ref="CG266" si="2607">BI261+BI262+BI263+BI264+BI265+BI266</f>
        <v>0</v>
      </c>
      <c r="CH266" s="31">
        <f t="shared" ref="CH266" si="2608">BJ261+BJ262+BJ263+BJ264+BJ265+BJ266</f>
        <v>85.714285714285708</v>
      </c>
      <c r="CI266" s="32">
        <f t="shared" ref="CI266" si="2609">BK261+BK262+BK263+BK264+BK265+BK266</f>
        <v>100</v>
      </c>
      <c r="CJ266" s="31">
        <f t="shared" ref="CJ266" si="2610">BL261+BL262+BL263+BL264+BL265+BL266</f>
        <v>100</v>
      </c>
      <c r="CK266" s="33">
        <f t="shared" ref="CK266" si="2611">BM261+BM262+BM263+BM264+BM265+BM266</f>
        <v>100</v>
      </c>
      <c r="CL266" s="30">
        <f t="shared" ref="CL266" si="2612">BN261+BN262+BN263+BN264+BN265+BN266</f>
        <v>7.1428571428571432</v>
      </c>
      <c r="CM266" s="54">
        <f t="shared" ref="CM266" si="2613">BO261+BO262+BO263+BO264+BO265+BO266</f>
        <v>50</v>
      </c>
      <c r="CN266" s="5"/>
      <c r="CQ266" s="10"/>
      <c r="CR266" s="10" t="str">
        <f>A260</f>
        <v>Proteus vulgaris</v>
      </c>
      <c r="CS266" s="10"/>
      <c r="CT266" s="10"/>
      <c r="CU266" s="10"/>
      <c r="CV266" s="10"/>
      <c r="CW266" s="10"/>
      <c r="CX266" s="10"/>
      <c r="CY266" s="10"/>
      <c r="CZ266" s="10"/>
      <c r="DA266" s="10"/>
      <c r="DB266" s="10"/>
      <c r="DC266" s="10"/>
      <c r="DD266" s="10"/>
      <c r="DE266" s="10"/>
      <c r="DF266" s="10"/>
      <c r="DG266" s="10"/>
      <c r="DH266" s="10"/>
      <c r="DI266" s="10"/>
      <c r="DJ266" s="10"/>
      <c r="DK266" s="10"/>
      <c r="DL266" s="10"/>
      <c r="DM266" s="10"/>
      <c r="DN266" s="10"/>
    </row>
    <row r="267" spans="1:118" x14ac:dyDescent="0.25">
      <c r="B267" s="49" t="s">
        <v>8</v>
      </c>
      <c r="C267" s="2">
        <v>0</v>
      </c>
      <c r="D267" s="2">
        <v>0</v>
      </c>
      <c r="E267" s="2">
        <v>0</v>
      </c>
      <c r="F267" s="2">
        <v>13</v>
      </c>
      <c r="G267" s="2">
        <v>0</v>
      </c>
      <c r="H267" s="2">
        <v>1</v>
      </c>
      <c r="I267" s="2">
        <v>0</v>
      </c>
      <c r="J267" s="4">
        <v>0</v>
      </c>
      <c r="K267" s="4">
        <v>0</v>
      </c>
      <c r="L267" s="3">
        <v>0</v>
      </c>
      <c r="M267" s="3">
        <v>0</v>
      </c>
      <c r="N267" s="3">
        <v>0</v>
      </c>
      <c r="O267" s="3">
        <v>0</v>
      </c>
      <c r="P267" s="3">
        <v>0</v>
      </c>
      <c r="Q267" s="3">
        <v>0</v>
      </c>
      <c r="R267" s="3">
        <v>0</v>
      </c>
      <c r="S267" s="49">
        <v>14</v>
      </c>
      <c r="V267" s="49">
        <v>1</v>
      </c>
      <c r="W267" s="2">
        <f>I261</f>
        <v>0</v>
      </c>
      <c r="X267" s="2">
        <f>I262</f>
        <v>2</v>
      </c>
      <c r="Y267" s="2">
        <f>I263</f>
        <v>3</v>
      </c>
      <c r="Z267" s="2">
        <f>I264</f>
        <v>1</v>
      </c>
      <c r="AA267" s="2">
        <f>I265</f>
        <v>0</v>
      </c>
      <c r="AB267" s="2">
        <f>I266</f>
        <v>0</v>
      </c>
      <c r="AC267" s="2">
        <f>I267</f>
        <v>0</v>
      </c>
      <c r="AD267" s="4">
        <f>I268</f>
        <v>0</v>
      </c>
      <c r="AE267" s="2">
        <f>I269</f>
        <v>4</v>
      </c>
      <c r="AF267" s="2">
        <f>I270</f>
        <v>0</v>
      </c>
      <c r="AG267" s="2">
        <f>I271</f>
        <v>0</v>
      </c>
      <c r="AH267" s="2">
        <f>I272</f>
        <v>5</v>
      </c>
      <c r="AI267" s="2">
        <f>I273</f>
        <v>1</v>
      </c>
      <c r="AJ267" s="2">
        <f>I274</f>
        <v>0</v>
      </c>
      <c r="AK267" s="2">
        <f>I275</f>
        <v>0</v>
      </c>
      <c r="AL267" s="2">
        <f>I276</f>
        <v>1</v>
      </c>
      <c r="AM267" s="3">
        <f>I277</f>
        <v>0</v>
      </c>
      <c r="AN267" s="4">
        <f>I278</f>
        <v>0</v>
      </c>
      <c r="AO267" s="3">
        <f>I279</f>
        <v>0</v>
      </c>
      <c r="AP267" s="49">
        <f>I280</f>
        <v>1</v>
      </c>
      <c r="AQ267" s="53">
        <f>I281</f>
        <v>4</v>
      </c>
      <c r="AT267" s="49">
        <v>1</v>
      </c>
      <c r="AU267" s="31">
        <f t="shared" ref="AU267" si="2614">PRODUCT(W267*100*1/W277)</f>
        <v>0</v>
      </c>
      <c r="AV267" s="31">
        <f t="shared" ref="AV267" si="2615">PRODUCT(X267*100*1/X277)</f>
        <v>14.285714285714286</v>
      </c>
      <c r="AW267" s="31">
        <f t="shared" ref="AW267" si="2616">PRODUCT(Y267*100*1/Y277)</f>
        <v>21.428571428571427</v>
      </c>
      <c r="AX267" s="31">
        <f t="shared" ref="AX267" si="2617">PRODUCT(Z267*100*1/Z277)</f>
        <v>7.1428571428571432</v>
      </c>
      <c r="AY267" s="31">
        <f t="shared" ref="AY267" si="2618">PRODUCT(AA267*100*1/AA277)</f>
        <v>0</v>
      </c>
      <c r="AZ267" s="31">
        <f t="shared" ref="AZ267" si="2619">PRODUCT(AB267*100*1/AB277)</f>
        <v>0</v>
      </c>
      <c r="BA267" s="31">
        <f t="shared" ref="BA267" si="2620">PRODUCT(AC267*100*1/AC277)</f>
        <v>0</v>
      </c>
      <c r="BB267" s="32">
        <f t="shared" ref="BB267" si="2621">PRODUCT(AD267*100*1/AD277)</f>
        <v>0</v>
      </c>
      <c r="BC267" s="31">
        <f t="shared" ref="BC267" si="2622">PRODUCT(AE267*100*1/AE277)</f>
        <v>28.571428571428573</v>
      </c>
      <c r="BD267" s="31">
        <f t="shared" ref="BD267" si="2623">PRODUCT(AF267*100*1/AF277)</f>
        <v>0</v>
      </c>
      <c r="BE267" s="31">
        <f t="shared" ref="BE267" si="2624">PRODUCT(AG267*100*1/AG277)</f>
        <v>0</v>
      </c>
      <c r="BF267" s="31">
        <f t="shared" ref="BF267" si="2625">PRODUCT(AH267*100*1/AH277)</f>
        <v>35.714285714285715</v>
      </c>
      <c r="BG267" s="31">
        <f t="shared" ref="BG267" si="2626">PRODUCT(AI267*100*1/AI277)</f>
        <v>7.1428571428571432</v>
      </c>
      <c r="BH267" s="31">
        <f t="shared" ref="BH267" si="2627">PRODUCT(AJ267*100*1/AJ277)</f>
        <v>0</v>
      </c>
      <c r="BI267" s="31">
        <f t="shared" ref="BI267" si="2628">PRODUCT(AK267*100*1/AK277)</f>
        <v>0</v>
      </c>
      <c r="BJ267" s="31">
        <f t="shared" ref="BJ267" si="2629">PRODUCT(AL267*100*1/AL277)</f>
        <v>7.1428571428571432</v>
      </c>
      <c r="BK267" s="33">
        <f t="shared" ref="BK267" si="2630">PRODUCT(AM267*100*1/AM277)</f>
        <v>0</v>
      </c>
      <c r="BL267" s="32">
        <f t="shared" ref="BL267" si="2631">PRODUCT(AN267*100*1/AN277)</f>
        <v>0</v>
      </c>
      <c r="BM267" s="33">
        <f t="shared" ref="BM267" si="2632">PRODUCT(AO267*100*1/AO277)</f>
        <v>0</v>
      </c>
      <c r="BN267" s="30">
        <f t="shared" ref="BN267" si="2633">PRODUCT(AP267*100*1/AP277)</f>
        <v>7.1428571428571432</v>
      </c>
      <c r="BO267" s="54">
        <f t="shared" ref="BO267" si="2634">PRODUCT(AQ267*100*1/AQ277)</f>
        <v>28.571428571428573</v>
      </c>
      <c r="BR267" s="49">
        <v>1</v>
      </c>
      <c r="BS267" s="31">
        <f t="shared" ref="BS267" si="2635">AU261+AU262+AU263+AU264+AU265+AU266+AU267</f>
        <v>0</v>
      </c>
      <c r="BT267" s="31">
        <f t="shared" ref="BT267" si="2636">AV261+AV262+AV263+AV264+AV265+AV266+AV267</f>
        <v>21.428571428571431</v>
      </c>
      <c r="BU267" s="31">
        <f t="shared" ref="BU267" si="2637">AW261+AW262+AW263+AW264+AW265+AW266+AW267</f>
        <v>92.857142857142861</v>
      </c>
      <c r="BV267" s="31">
        <f t="shared" ref="BV267" si="2638">AX261+AX262+AX263+AX264+AX265+AX266+AX267</f>
        <v>100</v>
      </c>
      <c r="BW267" s="31">
        <f t="shared" ref="BW267" si="2639">AY261+AY262+AY263+AY264+AY265+AY266+AY267</f>
        <v>100</v>
      </c>
      <c r="BX267" s="31">
        <f t="shared" ref="BX267" si="2640">AZ261+AZ262+AZ263+AZ264+AZ265+AZ266+AZ267</f>
        <v>100</v>
      </c>
      <c r="BY267" s="31">
        <f t="shared" ref="BY267" si="2641">BA261+BA262+BA263+BA264+BA265+BA266+BA267</f>
        <v>100</v>
      </c>
      <c r="BZ267" s="32">
        <f t="shared" ref="BZ267" si="2642">BB261+BB262+BB263+BB264+BB265+BB266+BB267</f>
        <v>7.1428571428571432</v>
      </c>
      <c r="CA267" s="31">
        <f t="shared" ref="CA267" si="2643">BC261+BC262+BC263+BC264+BC265+BC266+BC267</f>
        <v>57.142857142857146</v>
      </c>
      <c r="CB267" s="31">
        <f t="shared" ref="CB267" si="2644">BD261+BD262+BD263+BD264+BD265+BD266+BD267</f>
        <v>100</v>
      </c>
      <c r="CC267" s="31">
        <f t="shared" ref="CC267" si="2645">BE261+BE262+BE263+BE264+BE265+BE266+BE267</f>
        <v>0</v>
      </c>
      <c r="CD267" s="31">
        <f t="shared" ref="CD267" si="2646">BF261+BF262+BF263+BF264+BF265+BF266+BF267</f>
        <v>92.857142857142861</v>
      </c>
      <c r="CE267" s="31">
        <f t="shared" ref="CE267" si="2647">BG261+BG262+BG263+BG264+BG265+BG266+BG267</f>
        <v>100.00000000000001</v>
      </c>
      <c r="CF267" s="31">
        <f t="shared" ref="CF267" si="2648">BH261+BH262+BH263+BH264+BH265+BH266+BH267</f>
        <v>100.00000000000001</v>
      </c>
      <c r="CG267" s="31">
        <f t="shared" ref="CG267" si="2649">BI261+BI262+BI263+BI264+BI265+BI266+BI267</f>
        <v>0</v>
      </c>
      <c r="CH267" s="31">
        <f t="shared" ref="CH267" si="2650">BJ261+BJ262+BJ263+BJ264+BJ265+BJ266+BJ267</f>
        <v>92.857142857142847</v>
      </c>
      <c r="CI267" s="33">
        <f t="shared" ref="CI267" si="2651">BK261+BK262+BK263+BK264+BK265+BK266+BK267</f>
        <v>100</v>
      </c>
      <c r="CJ267" s="32">
        <f t="shared" ref="CJ267" si="2652">BL261+BL262+BL263+BL264+BL265+BL266+BL267</f>
        <v>100</v>
      </c>
      <c r="CK267" s="33">
        <f t="shared" ref="CK267" si="2653">BM261+BM262+BM263+BM264+BM265+BM266+BM267</f>
        <v>100</v>
      </c>
      <c r="CL267" s="30">
        <f t="shared" ref="CL267" si="2654">BN261+BN262+BN263+BN264+BN265+BN266+BN267</f>
        <v>14.285714285714286</v>
      </c>
      <c r="CM267" s="54">
        <f t="shared" ref="CM267" si="2655">BO261+BO262+BO263+BO264+BO265+BO266+BO267</f>
        <v>78.571428571428569</v>
      </c>
      <c r="CN267" s="5"/>
      <c r="CQ267" s="10"/>
      <c r="CR267" s="10"/>
      <c r="CS267" s="10"/>
      <c r="CT267" s="10"/>
      <c r="CU267" s="10"/>
      <c r="CV267" s="10"/>
      <c r="CW267" s="10"/>
      <c r="CX267" s="10"/>
      <c r="CY267" s="10"/>
      <c r="CZ267" s="10"/>
      <c r="DA267" s="10"/>
      <c r="DB267" s="10"/>
      <c r="DC267" s="10"/>
      <c r="DD267" s="10"/>
      <c r="DE267" s="10"/>
      <c r="DF267" s="10"/>
      <c r="DG267" s="10"/>
      <c r="DH267" s="10"/>
      <c r="DI267" s="10"/>
      <c r="DJ267" s="10"/>
      <c r="DK267" s="10"/>
      <c r="DL267" s="10"/>
      <c r="DM267" s="10"/>
      <c r="DN267" s="10"/>
    </row>
    <row r="268" spans="1:118" x14ac:dyDescent="0.25">
      <c r="B268" s="49" t="s">
        <v>9</v>
      </c>
      <c r="C268" s="4">
        <v>0</v>
      </c>
      <c r="D268" s="4">
        <v>0</v>
      </c>
      <c r="E268" s="4">
        <v>0</v>
      </c>
      <c r="F268" s="4">
        <v>0</v>
      </c>
      <c r="G268" s="4">
        <v>0</v>
      </c>
      <c r="H268" s="4">
        <v>1</v>
      </c>
      <c r="I268" s="4">
        <v>0</v>
      </c>
      <c r="J268" s="4">
        <v>0</v>
      </c>
      <c r="K268" s="4">
        <v>2</v>
      </c>
      <c r="L268" s="4">
        <v>2</v>
      </c>
      <c r="M268" s="3">
        <v>1</v>
      </c>
      <c r="N268" s="3">
        <v>0</v>
      </c>
      <c r="O268" s="3">
        <v>8</v>
      </c>
      <c r="P268" s="3">
        <v>0</v>
      </c>
      <c r="Q268" s="3">
        <v>0</v>
      </c>
      <c r="R268" s="3">
        <v>0</v>
      </c>
      <c r="S268" s="49">
        <v>14</v>
      </c>
      <c r="V268" s="49">
        <v>2</v>
      </c>
      <c r="W268" s="2">
        <f>J261</f>
        <v>1</v>
      </c>
      <c r="X268" s="2">
        <f>J262</f>
        <v>7</v>
      </c>
      <c r="Y268" s="2">
        <f>J263</f>
        <v>0</v>
      </c>
      <c r="Z268" s="2">
        <f>J264</f>
        <v>0</v>
      </c>
      <c r="AA268" s="4">
        <f>J265</f>
        <v>0</v>
      </c>
      <c r="AB268" s="4">
        <f>J266</f>
        <v>0</v>
      </c>
      <c r="AC268" s="4">
        <f>J267</f>
        <v>0</v>
      </c>
      <c r="AD268" s="4">
        <f>J268</f>
        <v>0</v>
      </c>
      <c r="AE268" s="2">
        <f>J269</f>
        <v>5</v>
      </c>
      <c r="AF268" s="2">
        <f>J270</f>
        <v>0</v>
      </c>
      <c r="AG268" s="2">
        <f>J271</f>
        <v>0</v>
      </c>
      <c r="AH268" s="2">
        <f>J272</f>
        <v>0</v>
      </c>
      <c r="AI268" s="2">
        <f>J273</f>
        <v>0</v>
      </c>
      <c r="AJ268" s="2">
        <f>J274</f>
        <v>0</v>
      </c>
      <c r="AK268" s="2">
        <f>J275</f>
        <v>0</v>
      </c>
      <c r="AL268" s="2">
        <f>J276</f>
        <v>0</v>
      </c>
      <c r="AM268" s="3">
        <f>J277</f>
        <v>0</v>
      </c>
      <c r="AN268" s="3">
        <f>J278</f>
        <v>0</v>
      </c>
      <c r="AO268" s="3">
        <f>J279</f>
        <v>0</v>
      </c>
      <c r="AP268" s="49">
        <f>J280</f>
        <v>8</v>
      </c>
      <c r="AQ268" s="53">
        <f>J281</f>
        <v>3</v>
      </c>
      <c r="AT268" s="49">
        <v>2</v>
      </c>
      <c r="AU268" s="31">
        <f t="shared" ref="AU268" si="2656">PRODUCT(W268*100*1/W277)</f>
        <v>7.1428571428571432</v>
      </c>
      <c r="AV268" s="31">
        <f t="shared" ref="AV268" si="2657">PRODUCT(X268*100*1/X277)</f>
        <v>50</v>
      </c>
      <c r="AW268" s="31">
        <f t="shared" ref="AW268" si="2658">PRODUCT(Y268*100*1/Y277)</f>
        <v>0</v>
      </c>
      <c r="AX268" s="31">
        <f t="shared" ref="AX268" si="2659">PRODUCT(Z268*100*1/Z277)</f>
        <v>0</v>
      </c>
      <c r="AY268" s="32">
        <f t="shared" ref="AY268" si="2660">PRODUCT(AA268*100*1/AA277)</f>
        <v>0</v>
      </c>
      <c r="AZ268" s="32">
        <f t="shared" ref="AZ268" si="2661">PRODUCT(AB268*100*1/AB277)</f>
        <v>0</v>
      </c>
      <c r="BA268" s="32">
        <f t="shared" ref="BA268" si="2662">PRODUCT(AC268*100*1/AC277)</f>
        <v>0</v>
      </c>
      <c r="BB268" s="32">
        <f t="shared" ref="BB268" si="2663">PRODUCT(AD268*100*1/AD277)</f>
        <v>0</v>
      </c>
      <c r="BC268" s="31">
        <f t="shared" ref="BC268" si="2664">PRODUCT(AE268*100*1/AE277)</f>
        <v>35.714285714285715</v>
      </c>
      <c r="BD268" s="31">
        <f t="shared" ref="BD268" si="2665">PRODUCT(AF268*100*1/AF277)</f>
        <v>0</v>
      </c>
      <c r="BE268" s="31">
        <f t="shared" ref="BE268" si="2666">PRODUCT(AG268*100*1/AG277)</f>
        <v>0</v>
      </c>
      <c r="BF268" s="31">
        <f t="shared" ref="BF268" si="2667">PRODUCT(AH268*100*1/AH277)</f>
        <v>0</v>
      </c>
      <c r="BG268" s="31">
        <f t="shared" ref="BG268" si="2668">PRODUCT(AI268*100*1/AI277)</f>
        <v>0</v>
      </c>
      <c r="BH268" s="31">
        <f t="shared" ref="BH268" si="2669">PRODUCT(AJ268*100*1/AJ277)</f>
        <v>0</v>
      </c>
      <c r="BI268" s="31">
        <f t="shared" ref="BI268" si="2670">PRODUCT(AK268*100*1/AK277)</f>
        <v>0</v>
      </c>
      <c r="BJ268" s="31">
        <f t="shared" ref="BJ268" si="2671">PRODUCT(AL268*100*1/AL277)</f>
        <v>0</v>
      </c>
      <c r="BK268" s="33">
        <f t="shared" ref="BK268" si="2672">PRODUCT(AM268*100*1/AM277)</f>
        <v>0</v>
      </c>
      <c r="BL268" s="33">
        <f t="shared" ref="BL268" si="2673">PRODUCT(AN268*100*1/AN277)</f>
        <v>0</v>
      </c>
      <c r="BM268" s="33">
        <f t="shared" ref="BM268" si="2674">PRODUCT(AO268*100*1/AO277)</f>
        <v>0</v>
      </c>
      <c r="BN268" s="30">
        <f t="shared" ref="BN268" si="2675">PRODUCT(AP268*100*1/AP277)</f>
        <v>57.142857142857146</v>
      </c>
      <c r="BO268" s="54">
        <f t="shared" ref="BO268" si="2676">PRODUCT(AQ268*100*1/AQ277)</f>
        <v>21.428571428571427</v>
      </c>
      <c r="BR268" s="49">
        <v>2</v>
      </c>
      <c r="BS268" s="31">
        <f t="shared" ref="BS268" si="2677">AU261+AU262+AU263+AU264+AU265+AU266+AU267+AU268</f>
        <v>7.1428571428571432</v>
      </c>
      <c r="BT268" s="31">
        <f t="shared" ref="BT268" si="2678">AV261+AV262+AV263+AV264+AV265+AV266+AV267+AV268</f>
        <v>71.428571428571431</v>
      </c>
      <c r="BU268" s="31">
        <f t="shared" ref="BU268" si="2679">AW261+AW262+AW263+AW264+AW265+AW266+AW267+AW268</f>
        <v>92.857142857142861</v>
      </c>
      <c r="BV268" s="31">
        <f t="shared" ref="BV268" si="2680">AX261+AX262+AX263+AX264+AX265+AX266+AX267+AX268</f>
        <v>100</v>
      </c>
      <c r="BW268" s="32">
        <f t="shared" ref="BW268" si="2681">AY261+AY262+AY263+AY264+AY265+AY266+AY267+AY268</f>
        <v>100</v>
      </c>
      <c r="BX268" s="32">
        <f t="shared" ref="BX268" si="2682">AZ261+AZ262+AZ263+AZ264+AZ265+AZ266+AZ267+AZ268</f>
        <v>100</v>
      </c>
      <c r="BY268" s="32">
        <f t="shared" ref="BY268" si="2683">BA261+BA262+BA263+BA264+BA265+BA266+BA267+BA268</f>
        <v>100</v>
      </c>
      <c r="BZ268" s="32">
        <f t="shared" ref="BZ268" si="2684">BB261+BB262+BB263+BB264+BB265+BB266+BB267+BB268</f>
        <v>7.1428571428571432</v>
      </c>
      <c r="CA268" s="31">
        <f t="shared" ref="CA268" si="2685">BC261+BC262+BC263+BC264+BC265+BC266+BC267+BC268</f>
        <v>92.857142857142861</v>
      </c>
      <c r="CB268" s="31">
        <f t="shared" ref="CB268" si="2686">BD261+BD262+BD263+BD264+BD265+BD266+BD267+BD268</f>
        <v>100</v>
      </c>
      <c r="CC268" s="31">
        <f t="shared" ref="CC268" si="2687">BE261+BE262+BE263+BE264+BE265+BE266+BE267+BE268</f>
        <v>0</v>
      </c>
      <c r="CD268" s="31">
        <f t="shared" ref="CD268" si="2688">BF261+BF262+BF263+BF264+BF265+BF266+BF267+BF268</f>
        <v>92.857142857142861</v>
      </c>
      <c r="CE268" s="31">
        <f t="shared" ref="CE268" si="2689">BG261+BG262+BG263+BG264+BG265+BG266+BG267+BG268</f>
        <v>100.00000000000001</v>
      </c>
      <c r="CF268" s="31">
        <f t="shared" ref="CF268" si="2690">BH261+BH262+BH263+BH264+BH265+BH266+BH267+BH268</f>
        <v>100.00000000000001</v>
      </c>
      <c r="CG268" s="31">
        <f t="shared" ref="CG268" si="2691">BI261+BI262+BI263+BI264+BI265+BI266+BI267+BI268</f>
        <v>0</v>
      </c>
      <c r="CH268" s="31">
        <f t="shared" ref="CH268" si="2692">BJ261+BJ262+BJ263+BJ264+BJ265+BJ266+BJ267+BJ268</f>
        <v>92.857142857142847</v>
      </c>
      <c r="CI268" s="33">
        <f t="shared" ref="CI268" si="2693">BK261+BK262+BK263+BK264+BK265+BK266+BK267+BK268</f>
        <v>100</v>
      </c>
      <c r="CJ268" s="33">
        <f t="shared" ref="CJ268" si="2694">BL261+BL262+BL263+BL264+BL265+BL266+BL267+BL268</f>
        <v>100</v>
      </c>
      <c r="CK268" s="33">
        <f t="shared" ref="CK268" si="2695">BM261+BM262+BM263+BM264+BM265+BM266+BM267+BM268</f>
        <v>100</v>
      </c>
      <c r="CL268" s="30">
        <f t="shared" ref="CL268" si="2696">BN261+BN262+BN263+BN264+BN265+BN266+BN267+BN268</f>
        <v>71.428571428571431</v>
      </c>
      <c r="CM268" s="54">
        <f t="shared" ref="CM268" si="2697">BO261+BO262+BO263+BO264+BO265+BO266+BO267+BO268</f>
        <v>100</v>
      </c>
      <c r="CN268" s="34"/>
      <c r="CQ268" s="10"/>
      <c r="CR268" s="10"/>
      <c r="CS268" s="10"/>
      <c r="CT268" s="10"/>
      <c r="CU268" s="10"/>
      <c r="CV268" s="10"/>
      <c r="CW268" s="10"/>
      <c r="CX268" s="10"/>
      <c r="CY268" s="10"/>
      <c r="CZ268" s="10"/>
      <c r="DA268" s="10"/>
      <c r="DB268" s="10"/>
      <c r="DC268" s="10"/>
      <c r="DD268" s="10"/>
      <c r="DE268" s="10"/>
      <c r="DF268" s="10"/>
      <c r="DG268" s="10"/>
      <c r="DH268" s="10"/>
      <c r="DI268" s="10"/>
      <c r="DJ268" s="10"/>
      <c r="DK268" s="10"/>
      <c r="DL268" s="10"/>
      <c r="DM268" s="10"/>
      <c r="DN268" s="10"/>
    </row>
    <row r="269" spans="1:118" x14ac:dyDescent="0.25">
      <c r="B269" s="49" t="s">
        <v>10</v>
      </c>
      <c r="C269" s="2">
        <v>0</v>
      </c>
      <c r="D269" s="2">
        <v>0</v>
      </c>
      <c r="E269" s="2">
        <v>1</v>
      </c>
      <c r="F269" s="2">
        <v>0</v>
      </c>
      <c r="G269" s="2">
        <v>2</v>
      </c>
      <c r="H269" s="2">
        <v>1</v>
      </c>
      <c r="I269" s="2">
        <v>4</v>
      </c>
      <c r="J269" s="2">
        <v>5</v>
      </c>
      <c r="K269" s="4">
        <v>1</v>
      </c>
      <c r="L269" s="3">
        <v>0</v>
      </c>
      <c r="M269" s="3">
        <v>0</v>
      </c>
      <c r="N269" s="3">
        <v>0</v>
      </c>
      <c r="O269" s="3">
        <v>0</v>
      </c>
      <c r="P269" s="3">
        <v>0</v>
      </c>
      <c r="Q269" s="3">
        <v>0</v>
      </c>
      <c r="R269" s="3">
        <v>0</v>
      </c>
      <c r="S269" s="49">
        <v>14</v>
      </c>
      <c r="V269" s="49">
        <v>4</v>
      </c>
      <c r="W269" s="2">
        <f>K261</f>
        <v>0</v>
      </c>
      <c r="X269" s="2">
        <f>K262</f>
        <v>3</v>
      </c>
      <c r="Y269" s="2">
        <f>K263</f>
        <v>0</v>
      </c>
      <c r="Z269" s="2">
        <f>K264</f>
        <v>0</v>
      </c>
      <c r="AA269" s="4">
        <f>K265</f>
        <v>0</v>
      </c>
      <c r="AB269" s="3">
        <f>K266</f>
        <v>0</v>
      </c>
      <c r="AC269" s="4">
        <f>K267</f>
        <v>0</v>
      </c>
      <c r="AD269" s="4">
        <f>K268</f>
        <v>2</v>
      </c>
      <c r="AE269" s="4">
        <f>K269</f>
        <v>1</v>
      </c>
      <c r="AF269" s="4">
        <f>K270</f>
        <v>0</v>
      </c>
      <c r="AG269" s="3">
        <f>K271</f>
        <v>0</v>
      </c>
      <c r="AH269" s="2">
        <f>K272</f>
        <v>1</v>
      </c>
      <c r="AI269" s="3">
        <f>K273</f>
        <v>0</v>
      </c>
      <c r="AJ269" s="3">
        <f>K274</f>
        <v>0</v>
      </c>
      <c r="AK269" s="2">
        <f>K275</f>
        <v>1</v>
      </c>
      <c r="AL269" s="4">
        <f>K276</f>
        <v>0</v>
      </c>
      <c r="AM269" s="3">
        <f>K277</f>
        <v>0</v>
      </c>
      <c r="AN269" s="3">
        <f>K278</f>
        <v>0</v>
      </c>
      <c r="AO269" s="3">
        <f>K279</f>
        <v>0</v>
      </c>
      <c r="AP269" s="49">
        <f>K280</f>
        <v>2</v>
      </c>
      <c r="AQ269" s="53">
        <f>K281</f>
        <v>0</v>
      </c>
      <c r="AT269" s="49">
        <v>4</v>
      </c>
      <c r="AU269" s="31">
        <f t="shared" ref="AU269" si="2698">PRODUCT(W269*100*1/W277)</f>
        <v>0</v>
      </c>
      <c r="AV269" s="31">
        <f t="shared" ref="AV269" si="2699">PRODUCT(X269*100*1/X277)</f>
        <v>21.428571428571427</v>
      </c>
      <c r="AW269" s="31">
        <f t="shared" ref="AW269" si="2700">PRODUCT(Y269*100*1/Y277)</f>
        <v>0</v>
      </c>
      <c r="AX269" s="31">
        <f t="shared" ref="AX269" si="2701">PRODUCT(Z269*100*1/Z277)</f>
        <v>0</v>
      </c>
      <c r="AY269" s="32">
        <f t="shared" ref="AY269" si="2702">PRODUCT(AA269*100*1/AA277)</f>
        <v>0</v>
      </c>
      <c r="AZ269" s="33">
        <f t="shared" ref="AZ269" si="2703">PRODUCT(AB269*100*1/AB277)</f>
        <v>0</v>
      </c>
      <c r="BA269" s="32">
        <f t="shared" ref="BA269" si="2704">PRODUCT(AC269*100*1/AC277)</f>
        <v>0</v>
      </c>
      <c r="BB269" s="32">
        <f t="shared" ref="BB269" si="2705">PRODUCT(AD269*100*1/AD277)</f>
        <v>14.285714285714286</v>
      </c>
      <c r="BC269" s="32">
        <f t="shared" ref="BC269" si="2706">PRODUCT(AE269*100*1/AE277)</f>
        <v>7.1428571428571432</v>
      </c>
      <c r="BD269" s="32">
        <f t="shared" ref="BD269" si="2707">PRODUCT(AF269*100*1/AF277)</f>
        <v>0</v>
      </c>
      <c r="BE269" s="33">
        <f t="shared" ref="BE269" si="2708">PRODUCT(AG269*100*1/AG277)</f>
        <v>0</v>
      </c>
      <c r="BF269" s="2">
        <f t="shared" ref="BF269" si="2709">PRODUCT(AH269*100*1/AH277)</f>
        <v>7.1428571428571432</v>
      </c>
      <c r="BG269" s="33">
        <f t="shared" ref="BG269" si="2710">PRODUCT(AI269*100*1/AI277)</f>
        <v>0</v>
      </c>
      <c r="BH269" s="33">
        <f t="shared" ref="BH269" si="2711">PRODUCT(AJ269*100*1/AJ277)</f>
        <v>0</v>
      </c>
      <c r="BI269" s="31">
        <f t="shared" ref="BI269" si="2712">PRODUCT(AK269*100*1/AK277)</f>
        <v>7.1428571428571432</v>
      </c>
      <c r="BJ269" s="32">
        <f t="shared" ref="BJ269" si="2713">PRODUCT(AL269*100*1/AL277)</f>
        <v>0</v>
      </c>
      <c r="BK269" s="33">
        <f t="shared" ref="BK269" si="2714">PRODUCT(AM269*100*1/AM277)</f>
        <v>0</v>
      </c>
      <c r="BL269" s="33">
        <f t="shared" ref="BL269" si="2715">PRODUCT(AN269*100*1/AN277)</f>
        <v>0</v>
      </c>
      <c r="BM269" s="33">
        <f t="shared" ref="BM269" si="2716">PRODUCT(AO269*100*1/AO277)</f>
        <v>0</v>
      </c>
      <c r="BN269" s="30">
        <f t="shared" ref="BN269" si="2717">PRODUCT(AP269*100*1/AP277)</f>
        <v>14.285714285714286</v>
      </c>
      <c r="BO269" s="54">
        <f t="shared" ref="BO269" si="2718">PRODUCT(AQ269*100*1/AQ277)</f>
        <v>0</v>
      </c>
      <c r="BR269" s="49">
        <v>4</v>
      </c>
      <c r="BS269" s="31">
        <f t="shared" ref="BS269" si="2719">AU261+AU262+AU263+AU264+AU265+AU266+AU267+AU268+AU269</f>
        <v>7.1428571428571432</v>
      </c>
      <c r="BT269" s="31">
        <f t="shared" ref="BT269" si="2720">AV261+AV262+AV263+AV264+AV265+AV266+AV267+AV268+AV269</f>
        <v>92.857142857142861</v>
      </c>
      <c r="BU269" s="31">
        <f t="shared" ref="BU269" si="2721">AW261+AW262+AW263+AW264+AW265+AW266+AW267+AW268+AW269</f>
        <v>92.857142857142861</v>
      </c>
      <c r="BV269" s="31">
        <f t="shared" ref="BV269" si="2722">AX261+AX262+AX263+AX264+AX265+AX266+AX267+AX268+AX269</f>
        <v>100</v>
      </c>
      <c r="BW269" s="32">
        <f t="shared" ref="BW269" si="2723">AY261+AY262+AY263+AY264+AY265+AY266+AY267+AY268+AY269</f>
        <v>100</v>
      </c>
      <c r="BX269" s="33">
        <f t="shared" ref="BX269" si="2724">AZ261+AZ262+AZ263+AZ264+AZ265+AZ266+AZ267+AZ268+AZ269</f>
        <v>100</v>
      </c>
      <c r="BY269" s="32">
        <f t="shared" ref="BY269" si="2725">BA261+BA262+BA263+BA264+BA265+BA266+BA267+BA268+BA269</f>
        <v>100</v>
      </c>
      <c r="BZ269" s="32">
        <f t="shared" ref="BZ269" si="2726">BB261+BB262+BB263+BB264+BB265+BB266+BB267+BB268+BB269</f>
        <v>21.428571428571431</v>
      </c>
      <c r="CA269" s="32">
        <f t="shared" ref="CA269" si="2727">BC261+BC262+BC263+BC264+BC265+BC266+BC267+BC268+BC269</f>
        <v>100</v>
      </c>
      <c r="CB269" s="32">
        <f t="shared" ref="CB269" si="2728">BD261+BD262+BD263+BD264+BD265+BD266+BD267+BD268+BD269</f>
        <v>100</v>
      </c>
      <c r="CC269" s="33">
        <f t="shared" ref="CC269" si="2729">BE261+BE262+BE263+BE264+BE265+BE266+BE267+BE268+BE269</f>
        <v>0</v>
      </c>
      <c r="CD269" s="31">
        <f t="shared" ref="CD269" si="2730">BF261+BF262+BF263+BF264+BF265+BF266+BF267+BF268+BF269</f>
        <v>100</v>
      </c>
      <c r="CE269" s="31">
        <f t="shared" ref="CE269" si="2731">BG261+BG262+BG263+BG264+BG265+BG266+BG267+BG268+BG269</f>
        <v>100.00000000000001</v>
      </c>
      <c r="CF269" s="31">
        <f t="shared" ref="CF269" si="2732">BH261+BH262+BH263+BH264+BH265+BH266+BH267+BH268+BH269</f>
        <v>100.00000000000001</v>
      </c>
      <c r="CG269" s="31">
        <f t="shared" ref="CG269" si="2733">BI261+BI262+BI263+BI264+BI265+BI266+BI267+BI268+BI269</f>
        <v>7.1428571428571432</v>
      </c>
      <c r="CH269" s="32">
        <f t="shared" ref="CH269" si="2734">BJ261+BJ262+BJ263+BJ264+BJ265+BJ266+BJ267+BJ268+BJ269</f>
        <v>92.857142857142847</v>
      </c>
      <c r="CI269" s="33">
        <f t="shared" ref="CI269" si="2735">BK261+BK262+BK263+BK264+BK265+BK266+BK267+BK268+BK269</f>
        <v>100</v>
      </c>
      <c r="CJ269" s="33">
        <f t="shared" ref="CJ269" si="2736">BL261+BL262+BL263+BL264+BL265+BL266+BL267+BL268+BL269</f>
        <v>100</v>
      </c>
      <c r="CK269" s="33">
        <f t="shared" ref="CK269" si="2737">BM261+BM262+BM263+BM264+BM265+BM266+BM267+BM268+BM269</f>
        <v>100</v>
      </c>
      <c r="CL269" s="30">
        <f t="shared" ref="CL269" si="2738">BN261+BN262+BN263+BN264+BN265+BN266+BN267+BN268+BN269</f>
        <v>85.714285714285722</v>
      </c>
      <c r="CM269" s="54">
        <f t="shared" ref="CM269" si="2739">BO261+BO262+BO263+BO264+BO265+BO266+BO267+BO268+BO269</f>
        <v>100</v>
      </c>
      <c r="CN269" s="7"/>
      <c r="CQ269" s="10"/>
      <c r="CR269" s="10"/>
      <c r="CS269" s="10"/>
      <c r="CT269" s="10"/>
      <c r="CU269" s="10"/>
      <c r="CV269" s="10"/>
      <c r="CW269" s="10"/>
      <c r="CX269" s="10"/>
      <c r="CY269" s="10"/>
      <c r="CZ269" s="10"/>
      <c r="DA269" s="10"/>
      <c r="DB269" s="10"/>
      <c r="DC269" s="10"/>
      <c r="DD269" s="10"/>
      <c r="DE269" s="10"/>
      <c r="DF269" s="10"/>
      <c r="DG269" s="10"/>
      <c r="DH269" s="10"/>
      <c r="DI269" s="10"/>
      <c r="DJ269" s="10"/>
      <c r="DK269" s="10"/>
      <c r="DL269" s="10"/>
      <c r="DM269" s="10"/>
      <c r="DN269" s="10"/>
    </row>
    <row r="270" spans="1:118" x14ac:dyDescent="0.25">
      <c r="B270" s="49" t="s">
        <v>11</v>
      </c>
      <c r="C270" s="2">
        <v>0</v>
      </c>
      <c r="D270" s="2">
        <v>0</v>
      </c>
      <c r="E270" s="2">
        <v>14</v>
      </c>
      <c r="F270" s="2">
        <v>0</v>
      </c>
      <c r="G270" s="2">
        <v>0</v>
      </c>
      <c r="H270" s="2">
        <v>0</v>
      </c>
      <c r="I270" s="2">
        <v>0</v>
      </c>
      <c r="J270" s="2">
        <v>0</v>
      </c>
      <c r="K270" s="4">
        <v>0</v>
      </c>
      <c r="L270" s="4">
        <v>0</v>
      </c>
      <c r="M270" s="3">
        <v>0</v>
      </c>
      <c r="N270" s="3">
        <v>0</v>
      </c>
      <c r="O270" s="3">
        <v>0</v>
      </c>
      <c r="P270" s="3">
        <v>0</v>
      </c>
      <c r="Q270" s="3">
        <v>0</v>
      </c>
      <c r="R270" s="3">
        <v>0</v>
      </c>
      <c r="S270" s="49">
        <v>14</v>
      </c>
      <c r="V270" s="49">
        <v>8</v>
      </c>
      <c r="W270" s="2">
        <f>L261</f>
        <v>0</v>
      </c>
      <c r="X270" s="2">
        <f>L262</f>
        <v>1</v>
      </c>
      <c r="Y270" s="2">
        <f>L263</f>
        <v>0</v>
      </c>
      <c r="Z270" s="2">
        <f>L264</f>
        <v>0</v>
      </c>
      <c r="AA270" s="3">
        <f>L265</f>
        <v>0</v>
      </c>
      <c r="AB270" s="3">
        <f>L266</f>
        <v>0</v>
      </c>
      <c r="AC270" s="3">
        <f>L267</f>
        <v>0</v>
      </c>
      <c r="AD270" s="4">
        <f>L268</f>
        <v>2</v>
      </c>
      <c r="AE270" s="3">
        <f>L269</f>
        <v>0</v>
      </c>
      <c r="AF270" s="4">
        <f>L270</f>
        <v>0</v>
      </c>
      <c r="AG270" s="3">
        <f>L271</f>
        <v>0</v>
      </c>
      <c r="AH270" s="2">
        <f>L272</f>
        <v>0</v>
      </c>
      <c r="AI270" s="3">
        <f>L273</f>
        <v>0</v>
      </c>
      <c r="AJ270" s="3">
        <f>L274</f>
        <v>0</v>
      </c>
      <c r="AK270" s="2">
        <f>L275</f>
        <v>4</v>
      </c>
      <c r="AL270" s="3">
        <f>L276</f>
        <v>0</v>
      </c>
      <c r="AM270" s="3">
        <f>L277</f>
        <v>0</v>
      </c>
      <c r="AN270" s="3">
        <f>L278</f>
        <v>0</v>
      </c>
      <c r="AO270" s="3">
        <f>L279</f>
        <v>0</v>
      </c>
      <c r="AP270" s="49">
        <f>L280</f>
        <v>1</v>
      </c>
      <c r="AQ270" s="53">
        <f>L281</f>
        <v>0</v>
      </c>
      <c r="AT270" s="49">
        <v>8</v>
      </c>
      <c r="AU270" s="31">
        <f t="shared" ref="AU270" si="2740">PRODUCT(W270*100*1/W277)</f>
        <v>0</v>
      </c>
      <c r="AV270" s="31">
        <f t="shared" ref="AV270" si="2741">PRODUCT(X270*100*1/X277)</f>
        <v>7.1428571428571432</v>
      </c>
      <c r="AW270" s="31">
        <f t="shared" ref="AW270" si="2742">PRODUCT(Y270*100*1/Y277)</f>
        <v>0</v>
      </c>
      <c r="AX270" s="31">
        <f t="shared" ref="AX270" si="2743">PRODUCT(Z270*100*1/Z277)</f>
        <v>0</v>
      </c>
      <c r="AY270" s="33">
        <f t="shared" ref="AY270" si="2744">PRODUCT(AA270*100*1/AA277)</f>
        <v>0</v>
      </c>
      <c r="AZ270" s="33">
        <f t="shared" ref="AZ270" si="2745">PRODUCT(AB270*100*1/AB277)</f>
        <v>0</v>
      </c>
      <c r="BA270" s="33">
        <f t="shared" ref="BA270" si="2746">PRODUCT(AC270*100*1/AC277)</f>
        <v>0</v>
      </c>
      <c r="BB270" s="32">
        <f t="shared" ref="BB270" si="2747">PRODUCT(AD270*100*1/AD277)</f>
        <v>14.285714285714286</v>
      </c>
      <c r="BC270" s="33">
        <f t="shared" ref="BC270" si="2748">PRODUCT(AE270*100*1/AE277)</f>
        <v>0</v>
      </c>
      <c r="BD270" s="32">
        <f t="shared" ref="BD270" si="2749">PRODUCT(AF270*100*1/AF277)</f>
        <v>0</v>
      </c>
      <c r="BE270" s="33">
        <f t="shared" ref="BE270" si="2750">PRODUCT(AG270*100*1/AG277)</f>
        <v>0</v>
      </c>
      <c r="BF270" s="2">
        <f t="shared" ref="BF270" si="2751">PRODUCT(AH270*100*1/AH277)</f>
        <v>0</v>
      </c>
      <c r="BG270" s="3">
        <f t="shared" ref="BG270" si="2752">PRODUCT(AI270*100*1/AI277)</f>
        <v>0</v>
      </c>
      <c r="BH270" s="33">
        <f t="shared" ref="BH270" si="2753">PRODUCT(AJ270*100*1/AJ277)</f>
        <v>0</v>
      </c>
      <c r="BI270" s="31">
        <f t="shared" ref="BI270" si="2754">PRODUCT(AK270*100*1/AK277)</f>
        <v>28.571428571428573</v>
      </c>
      <c r="BJ270" s="33">
        <f t="shared" ref="BJ270" si="2755">PRODUCT(AL270*100*1/AL277)</f>
        <v>0</v>
      </c>
      <c r="BK270" s="33">
        <f t="shared" ref="BK270" si="2756">PRODUCT(AM270*100*1/AM277)</f>
        <v>0</v>
      </c>
      <c r="BL270" s="33">
        <f t="shared" ref="BL270" si="2757">PRODUCT(AN270*100*1/AN277)</f>
        <v>0</v>
      </c>
      <c r="BM270" s="33">
        <f t="shared" ref="BM270" si="2758">PRODUCT(AO270*100*1/AO277)</f>
        <v>0</v>
      </c>
      <c r="BN270" s="30">
        <f t="shared" ref="BN270" si="2759">PRODUCT(AP270*100*1/AP277)</f>
        <v>7.1428571428571432</v>
      </c>
      <c r="BO270" s="54">
        <f t="shared" ref="BO270" si="2760">PRODUCT(AQ270*100*1/AQ277)</f>
        <v>0</v>
      </c>
      <c r="BR270" s="49">
        <v>8</v>
      </c>
      <c r="BS270" s="31">
        <f t="shared" ref="BS270" si="2761">AU261+AU262+AU263+AU264+AU265+AU266+AU267+AU268+AU269+AU270</f>
        <v>7.1428571428571432</v>
      </c>
      <c r="BT270" s="31">
        <f t="shared" ref="BT270" si="2762">AV261+AV262+AV263+AV264+AV265+AV266+AV267+AV268+AV269+AV270</f>
        <v>100</v>
      </c>
      <c r="BU270" s="31">
        <f t="shared" ref="BU270" si="2763">AW261+AW262+AW263+AW264+AW265+AW266+AW267+AW268+AW269+AW270</f>
        <v>92.857142857142861</v>
      </c>
      <c r="BV270" s="31">
        <f t="shared" ref="BV270" si="2764">AX261+AX262+AX263+AX264+AX265+AX266+AX267+AX268+AX269+AX270</f>
        <v>100</v>
      </c>
      <c r="BW270" s="33">
        <f t="shared" ref="BW270" si="2765">AY261+AY262+AY263+AY264+AY265+AY266+AY267+AY268+AY269+AY270</f>
        <v>100</v>
      </c>
      <c r="BX270" s="33">
        <f t="shared" ref="BX270" si="2766">AZ261+AZ262+AZ263+AZ264+AZ265+AZ266+AZ267+AZ268+AZ269+AZ270</f>
        <v>100</v>
      </c>
      <c r="BY270" s="33">
        <f t="shared" ref="BY270" si="2767">BA261+BA262+BA263+BA264+BA265+BA266+BA267+BA268+BA269+BA270</f>
        <v>100</v>
      </c>
      <c r="BZ270" s="32">
        <f t="shared" ref="BZ270" si="2768">BB261+BB262+BB263+BB264+BB265+BB266+BB267+BB268+BB269+BB270</f>
        <v>35.714285714285715</v>
      </c>
      <c r="CA270" s="33">
        <f t="shared" ref="CA270" si="2769">BC261+BC262+BC263+BC264+BC265+BC266+BC267+BC268+BC269+BC270</f>
        <v>100</v>
      </c>
      <c r="CB270" s="32">
        <f t="shared" ref="CB270" si="2770">BD261+BD262+BD263+BD264+BD265+BD266+BD267+BD268+BD269+BD270</f>
        <v>100</v>
      </c>
      <c r="CC270" s="33">
        <f t="shared" ref="CC270" si="2771">BE261+BE262+BE263+BE264+BE265+BE266+BE267+BE268+BE269+BE270</f>
        <v>0</v>
      </c>
      <c r="CD270" s="31">
        <f t="shared" ref="CD270" si="2772">BF261+BF262+BF263+BF264+BF265+BF266+BF267+BF268+BF269+BF270</f>
        <v>100</v>
      </c>
      <c r="CE270" s="33">
        <f t="shared" ref="CE270" si="2773">BG261+BG262+BG263+BG264+BG265+BG266+BG267+BG268+BG269+BG270</f>
        <v>100.00000000000001</v>
      </c>
      <c r="CF270" s="33">
        <f t="shared" ref="CF270" si="2774">BH261+BH262+BH263+BH264+BH265+BH266+BH267+BH268+BH269+BH270</f>
        <v>100.00000000000001</v>
      </c>
      <c r="CG270" s="31">
        <f t="shared" ref="CG270" si="2775">BI261+BI262+BI263+BI264+BI265+BI266+BI267+BI268+BI269+BI270</f>
        <v>35.714285714285715</v>
      </c>
      <c r="CH270" s="33">
        <f t="shared" ref="CH270" si="2776">BJ261+BJ262+BJ263+BJ264+BJ265+BJ266+BJ267+BJ268+BJ269+BJ270</f>
        <v>92.857142857142847</v>
      </c>
      <c r="CI270" s="33">
        <f t="shared" ref="CI270" si="2777">BK261+BK262+BK263+BK264+BK265+BK266+BK267+BK268+BK269+BK270</f>
        <v>100</v>
      </c>
      <c r="CJ270" s="33">
        <f t="shared" ref="CJ270" si="2778">BL261+BL262+BL263+BL264+BL265+BL266+BL267+BL268+BL269+BL270</f>
        <v>100</v>
      </c>
      <c r="CK270" s="33">
        <f t="shared" ref="CK270" si="2779">BM261+BM262+BM263+BM264+BM265+BM266+BM267+BM268+BM269+BM270</f>
        <v>100</v>
      </c>
      <c r="CL270" s="30">
        <f t="shared" ref="CL270" si="2780">BN261+BN262+BN263+BN264+BN265+BN266+BN267+BN268+BN269+BN270</f>
        <v>92.857142857142861</v>
      </c>
      <c r="CM270" s="54">
        <f t="shared" ref="CM270" si="2781">BO261+BO262+BO263+BO264+BO265+BO266+BO267+BO268+BO269+BO270</f>
        <v>100</v>
      </c>
      <c r="CN270" s="7"/>
      <c r="CQ270" s="10"/>
      <c r="CR270" s="10"/>
      <c r="CS270" s="10"/>
      <c r="CT270" s="10"/>
      <c r="CU270" s="10"/>
      <c r="CV270" s="10"/>
      <c r="CW270" s="10"/>
      <c r="CX270" s="10"/>
      <c r="CY270" s="10"/>
      <c r="CZ270" s="10"/>
      <c r="DA270" s="10"/>
      <c r="DB270" s="10"/>
      <c r="DC270" s="10"/>
      <c r="DD270" s="10"/>
      <c r="DE270" s="10"/>
      <c r="DF270" s="10"/>
      <c r="DG270" s="10"/>
      <c r="DH270" s="10"/>
      <c r="DI270" s="10"/>
      <c r="DJ270" s="10"/>
      <c r="DK270" s="10"/>
      <c r="DL270" s="10"/>
      <c r="DM270" s="10"/>
      <c r="DN270" s="10"/>
    </row>
    <row r="271" spans="1:118" x14ac:dyDescent="0.25">
      <c r="B271" s="49" t="s">
        <v>12</v>
      </c>
      <c r="C271" s="2">
        <v>0</v>
      </c>
      <c r="D271" s="2">
        <v>0</v>
      </c>
      <c r="E271" s="2">
        <v>0</v>
      </c>
      <c r="F271" s="2">
        <v>0</v>
      </c>
      <c r="G271" s="2">
        <v>0</v>
      </c>
      <c r="H271" s="2">
        <v>0</v>
      </c>
      <c r="I271" s="2">
        <v>0</v>
      </c>
      <c r="J271" s="2">
        <v>0</v>
      </c>
      <c r="K271" s="3">
        <v>0</v>
      </c>
      <c r="L271" s="3">
        <v>0</v>
      </c>
      <c r="M271" s="3">
        <v>14</v>
      </c>
      <c r="N271" s="3">
        <v>0</v>
      </c>
      <c r="O271" s="3">
        <v>0</v>
      </c>
      <c r="P271" s="3">
        <v>0</v>
      </c>
      <c r="Q271" s="3">
        <v>0</v>
      </c>
      <c r="R271" s="3">
        <v>0</v>
      </c>
      <c r="S271" s="49">
        <v>14</v>
      </c>
      <c r="V271" s="49">
        <v>16</v>
      </c>
      <c r="W271" s="3">
        <f>M261</f>
        <v>0</v>
      </c>
      <c r="X271" s="3">
        <f>M262</f>
        <v>0</v>
      </c>
      <c r="Y271" s="3">
        <f>M263</f>
        <v>0</v>
      </c>
      <c r="Z271" s="3">
        <f>M264</f>
        <v>0</v>
      </c>
      <c r="AA271" s="3">
        <f>M265</f>
        <v>0</v>
      </c>
      <c r="AB271" s="3">
        <f>M266</f>
        <v>0</v>
      </c>
      <c r="AC271" s="3">
        <f>M267</f>
        <v>0</v>
      </c>
      <c r="AD271" s="3">
        <f>M268</f>
        <v>1</v>
      </c>
      <c r="AE271" s="3">
        <f>M269</f>
        <v>0</v>
      </c>
      <c r="AF271" s="3">
        <f>M270</f>
        <v>0</v>
      </c>
      <c r="AG271" s="3">
        <f>M271</f>
        <v>14</v>
      </c>
      <c r="AH271" s="3">
        <f>M272</f>
        <v>0</v>
      </c>
      <c r="AI271" s="3">
        <f>M273</f>
        <v>0</v>
      </c>
      <c r="AJ271" s="3">
        <f>M274</f>
        <v>0</v>
      </c>
      <c r="AK271" s="2">
        <f>M275</f>
        <v>6</v>
      </c>
      <c r="AL271" s="3">
        <f>M276</f>
        <v>0</v>
      </c>
      <c r="AM271" s="3">
        <f>M277</f>
        <v>0</v>
      </c>
      <c r="AN271" s="3">
        <f>M278</f>
        <v>0</v>
      </c>
      <c r="AO271" s="3">
        <f>M279</f>
        <v>0</v>
      </c>
      <c r="AP271" s="49">
        <f>M280</f>
        <v>1</v>
      </c>
      <c r="AQ271" s="53">
        <f>M281</f>
        <v>0</v>
      </c>
      <c r="AT271" s="49">
        <v>16</v>
      </c>
      <c r="AU271" s="33">
        <f t="shared" ref="AU271" si="2782">PRODUCT(W271*100*1/W277)</f>
        <v>0</v>
      </c>
      <c r="AV271" s="33">
        <f t="shared" ref="AV271" si="2783">PRODUCT(X271*100*1/X277)</f>
        <v>0</v>
      </c>
      <c r="AW271" s="33">
        <f t="shared" ref="AW271" si="2784">PRODUCT(Y271*100*1/Y277)</f>
        <v>0</v>
      </c>
      <c r="AX271" s="33">
        <f t="shared" ref="AX271" si="2785">PRODUCT(Z271*100*1/Z277)</f>
        <v>0</v>
      </c>
      <c r="AY271" s="33">
        <f t="shared" ref="AY271" si="2786">PRODUCT(AA271*100*1/AA277)</f>
        <v>0</v>
      </c>
      <c r="AZ271" s="33">
        <f t="shared" ref="AZ271" si="2787">PRODUCT(AB271*100*1/AB277)</f>
        <v>0</v>
      </c>
      <c r="BA271" s="33">
        <f t="shared" ref="BA271" si="2788">PRODUCT(AC271*100*1/AC277)</f>
        <v>0</v>
      </c>
      <c r="BB271" s="33">
        <f t="shared" ref="BB271" si="2789">PRODUCT(AD271*100*1/AD277)</f>
        <v>7.1428571428571432</v>
      </c>
      <c r="BC271" s="33">
        <f t="shared" ref="BC271" si="2790">PRODUCT(AE271*100*1/AE277)</f>
        <v>0</v>
      </c>
      <c r="BD271" s="33">
        <f t="shared" ref="BD271" si="2791">PRODUCT(AF271*100*1/AF277)</f>
        <v>0</v>
      </c>
      <c r="BE271" s="33">
        <f t="shared" ref="BE271" si="2792">PRODUCT(AG271*100*1/AG277)</f>
        <v>100</v>
      </c>
      <c r="BF271" s="33">
        <f t="shared" ref="BF271" si="2793">PRODUCT(AH271*100*1/AH277)</f>
        <v>0</v>
      </c>
      <c r="BG271" s="3">
        <f t="shared" ref="BG271" si="2794">PRODUCT(AI271*100*1/AI277)</f>
        <v>0</v>
      </c>
      <c r="BH271" s="33">
        <f t="shared" ref="BH271" si="2795">PRODUCT(AJ271*100*1/AJ277)</f>
        <v>0</v>
      </c>
      <c r="BI271" s="31">
        <f t="shared" ref="BI271" si="2796">PRODUCT(AK271*100*1/AK277)</f>
        <v>42.857142857142854</v>
      </c>
      <c r="BJ271" s="33">
        <f t="shared" ref="BJ271" si="2797">PRODUCT(AL271*100*1/AL277)</f>
        <v>0</v>
      </c>
      <c r="BK271" s="33">
        <f t="shared" ref="BK271" si="2798">PRODUCT(AM271*100*1/AM277)</f>
        <v>0</v>
      </c>
      <c r="BL271" s="33">
        <f t="shared" ref="BL271" si="2799">PRODUCT(AN271*100*1/AN277)</f>
        <v>0</v>
      </c>
      <c r="BM271" s="33">
        <f t="shared" ref="BM271" si="2800">PRODUCT(AO271*100*1/AO277)</f>
        <v>0</v>
      </c>
      <c r="BN271" s="30">
        <f t="shared" ref="BN271" si="2801">PRODUCT(AP271*100*1/AP277)</f>
        <v>7.1428571428571432</v>
      </c>
      <c r="BO271" s="54">
        <f t="shared" ref="BO271" si="2802">PRODUCT(AQ271*100*1/AQ277)</f>
        <v>0</v>
      </c>
      <c r="BR271" s="49">
        <v>16</v>
      </c>
      <c r="BS271" s="33">
        <f t="shared" ref="BS271" si="2803">AU261+AU262+AU263+AU264+AU265+AU266+AU267+AU268+AU269+AU270+AU271</f>
        <v>7.1428571428571432</v>
      </c>
      <c r="BT271" s="33">
        <f t="shared" ref="BT271" si="2804">AV261+AV262+AV263+AV264+AV265+AV266+AV267+AV268+AV269+AV270+AV271</f>
        <v>100</v>
      </c>
      <c r="BU271" s="31">
        <f t="shared" ref="BU271" si="2805">AW261+AW262+AW263+AW264+AW265+AW266+AW267+AW268+AW269+AW270+AW271</f>
        <v>92.857142857142861</v>
      </c>
      <c r="BV271" s="31">
        <f t="shared" ref="BV271" si="2806">AX261+AX262+AX263+AX264+AX265+AX266+AX267+AX268+AX269+AX270+AX271</f>
        <v>100</v>
      </c>
      <c r="BW271" s="33">
        <f t="shared" ref="BW271" si="2807">AY261+AY262+AY263+AY264+AY265+AY266+AY267+AY268+AY269+AY270+AY271</f>
        <v>100</v>
      </c>
      <c r="BX271" s="33">
        <f t="shared" ref="BX271" si="2808">AZ261+AZ262+AZ263+AZ264+AZ265+AZ266+AZ267+AZ268+AZ269+AZ270+AZ271</f>
        <v>100</v>
      </c>
      <c r="BY271" s="33">
        <f t="shared" ref="BY271" si="2809">BA261+BA262+BA263+BA264+BA265+BA266+BA267+BA268+BA269+BA270+BA271</f>
        <v>100</v>
      </c>
      <c r="BZ271" s="33">
        <f t="shared" ref="BZ271" si="2810">BB261+BB262+BB263+BB264+BB265+BB266+BB267+BB268+BB269+BB270+BB271</f>
        <v>42.857142857142861</v>
      </c>
      <c r="CA271" s="33">
        <f t="shared" ref="CA271" si="2811">BC261+BC262+BC263+BC264+BC265+BC266+BC267+BC268+BC269+BC270+BC271</f>
        <v>100</v>
      </c>
      <c r="CB271" s="33">
        <f t="shared" ref="CB271" si="2812">BD261+BD262+BD263+BD264+BD265+BD266+BD267+BD268+BD269+BD270+BD271</f>
        <v>100</v>
      </c>
      <c r="CC271" s="33">
        <f t="shared" ref="CC271" si="2813">BE261+BE262+BE263+BE264+BE265+BE266+BE267+BE268+BE269+BE270+BE271</f>
        <v>100</v>
      </c>
      <c r="CD271" s="31">
        <f t="shared" ref="CD271" si="2814">BF261+BF262+BF263+BF264+BF265+BF266+BF267+BF268+BF269+BF270+BF271</f>
        <v>100</v>
      </c>
      <c r="CE271" s="33">
        <f t="shared" ref="CE271" si="2815">BG261+BG262+BG263+BG264+BG265+BG266+BG267+BG268+BG269+BG270+BG271</f>
        <v>100.00000000000001</v>
      </c>
      <c r="CF271" s="33">
        <f t="shared" ref="CF271" si="2816">BH261+BH262+BH263+BH264+BH265+BH266+BH267+BH268+BH269+BH270+BH271</f>
        <v>100.00000000000001</v>
      </c>
      <c r="CG271" s="31">
        <f t="shared" ref="CG271" si="2817">BI261+BI262+BI263+BI264+BI265+BI266+BI267+BI268+BI269+BI270+BI271</f>
        <v>78.571428571428569</v>
      </c>
      <c r="CH271" s="33">
        <f t="shared" ref="CH271" si="2818">BJ261+BJ262+BJ263+BJ264+BJ265+BJ266+BJ267+BJ268+BJ269+BJ270+BJ271</f>
        <v>92.857142857142847</v>
      </c>
      <c r="CI271" s="33">
        <f t="shared" ref="CI271" si="2819">BK261+BK262+BK263+BK264+BK265+BK266+BK267+BK268+BK269+BK270+BK271</f>
        <v>100</v>
      </c>
      <c r="CJ271" s="33">
        <f t="shared" ref="CJ271" si="2820">BL261+BL262+BL263+BL264+BL265+BL266+BL267+BL268+BL269+BL270+BL271</f>
        <v>100</v>
      </c>
      <c r="CK271" s="33">
        <f t="shared" ref="CK271" si="2821">BM261+BM262+BM263+BM264+BM265+BM266+BM267+BM268+BM269+BM270+BM271</f>
        <v>100</v>
      </c>
      <c r="CL271" s="30">
        <f t="shared" ref="CL271" si="2822">BN261+BN262+BN263+BN264+BN265+BN266+BN267+BN268+BN269+BN270+BN271</f>
        <v>100</v>
      </c>
      <c r="CM271" s="54">
        <f t="shared" ref="CM271" si="2823">BO261+BO262+BO263+BO264+BO265+BO266+BO267+BO268+BO269+BO270+BO271</f>
        <v>100</v>
      </c>
      <c r="CN271" s="7"/>
      <c r="CQ271" s="10"/>
      <c r="CR271" s="10"/>
      <c r="CS271" s="10"/>
      <c r="CT271" s="10"/>
      <c r="CU271" s="10"/>
      <c r="CV271" s="10"/>
      <c r="CW271" s="10"/>
      <c r="CX271" s="10"/>
      <c r="CY271" s="10"/>
      <c r="CZ271" s="10"/>
      <c r="DA271" s="10"/>
      <c r="DB271" s="10"/>
      <c r="DC271" s="10"/>
      <c r="DD271" s="10"/>
      <c r="DE271" s="10"/>
      <c r="DF271" s="10"/>
      <c r="DG271" s="10"/>
      <c r="DH271" s="10"/>
      <c r="DI271" s="10"/>
      <c r="DJ271" s="10"/>
      <c r="DK271" s="10"/>
      <c r="DL271" s="10"/>
      <c r="DM271" s="10"/>
      <c r="DN271" s="10"/>
    </row>
    <row r="272" spans="1:118" x14ac:dyDescent="0.25">
      <c r="B272" s="49" t="s">
        <v>13</v>
      </c>
      <c r="C272" s="2">
        <v>0</v>
      </c>
      <c r="D272" s="2">
        <v>0</v>
      </c>
      <c r="E272" s="2">
        <v>0</v>
      </c>
      <c r="F272" s="2">
        <v>0</v>
      </c>
      <c r="G272" s="2">
        <v>8</v>
      </c>
      <c r="H272" s="2">
        <v>0</v>
      </c>
      <c r="I272" s="2">
        <v>5</v>
      </c>
      <c r="J272" s="2">
        <v>0</v>
      </c>
      <c r="K272" s="2">
        <v>1</v>
      </c>
      <c r="L272" s="2">
        <v>0</v>
      </c>
      <c r="M272" s="3">
        <v>0</v>
      </c>
      <c r="N272" s="3">
        <v>0</v>
      </c>
      <c r="O272" s="3">
        <v>0</v>
      </c>
      <c r="P272" s="3">
        <v>0</v>
      </c>
      <c r="Q272" s="3">
        <v>0</v>
      </c>
      <c r="R272" s="3">
        <v>0</v>
      </c>
      <c r="S272" s="49">
        <v>14</v>
      </c>
      <c r="V272" s="49">
        <v>32</v>
      </c>
      <c r="W272" s="3">
        <f>N261</f>
        <v>1</v>
      </c>
      <c r="X272" s="3">
        <f>N262</f>
        <v>0</v>
      </c>
      <c r="Y272" s="3">
        <f>N263</f>
        <v>0</v>
      </c>
      <c r="Z272" s="3">
        <f>N264</f>
        <v>0</v>
      </c>
      <c r="AA272" s="3">
        <f>N265</f>
        <v>0</v>
      </c>
      <c r="AB272" s="3">
        <f>N266</f>
        <v>0</v>
      </c>
      <c r="AC272" s="3">
        <f>N267</f>
        <v>0</v>
      </c>
      <c r="AD272" s="3">
        <f>N268</f>
        <v>0</v>
      </c>
      <c r="AE272" s="3">
        <f>N269</f>
        <v>0</v>
      </c>
      <c r="AF272" s="3">
        <f>N270</f>
        <v>0</v>
      </c>
      <c r="AG272" s="3">
        <f>N271</f>
        <v>0</v>
      </c>
      <c r="AH272" s="3">
        <f>N272</f>
        <v>0</v>
      </c>
      <c r="AI272" s="3">
        <f>N273</f>
        <v>0</v>
      </c>
      <c r="AJ272" s="3">
        <f>N274</f>
        <v>0</v>
      </c>
      <c r="AK272" s="2">
        <f>N275</f>
        <v>2</v>
      </c>
      <c r="AL272" s="3">
        <f>N276</f>
        <v>1</v>
      </c>
      <c r="AM272" s="3">
        <f>N277</f>
        <v>0</v>
      </c>
      <c r="AN272" s="3">
        <f>N278</f>
        <v>0</v>
      </c>
      <c r="AO272" s="3">
        <f>N279</f>
        <v>0</v>
      </c>
      <c r="AP272" s="49">
        <f>N280</f>
        <v>0</v>
      </c>
      <c r="AQ272" s="53">
        <f>N281</f>
        <v>0</v>
      </c>
      <c r="AT272" s="49">
        <v>32</v>
      </c>
      <c r="AU272" s="33">
        <f t="shared" ref="AU272" si="2824">PRODUCT(W272*100*1/W277)</f>
        <v>7.1428571428571432</v>
      </c>
      <c r="AV272" s="33">
        <f t="shared" ref="AV272" si="2825">PRODUCT(X272*100*1/X277)</f>
        <v>0</v>
      </c>
      <c r="AW272" s="33">
        <f t="shared" ref="AW272" si="2826">PRODUCT(Y272*100*1/Y277)</f>
        <v>0</v>
      </c>
      <c r="AX272" s="33">
        <f t="shared" ref="AX272" si="2827">PRODUCT(Z272*100*1/Z277)</f>
        <v>0</v>
      </c>
      <c r="AY272" s="33">
        <f t="shared" ref="AY272" si="2828">PRODUCT(AA272*100*1/AA277)</f>
        <v>0</v>
      </c>
      <c r="AZ272" s="33">
        <f t="shared" ref="AZ272" si="2829">PRODUCT(AB272*100*1/AB277)</f>
        <v>0</v>
      </c>
      <c r="BA272" s="33">
        <f t="shared" ref="BA272" si="2830">PRODUCT(AC272*100*1/AC277)</f>
        <v>0</v>
      </c>
      <c r="BB272" s="33">
        <f t="shared" ref="BB272" si="2831">PRODUCT(AD272*100*1/AD277)</f>
        <v>0</v>
      </c>
      <c r="BC272" s="33">
        <f t="shared" ref="BC272" si="2832">PRODUCT(AE272*100*1/AE277)</f>
        <v>0</v>
      </c>
      <c r="BD272" s="33">
        <f t="shared" ref="BD272" si="2833">PRODUCT(AF272*100*1/AF277)</f>
        <v>0</v>
      </c>
      <c r="BE272" s="33">
        <f t="shared" ref="BE272" si="2834">PRODUCT(AG272*100*1/AG277)</f>
        <v>0</v>
      </c>
      <c r="BF272" s="33">
        <f t="shared" ref="BF272" si="2835">PRODUCT(AH272*100*1/AH277)</f>
        <v>0</v>
      </c>
      <c r="BG272" s="33">
        <f t="shared" ref="BG272" si="2836">PRODUCT(AI272*100*1/AI277)</f>
        <v>0</v>
      </c>
      <c r="BH272" s="33">
        <f t="shared" ref="BH272" si="2837">PRODUCT(AJ272*100*1/AJ277)</f>
        <v>0</v>
      </c>
      <c r="BI272" s="31">
        <f t="shared" ref="BI272" si="2838">PRODUCT(AK272*100*1/AK277)</f>
        <v>14.285714285714286</v>
      </c>
      <c r="BJ272" s="33">
        <f t="shared" ref="BJ272" si="2839">PRODUCT(AL272*100*1/AL277)</f>
        <v>7.1428571428571432</v>
      </c>
      <c r="BK272" s="33">
        <f t="shared" ref="BK272" si="2840">PRODUCT(AM272*100*1/AM277)</f>
        <v>0</v>
      </c>
      <c r="BL272" s="33">
        <f t="shared" ref="BL272" si="2841">PRODUCT(AN272*100*1/AN277)</f>
        <v>0</v>
      </c>
      <c r="BM272" s="33">
        <f t="shared" ref="BM272" si="2842">PRODUCT(AO272*100*1/AO277)</f>
        <v>0</v>
      </c>
      <c r="BN272" s="30">
        <f t="shared" ref="BN272" si="2843">PRODUCT(AP272*100*1/AP277)</f>
        <v>0</v>
      </c>
      <c r="BO272" s="54">
        <f t="shared" ref="BO272" si="2844">PRODUCT(AQ272*100*1/AQ277)</f>
        <v>0</v>
      </c>
      <c r="BR272" s="49">
        <v>32</v>
      </c>
      <c r="BS272" s="33">
        <f t="shared" ref="BS272" si="2845">AU261+AU262+AU263+AU264+AU265+AU266+AU267+AU268+AU269+AU270+AU271+AU272</f>
        <v>14.285714285714286</v>
      </c>
      <c r="BT272" s="33">
        <f t="shared" ref="BT272" si="2846">AV261+AV262+AV263+AV264+AV265+AV266+AV267+AV268+AV269+AV270+AV271+AV272</f>
        <v>100</v>
      </c>
      <c r="BU272" s="33">
        <f t="shared" ref="BU272" si="2847">AW261+AW262+AW263+AW264+AW265+AW266+AW267+AW268+AW269+AW270+AW271+AW272</f>
        <v>92.857142857142861</v>
      </c>
      <c r="BV272" s="33">
        <f t="shared" ref="BV272" si="2848">AX261+AX262+AX263+AX264+AX265+AX266+AX267+AX268+AX269+AX270+AX271+AX272</f>
        <v>100</v>
      </c>
      <c r="BW272" s="33">
        <f t="shared" ref="BW272" si="2849">AY261+AY262+AY263+AY264+AY265+AY266+AY267+AY268+AY269+AY270+AY271+AY272</f>
        <v>100</v>
      </c>
      <c r="BX272" s="33">
        <f t="shared" ref="BX272" si="2850">AZ261+AZ262+AZ263+AZ264+AZ265+AZ266+AZ267+AZ268+AZ269+AZ270+AZ271+AZ272</f>
        <v>100</v>
      </c>
      <c r="BY272" s="33">
        <f t="shared" ref="BY272" si="2851">BA261+BA262+BA263+BA264+BA265+BA266+BA267+BA268+BA269+BA270+BA271+BA272</f>
        <v>100</v>
      </c>
      <c r="BZ272" s="33">
        <f t="shared" ref="BZ272" si="2852">BB261+BB262+BB263+BB264+BB265+BB266+BB267+BB268+BB269+BB270+BB271+BB272</f>
        <v>42.857142857142861</v>
      </c>
      <c r="CA272" s="33">
        <f t="shared" ref="CA272" si="2853">BC261+BC262+BC263+BC264+BC265+BC266+BC267+BC268+BC269+BC270+BC271+BC272</f>
        <v>100</v>
      </c>
      <c r="CB272" s="33">
        <f t="shared" ref="CB272" si="2854">BD261+BD262+BD263+BD264+BD265+BD266+BD267+BD268+BD269+BD270+BD271+BD272</f>
        <v>100</v>
      </c>
      <c r="CC272" s="33">
        <f t="shared" ref="CC272" si="2855">BE261+BE262+BE263+BE264+BE265+BE266+BE267+BE268+BE269+BE270+BE271+BE272</f>
        <v>100</v>
      </c>
      <c r="CD272" s="33">
        <f t="shared" ref="CD272" si="2856">BF261+BF262+BF263+BF264+BF265+BF266+BF267+BF268+BF269+BF270+BF271+BF272</f>
        <v>100</v>
      </c>
      <c r="CE272" s="33">
        <f t="shared" ref="CE272" si="2857">BG261+BG262+BG263+BG264+BG265+BG266+BG267+BG268+BG269+BG270+BG271+BG272</f>
        <v>100.00000000000001</v>
      </c>
      <c r="CF272" s="33">
        <f t="shared" ref="CF272" si="2858">BH261+BH262+BH263+BH264+BH265+BH266+BH267+BH268+BH269+BH270+BH271+BH272</f>
        <v>100.00000000000001</v>
      </c>
      <c r="CG272" s="31">
        <f t="shared" ref="CG272" si="2859">BI261+BI262+BI263+BI264+BI265+BI266+BI267+BI268+BI269+BI270+BI271+BI272</f>
        <v>92.857142857142861</v>
      </c>
      <c r="CH272" s="33">
        <f t="shared" ref="CH272" si="2860">BJ261+BJ262+BJ263+BJ264+BJ265+BJ266+BJ267+BJ268+BJ269+BJ270+BJ271+BJ272</f>
        <v>99.999999999999986</v>
      </c>
      <c r="CI272" s="33">
        <f t="shared" ref="CI272" si="2861">BK261+BK262+BK263+BK264+BK265+BK266+BK267+BK268+BK269+BK270+BK271+BK272</f>
        <v>100</v>
      </c>
      <c r="CJ272" s="33">
        <f t="shared" ref="CJ272" si="2862">BL261+BL262+BL263+BL264+BL265+BL266+BL267+BL268+BL269+BL270+BL271+BL272</f>
        <v>100</v>
      </c>
      <c r="CK272" s="33">
        <f t="shared" ref="CK272" si="2863">BM261+BM262+BM263+BM264+BM265+BM266+BM267+BM268+BM269+BM270+BM271+BM272</f>
        <v>100</v>
      </c>
      <c r="CL272" s="30">
        <f t="shared" ref="CL272" si="2864">BN261+BN262+BN263+BN264+BN265+BN266+BN267+BN268+BN269+BN270+BN271+BN272</f>
        <v>100</v>
      </c>
      <c r="CM272" s="54">
        <f t="shared" ref="CM272" si="2865">BO261+BO262+BO263+BO264+BO265+BO266+BO267+BO268+BO269+BO270+BO271+BO272</f>
        <v>100</v>
      </c>
      <c r="CN272" s="7"/>
      <c r="CQ272" s="10"/>
      <c r="CR272" s="10"/>
      <c r="CS272" s="10"/>
      <c r="CT272" s="10"/>
      <c r="CU272" s="10"/>
      <c r="CV272" s="10"/>
      <c r="CW272" s="10"/>
      <c r="CX272" s="10"/>
      <c r="CY272" s="10"/>
      <c r="CZ272" s="10"/>
      <c r="DA272" s="10"/>
      <c r="DB272" s="10"/>
      <c r="DC272" s="10"/>
      <c r="DD272" s="10"/>
      <c r="DE272" s="10"/>
      <c r="DF272" s="10"/>
      <c r="DG272" s="10"/>
      <c r="DH272" s="10"/>
      <c r="DI272" s="10"/>
      <c r="DJ272" s="10"/>
      <c r="DK272" s="10"/>
      <c r="DL272" s="10"/>
      <c r="DM272" s="10"/>
      <c r="DN272" s="10"/>
    </row>
    <row r="273" spans="2:118" x14ac:dyDescent="0.25">
      <c r="B273" s="49" t="s">
        <v>14</v>
      </c>
      <c r="C273" s="2">
        <v>0</v>
      </c>
      <c r="D273" s="2">
        <v>0</v>
      </c>
      <c r="E273" s="2">
        <v>2</v>
      </c>
      <c r="F273" s="2">
        <v>0</v>
      </c>
      <c r="G273" s="2">
        <v>9</v>
      </c>
      <c r="H273" s="2">
        <v>2</v>
      </c>
      <c r="I273" s="2">
        <v>1</v>
      </c>
      <c r="J273" s="2">
        <v>0</v>
      </c>
      <c r="K273" s="3">
        <v>0</v>
      </c>
      <c r="L273" s="3">
        <v>0</v>
      </c>
      <c r="M273" s="3">
        <v>0</v>
      </c>
      <c r="N273" s="3">
        <v>0</v>
      </c>
      <c r="O273" s="3">
        <v>0</v>
      </c>
      <c r="P273" s="3">
        <v>0</v>
      </c>
      <c r="Q273" s="3">
        <v>0</v>
      </c>
      <c r="R273" s="3">
        <v>0</v>
      </c>
      <c r="S273" s="49">
        <v>14</v>
      </c>
      <c r="V273" s="49">
        <v>64</v>
      </c>
      <c r="W273" s="3">
        <f>O261</f>
        <v>12</v>
      </c>
      <c r="X273" s="3">
        <f>O262</f>
        <v>0</v>
      </c>
      <c r="Y273" s="3">
        <f>O263</f>
        <v>0</v>
      </c>
      <c r="Z273" s="3">
        <f>O264</f>
        <v>0</v>
      </c>
      <c r="AA273" s="3">
        <f>O265</f>
        <v>0</v>
      </c>
      <c r="AB273" s="3">
        <f>O266</f>
        <v>0</v>
      </c>
      <c r="AC273" s="3">
        <f>O267</f>
        <v>0</v>
      </c>
      <c r="AD273" s="3">
        <f>O268</f>
        <v>8</v>
      </c>
      <c r="AE273" s="3">
        <f>O269</f>
        <v>0</v>
      </c>
      <c r="AF273" s="3">
        <f>O270</f>
        <v>0</v>
      </c>
      <c r="AG273" s="3">
        <f>O271</f>
        <v>0</v>
      </c>
      <c r="AH273" s="3">
        <f>O272</f>
        <v>0</v>
      </c>
      <c r="AI273" s="3">
        <f>O273</f>
        <v>0</v>
      </c>
      <c r="AJ273" s="3">
        <f>O274</f>
        <v>0</v>
      </c>
      <c r="AK273" s="3">
        <f>O275</f>
        <v>1</v>
      </c>
      <c r="AL273" s="3">
        <f>O276</f>
        <v>0</v>
      </c>
      <c r="AM273" s="3">
        <f>O277</f>
        <v>0</v>
      </c>
      <c r="AN273" s="3">
        <f>O278</f>
        <v>0</v>
      </c>
      <c r="AO273" s="3">
        <f>O279</f>
        <v>0</v>
      </c>
      <c r="AP273" s="49">
        <f>O280</f>
        <v>0</v>
      </c>
      <c r="AQ273" s="53">
        <f>O281</f>
        <v>0</v>
      </c>
      <c r="AT273" s="49">
        <v>64</v>
      </c>
      <c r="AU273" s="33">
        <f t="shared" ref="AU273" si="2866">PRODUCT(W273*100*1/W277)</f>
        <v>85.714285714285708</v>
      </c>
      <c r="AV273" s="33">
        <f t="shared" ref="AV273" si="2867">PRODUCT(X273*100*1/X277)</f>
        <v>0</v>
      </c>
      <c r="AW273" s="33">
        <f t="shared" ref="AW273" si="2868">PRODUCT(Y273*100*1/Y277)</f>
        <v>0</v>
      </c>
      <c r="AX273" s="33">
        <f t="shared" ref="AX273" si="2869">PRODUCT(Z273*100*1/Z277)</f>
        <v>0</v>
      </c>
      <c r="AY273" s="33">
        <f t="shared" ref="AY273" si="2870">PRODUCT(AA273*100*1/AA277)</f>
        <v>0</v>
      </c>
      <c r="AZ273" s="33">
        <f t="shared" ref="AZ273" si="2871">PRODUCT(AB273*100*1/AB277)</f>
        <v>0</v>
      </c>
      <c r="BA273" s="33">
        <f t="shared" ref="BA273" si="2872">PRODUCT(AC273*100*1/AC277)</f>
        <v>0</v>
      </c>
      <c r="BB273" s="33">
        <f t="shared" ref="BB273" si="2873">PRODUCT(AD273*100*1/AD277)</f>
        <v>57.142857142857146</v>
      </c>
      <c r="BC273" s="33">
        <f t="shared" ref="BC273" si="2874">PRODUCT(AE273*100*1/AE277)</f>
        <v>0</v>
      </c>
      <c r="BD273" s="33">
        <f t="shared" ref="BD273" si="2875">PRODUCT(AF273*100*1/AF277)</f>
        <v>0</v>
      </c>
      <c r="BE273" s="33">
        <f t="shared" ref="BE273" si="2876">PRODUCT(AG273*100*1/AG277)</f>
        <v>0</v>
      </c>
      <c r="BF273" s="33">
        <f t="shared" ref="BF273" si="2877">PRODUCT(AH273*100*1/AH277)</f>
        <v>0</v>
      </c>
      <c r="BG273" s="33">
        <f t="shared" ref="BG273" si="2878">PRODUCT(AI273*100*1/AI277)</f>
        <v>0</v>
      </c>
      <c r="BH273" s="33">
        <f t="shared" ref="BH273" si="2879">PRODUCT(AJ273*100*1/AJ277)</f>
        <v>0</v>
      </c>
      <c r="BI273" s="33">
        <f t="shared" ref="BI273" si="2880">PRODUCT(AK273*100*1/AK277)</f>
        <v>7.1428571428571432</v>
      </c>
      <c r="BJ273" s="33">
        <f t="shared" ref="BJ273" si="2881">PRODUCT(AL273*100*1/AL277)</f>
        <v>0</v>
      </c>
      <c r="BK273" s="33">
        <f t="shared" ref="BK273" si="2882">PRODUCT(AM273*100*1/AM277)</f>
        <v>0</v>
      </c>
      <c r="BL273" s="33">
        <f t="shared" ref="BL273" si="2883">PRODUCT(AN273*100*1/AN277)</f>
        <v>0</v>
      </c>
      <c r="BM273" s="33">
        <f t="shared" ref="BM273" si="2884">PRODUCT(AO273*100*1/AO277)</f>
        <v>0</v>
      </c>
      <c r="BN273" s="30">
        <f t="shared" ref="BN273" si="2885">PRODUCT(AP273*100*1/AP277)</f>
        <v>0</v>
      </c>
      <c r="BO273" s="54">
        <f t="shared" ref="BO273" si="2886">PRODUCT(AQ273*100*1/AQ277)</f>
        <v>0</v>
      </c>
      <c r="BR273" s="49">
        <v>64</v>
      </c>
      <c r="BS273" s="33">
        <f t="shared" ref="BS273" si="2887">AU261+AU262+AU263+AU264+AU265+AU266+AU267+AU268+AU269+AU270+AU271+AU272+AU273</f>
        <v>100</v>
      </c>
      <c r="BT273" s="33">
        <f t="shared" ref="BT273" si="2888">AV261+AV262+AV263+AV264+AV265+AV266+AV267+AV268+AV269+AV270+AV271+AV272+AV273</f>
        <v>100</v>
      </c>
      <c r="BU273" s="33">
        <f t="shared" ref="BU273" si="2889">AW261+AW262+AW263+AW264+AW265+AW266+AW267+AW268+AW269+AW270+AW271+AW272+AW273</f>
        <v>92.857142857142861</v>
      </c>
      <c r="BV273" s="33">
        <f t="shared" ref="BV273" si="2890">AX261+AX262+AX263+AX264+AX265+AX266+AX267+AX268+AX269+AX270+AX271+AX272+AX273</f>
        <v>100</v>
      </c>
      <c r="BW273" s="33">
        <f t="shared" ref="BW273" si="2891">AY261+AY262+AY263+AY264+AY265+AY266+AY267+AY268+AY269+AY270+AY271+AY272+AY273</f>
        <v>100</v>
      </c>
      <c r="BX273" s="33">
        <f t="shared" ref="BX273" si="2892">AZ261+AZ262+AZ263+AZ264+AZ265+AZ266+AZ267+AZ268+AZ269+AZ270+AZ271+AZ272+AZ273</f>
        <v>100</v>
      </c>
      <c r="BY273" s="33">
        <f t="shared" ref="BY273" si="2893">BA261+BA262+BA263+BA264+BA265+BA266+BA267+BA268+BA269+BA270+BA271+BA272+BA273</f>
        <v>100</v>
      </c>
      <c r="BZ273" s="33">
        <f t="shared" ref="BZ273" si="2894">BB261+BB262+BB263+BB264+BB265+BB266+BB267+BB268+BB269+BB270+BB271+BB272+BB273</f>
        <v>100</v>
      </c>
      <c r="CA273" s="33">
        <f t="shared" ref="CA273" si="2895">BC261+BC262+BC263+BC264+BC265+BC266+BC267+BC268+BC269+BC270+BC271+BC272+BC273</f>
        <v>100</v>
      </c>
      <c r="CB273" s="33">
        <f t="shared" ref="CB273" si="2896">BD261+BD262+BD263+BD264+BD265+BD266+BD267+BD268+BD269+BD270+BD271+BD272+BD273</f>
        <v>100</v>
      </c>
      <c r="CC273" s="33">
        <f t="shared" ref="CC273" si="2897">BE261+BE262+BE263+BE264+BE265+BE266+BE267+BE268+BE269+BE270+BE271+BE272+BE273</f>
        <v>100</v>
      </c>
      <c r="CD273" s="33">
        <f t="shared" ref="CD273" si="2898">BF261+BF262+BF263+BF264+BF265+BF266+BF267+BF268+BF269+BF270+BF271+BF272+BF273</f>
        <v>100</v>
      </c>
      <c r="CE273" s="33">
        <f t="shared" ref="CE273" si="2899">BG261+BG262+BG263+BG264+BG265+BG266+BG267+BG268+BG269+BG270+BG271+BG272+BG273</f>
        <v>100.00000000000001</v>
      </c>
      <c r="CF273" s="33">
        <f t="shared" ref="CF273" si="2900">BH261+BH262+BH263+BH264+BH265+BH266+BH267+BH268+BH269+BH270+BH271+BH272+BH273</f>
        <v>100.00000000000001</v>
      </c>
      <c r="CG273" s="33">
        <f t="shared" ref="CG273" si="2901">BI261+BI262+BI263+BI264+BI265+BI266+BI267+BI268+BI269+BI270+BI271+BI272+BI273</f>
        <v>100</v>
      </c>
      <c r="CH273" s="33">
        <f t="shared" ref="CH273" si="2902">BJ261+BJ262+BJ263+BJ264+BJ265+BJ266+BJ267+BJ268+BJ269+BJ270+BJ271+BJ272+BJ273</f>
        <v>99.999999999999986</v>
      </c>
      <c r="CI273" s="33">
        <f t="shared" ref="CI273" si="2903">BK261+BK262+BK263+BK264+BK265+BK266+BK267+BK268+BK269+BK270+BK271+BK272+BK273</f>
        <v>100</v>
      </c>
      <c r="CJ273" s="33">
        <f t="shared" ref="CJ273" si="2904">BL261+BL262+BL263+BL264+BL265+BL266+BL267+BL268+BL269+BL270+BL271+BL272+BL273</f>
        <v>100</v>
      </c>
      <c r="CK273" s="33">
        <f t="shared" ref="CK273" si="2905">BM261+BM262+BM263+BM264+BM265+BM266+BM267+BM268+BM269+BM270+BM271+BM272+BM273</f>
        <v>100</v>
      </c>
      <c r="CL273" s="30">
        <f t="shared" ref="CL273" si="2906">BN261+BN262+BN263+BN264+BN265+BN266+BN267+BN268+BN269+BN270+BN271+BN272+BN273</f>
        <v>100</v>
      </c>
      <c r="CM273" s="54">
        <f t="shared" ref="CM273" si="2907">BO261+BO262+BO263+BO264+BO265+BO266+BO267+BO268+BO269+BO270+BO271+BO272+BO273</f>
        <v>100</v>
      </c>
      <c r="CN273" s="7"/>
      <c r="CQ273" s="10"/>
      <c r="CR273" s="10"/>
      <c r="CS273" s="10"/>
      <c r="CT273" s="10"/>
      <c r="CU273" s="10"/>
      <c r="CV273" s="10"/>
      <c r="CW273" s="10"/>
      <c r="CX273" s="10"/>
      <c r="CY273" s="10"/>
      <c r="CZ273" s="10"/>
      <c r="DA273" s="10"/>
      <c r="DB273" s="10"/>
      <c r="DC273" s="10"/>
      <c r="DD273" s="10"/>
      <c r="DE273" s="10"/>
      <c r="DF273" s="10"/>
      <c r="DG273" s="10"/>
      <c r="DH273" s="10"/>
      <c r="DI273" s="10"/>
      <c r="DJ273" s="10"/>
      <c r="DK273" s="10"/>
      <c r="DL273" s="10"/>
      <c r="DM273" s="10"/>
      <c r="DN273" s="10"/>
    </row>
    <row r="274" spans="2:118" x14ac:dyDescent="0.25">
      <c r="B274" s="49" t="s">
        <v>15</v>
      </c>
      <c r="C274" s="2">
        <v>0</v>
      </c>
      <c r="D274" s="2">
        <v>0</v>
      </c>
      <c r="E274" s="2">
        <v>3</v>
      </c>
      <c r="F274" s="2">
        <v>0</v>
      </c>
      <c r="G274" s="2">
        <v>2</v>
      </c>
      <c r="H274" s="2">
        <v>1</v>
      </c>
      <c r="I274" s="2">
        <v>0</v>
      </c>
      <c r="J274" s="2">
        <v>0</v>
      </c>
      <c r="K274" s="3">
        <v>0</v>
      </c>
      <c r="L274" s="3">
        <v>0</v>
      </c>
      <c r="M274" s="3">
        <v>0</v>
      </c>
      <c r="N274" s="3">
        <v>0</v>
      </c>
      <c r="O274" s="3">
        <v>0</v>
      </c>
      <c r="P274" s="3">
        <v>0</v>
      </c>
      <c r="Q274" s="3">
        <v>0</v>
      </c>
      <c r="R274" s="3">
        <v>0</v>
      </c>
      <c r="S274" s="49">
        <v>6</v>
      </c>
      <c r="V274" s="49">
        <v>128</v>
      </c>
      <c r="W274" s="3">
        <f>P261</f>
        <v>0</v>
      </c>
      <c r="X274" s="3">
        <f>P262</f>
        <v>0</v>
      </c>
      <c r="Y274" s="3">
        <f>P263</f>
        <v>1</v>
      </c>
      <c r="Z274" s="3">
        <f>P264</f>
        <v>0</v>
      </c>
      <c r="AA274" s="3">
        <f>P265</f>
        <v>0</v>
      </c>
      <c r="AB274" s="3">
        <f>P266</f>
        <v>0</v>
      </c>
      <c r="AC274" s="3">
        <f>P267</f>
        <v>0</v>
      </c>
      <c r="AD274" s="3">
        <f>P268</f>
        <v>0</v>
      </c>
      <c r="AE274" s="3">
        <f>P269</f>
        <v>0</v>
      </c>
      <c r="AF274" s="3">
        <f>P270</f>
        <v>0</v>
      </c>
      <c r="AG274" s="3">
        <f>P271</f>
        <v>0</v>
      </c>
      <c r="AH274" s="3">
        <f>P272</f>
        <v>0</v>
      </c>
      <c r="AI274" s="3">
        <f>P273</f>
        <v>0</v>
      </c>
      <c r="AJ274" s="3">
        <f>P274</f>
        <v>0</v>
      </c>
      <c r="AK274" s="3">
        <f>P275</f>
        <v>0</v>
      </c>
      <c r="AL274" s="3">
        <f>P276</f>
        <v>0</v>
      </c>
      <c r="AM274" s="3">
        <f>P277</f>
        <v>0</v>
      </c>
      <c r="AN274" s="3">
        <f>P278</f>
        <v>0</v>
      </c>
      <c r="AO274" s="3">
        <f>P279</f>
        <v>0</v>
      </c>
      <c r="AP274" s="49">
        <f>P280</f>
        <v>0</v>
      </c>
      <c r="AQ274" s="53">
        <f>P281</f>
        <v>0</v>
      </c>
      <c r="AT274" s="49">
        <v>128</v>
      </c>
      <c r="AU274" s="33">
        <f t="shared" ref="AU274" si="2908">PRODUCT(W274*100*1/W277)</f>
        <v>0</v>
      </c>
      <c r="AV274" s="33">
        <f t="shared" ref="AV274" si="2909">PRODUCT(X274*100*1/X277)</f>
        <v>0</v>
      </c>
      <c r="AW274" s="33">
        <f t="shared" ref="AW274" si="2910">PRODUCT(Y274*100*1/Y277)</f>
        <v>7.1428571428571432</v>
      </c>
      <c r="AX274" s="33">
        <f t="shared" ref="AX274" si="2911">PRODUCT(Z274*100*1/Z277)</f>
        <v>0</v>
      </c>
      <c r="AY274" s="33">
        <f t="shared" ref="AY274" si="2912">PRODUCT(AA274*100*1/AA277)</f>
        <v>0</v>
      </c>
      <c r="AZ274" s="33">
        <f t="shared" ref="AZ274" si="2913">PRODUCT(AB274*100*1/AB277)</f>
        <v>0</v>
      </c>
      <c r="BA274" s="33">
        <f t="shared" ref="BA274" si="2914">PRODUCT(AC274*100*1/AC277)</f>
        <v>0</v>
      </c>
      <c r="BB274" s="33">
        <f t="shared" ref="BB274" si="2915">PRODUCT(AD274*100*1/AD277)</f>
        <v>0</v>
      </c>
      <c r="BC274" s="33">
        <f t="shared" ref="BC274" si="2916">PRODUCT(AE274*100*1/AE277)</f>
        <v>0</v>
      </c>
      <c r="BD274" s="33">
        <f t="shared" ref="BD274" si="2917">PRODUCT(AF274*100*1/AF277)</f>
        <v>0</v>
      </c>
      <c r="BE274" s="33">
        <f t="shared" ref="BE274" si="2918">PRODUCT(AG274*100*1/AG277)</f>
        <v>0</v>
      </c>
      <c r="BF274" s="33">
        <f t="shared" ref="BF274" si="2919">PRODUCT(AH274*100*1/AH277)</f>
        <v>0</v>
      </c>
      <c r="BG274" s="33">
        <f t="shared" ref="BG274" si="2920">PRODUCT(AI274*100*1/AI277)</f>
        <v>0</v>
      </c>
      <c r="BH274" s="33">
        <f t="shared" ref="BH274" si="2921">PRODUCT(AJ274*100*1/AJ277)</f>
        <v>0</v>
      </c>
      <c r="BI274" s="33">
        <f t="shared" ref="BI274" si="2922">PRODUCT(AK274*100*1/AK277)</f>
        <v>0</v>
      </c>
      <c r="BJ274" s="33">
        <f t="shared" ref="BJ274" si="2923">PRODUCT(AL274*100*1/AL277)</f>
        <v>0</v>
      </c>
      <c r="BK274" s="33">
        <f t="shared" ref="BK274" si="2924">PRODUCT(AM274*100*1/AM277)</f>
        <v>0</v>
      </c>
      <c r="BL274" s="33">
        <f t="shared" ref="BL274" si="2925">PRODUCT(AN274*100*1/AN277)</f>
        <v>0</v>
      </c>
      <c r="BM274" s="33">
        <f t="shared" ref="BM274" si="2926">PRODUCT(AO274*100*1/AO277)</f>
        <v>0</v>
      </c>
      <c r="BN274" s="30">
        <f t="shared" ref="BN274" si="2927">PRODUCT(AP274*100*1/AP277)</f>
        <v>0</v>
      </c>
      <c r="BO274" s="54">
        <f t="shared" ref="BO274" si="2928">PRODUCT(AQ274*100*1/AQ277)</f>
        <v>0</v>
      </c>
      <c r="BR274" s="49">
        <v>128</v>
      </c>
      <c r="BS274" s="33">
        <f t="shared" ref="BS274" si="2929">AU261+AU262+AU263+AU264+AU265+AU266+AU267+AU268+AU269+AU270+AU271+AU272+AU273+AU274</f>
        <v>100</v>
      </c>
      <c r="BT274" s="33">
        <f t="shared" ref="BT274" si="2930">AV261+AV262+AV263+AV264+AV265+AV266+AV267+AV268+AV269+AV270+AV271+AV272+AV273+AV274</f>
        <v>100</v>
      </c>
      <c r="BU274" s="33">
        <f t="shared" ref="BU274" si="2931">AW261+AW262+AW263+AW264+AW265+AW266+AW267+AW268+AW269+AW270+AW271+AW272+AW273+AW274</f>
        <v>100</v>
      </c>
      <c r="BV274" s="33">
        <f t="shared" ref="BV274" si="2932">AX261+AX262+AX263+AX264+AX265+AX266+AX267+AX268+AX269+AX270+AX271+AX272+AX273+AX274</f>
        <v>100</v>
      </c>
      <c r="BW274" s="33">
        <f t="shared" ref="BW274" si="2933">AY261+AY262+AY263+AY264+AY265+AY266+AY267+AY268+AY269+AY270+AY271+AY272+AY273+AY274</f>
        <v>100</v>
      </c>
      <c r="BX274" s="33">
        <f t="shared" ref="BX274" si="2934">AZ261+AZ262+AZ263+AZ264+AZ265+AZ266+AZ267+AZ268+AZ269+AZ270+AZ271+AZ272+AZ273+AZ274</f>
        <v>100</v>
      </c>
      <c r="BY274" s="33">
        <f t="shared" ref="BY274" si="2935">BA261+BA262+BA263+BA264+BA265+BA266+BA267+BA268+BA269+BA270+BA271+BA272+BA273+BA274</f>
        <v>100</v>
      </c>
      <c r="BZ274" s="33">
        <f t="shared" ref="BZ274" si="2936">BB261+BB262+BB263+BB264+BB265+BB266+BB267+BB268+BB269+BB270+BB271+BB272+BB273+BB274</f>
        <v>100</v>
      </c>
      <c r="CA274" s="33">
        <f t="shared" ref="CA274" si="2937">BC261+BC262+BC263+BC264+BC265+BC266+BC267+BC268+BC269+BC270+BC271+BC272+BC273+BC274</f>
        <v>100</v>
      </c>
      <c r="CB274" s="33">
        <f t="shared" ref="CB274" si="2938">BD261+BD262+BD263+BD264+BD265+BD266+BD267+BD268+BD269+BD270+BD271+BD272+BD273+BD274</f>
        <v>100</v>
      </c>
      <c r="CC274" s="33">
        <f t="shared" ref="CC274" si="2939">BE261+BE262+BE263+BE264+BE265+BE266+BE267+BE268+BE269+BE270+BE271+BE272+BE273+BE274</f>
        <v>100</v>
      </c>
      <c r="CD274" s="33">
        <f t="shared" ref="CD274" si="2940">BF261+BF262+BF263+BF264+BF265+BF266+BF267+BF268+BF269+BF270+BF271+BF272+BF273+BF274</f>
        <v>100</v>
      </c>
      <c r="CE274" s="33">
        <f t="shared" ref="CE274" si="2941">BG261+BG262+BG263+BG264+BG265+BG266+BG267+BG268+BG269+BG270+BG271+BG272+BG273+BG274</f>
        <v>100.00000000000001</v>
      </c>
      <c r="CF274" s="33">
        <f t="shared" ref="CF274" si="2942">BH261+BH262+BH263+BH264+BH265+BH266+BH267+BH268+BH269+BH270+BH271+BH272+BH273+BH274</f>
        <v>100.00000000000001</v>
      </c>
      <c r="CG274" s="33">
        <f t="shared" ref="CG274" si="2943">BI261+BI262+BI263+BI264+BI265+BI266+BI267+BI268+BI269+BI270+BI271+BI272+BI273+BI274</f>
        <v>100</v>
      </c>
      <c r="CH274" s="33">
        <f t="shared" ref="CH274" si="2944">BJ261+BJ262+BJ263+BJ264+BJ265+BJ266+BJ267+BJ268+BJ269+BJ270+BJ271+BJ272+BJ273+BJ274</f>
        <v>99.999999999999986</v>
      </c>
      <c r="CI274" s="33">
        <f t="shared" ref="CI274" si="2945">BK261+BK262+BK263+BK264+BK265+BK266+BK267+BK268+BK269+BK270+BK271+BK272+BK273+BK274</f>
        <v>100</v>
      </c>
      <c r="CJ274" s="33">
        <f t="shared" ref="CJ274" si="2946">BL261+BL262+BL263+BL264+BL265+BL266+BL267+BL268+BL269+BL270+BL271+BL272+BL273+BL274</f>
        <v>100</v>
      </c>
      <c r="CK274" s="33">
        <f t="shared" ref="CK274" si="2947">BM261+BM262+BM263+BM264+BM265+BM266+BM267+BM268+BM269+BM270+BM271+BM272+BM273+BM274</f>
        <v>100</v>
      </c>
      <c r="CL274" s="30">
        <f t="shared" ref="CL274" si="2948">BN261+BN262+BN263+BN264+BN265+BN266+BN267+BN268+BN269+BN270+BN271+BN272+BN273+BN274</f>
        <v>100</v>
      </c>
      <c r="CM274" s="54">
        <f t="shared" ref="CM274" si="2949">BO261+BO262+BO263+BO264+BO265+BO266+BO267+BO268+BO269+BO270+BO271+BO272+BO273+BO274</f>
        <v>100</v>
      </c>
      <c r="CN274" s="7"/>
      <c r="CQ274" s="10"/>
      <c r="CR274" s="10"/>
      <c r="CS274" s="10"/>
      <c r="CT274" s="10"/>
      <c r="CU274" s="10"/>
      <c r="CV274" s="10"/>
      <c r="CW274" s="10"/>
      <c r="CX274" s="10"/>
      <c r="CY274" s="10"/>
      <c r="CZ274" s="10"/>
      <c r="DA274" s="10"/>
      <c r="DB274" s="10"/>
      <c r="DC274" s="10"/>
      <c r="DD274" s="10"/>
      <c r="DE274" s="10"/>
      <c r="DF274" s="10"/>
      <c r="DG274" s="10"/>
      <c r="DH274" s="10"/>
      <c r="DI274" s="10"/>
      <c r="DJ274" s="10"/>
      <c r="DK274" s="10"/>
      <c r="DL274" s="10"/>
      <c r="DM274" s="10"/>
      <c r="DN274" s="10"/>
    </row>
    <row r="275" spans="2:118" x14ac:dyDescent="0.25">
      <c r="B275" s="49" t="s">
        <v>16</v>
      </c>
      <c r="C275" s="2">
        <v>0</v>
      </c>
      <c r="D275" s="2">
        <v>0</v>
      </c>
      <c r="E275" s="2">
        <v>0</v>
      </c>
      <c r="F275" s="2">
        <v>0</v>
      </c>
      <c r="G275" s="2">
        <v>0</v>
      </c>
      <c r="H275" s="2">
        <v>0</v>
      </c>
      <c r="I275" s="2">
        <v>0</v>
      </c>
      <c r="J275" s="2">
        <v>0</v>
      </c>
      <c r="K275" s="2">
        <v>1</v>
      </c>
      <c r="L275" s="2">
        <v>4</v>
      </c>
      <c r="M275" s="2">
        <v>6</v>
      </c>
      <c r="N275" s="2">
        <v>2</v>
      </c>
      <c r="O275" s="3">
        <v>1</v>
      </c>
      <c r="P275" s="3">
        <v>0</v>
      </c>
      <c r="Q275" s="3">
        <v>0</v>
      </c>
      <c r="R275" s="3">
        <v>0</v>
      </c>
      <c r="S275" s="49">
        <v>14</v>
      </c>
      <c r="V275" s="49">
        <v>256</v>
      </c>
      <c r="W275" s="3">
        <f>Q261</f>
        <v>0</v>
      </c>
      <c r="X275" s="3">
        <f>Q262</f>
        <v>0</v>
      </c>
      <c r="Y275" s="3">
        <f>Q263</f>
        <v>0</v>
      </c>
      <c r="Z275" s="3">
        <f>Q264</f>
        <v>0</v>
      </c>
      <c r="AA275" s="3">
        <f>Q265</f>
        <v>0</v>
      </c>
      <c r="AB275" s="3">
        <f>Q266</f>
        <v>0</v>
      </c>
      <c r="AC275" s="3">
        <f>Q267</f>
        <v>0</v>
      </c>
      <c r="AD275" s="3">
        <f>Q268</f>
        <v>0</v>
      </c>
      <c r="AE275" s="3">
        <f>Q269</f>
        <v>0</v>
      </c>
      <c r="AF275" s="3">
        <f>Q270</f>
        <v>0</v>
      </c>
      <c r="AG275" s="3">
        <f>Q271</f>
        <v>0</v>
      </c>
      <c r="AH275" s="3">
        <f>Q272</f>
        <v>0</v>
      </c>
      <c r="AI275" s="3">
        <f>Q273</f>
        <v>0</v>
      </c>
      <c r="AJ275" s="3">
        <f>Q274</f>
        <v>0</v>
      </c>
      <c r="AK275" s="3">
        <f>Q275</f>
        <v>0</v>
      </c>
      <c r="AL275" s="3">
        <f>Q276</f>
        <v>0</v>
      </c>
      <c r="AM275" s="3">
        <f>Q277</f>
        <v>0</v>
      </c>
      <c r="AN275" s="3">
        <f>Q278</f>
        <v>0</v>
      </c>
      <c r="AO275" s="3">
        <f>Q279</f>
        <v>0</v>
      </c>
      <c r="AP275" s="49">
        <f>Q280</f>
        <v>0</v>
      </c>
      <c r="AQ275" s="53">
        <f>Q281</f>
        <v>0</v>
      </c>
      <c r="AT275" s="49">
        <v>256</v>
      </c>
      <c r="AU275" s="33">
        <f t="shared" ref="AU275" si="2950">PRODUCT(W275*100*1/W277)</f>
        <v>0</v>
      </c>
      <c r="AV275" s="33">
        <f t="shared" ref="AV275" si="2951">PRODUCT(X275*100*1/X277)</f>
        <v>0</v>
      </c>
      <c r="AW275" s="33">
        <f t="shared" ref="AW275" si="2952">PRODUCT(Y275*100*1/Y277)</f>
        <v>0</v>
      </c>
      <c r="AX275" s="33">
        <f t="shared" ref="AX275" si="2953">PRODUCT(Z275*100*1/Z277)</f>
        <v>0</v>
      </c>
      <c r="AY275" s="33">
        <f t="shared" ref="AY275" si="2954">PRODUCT(AA275*100*1/AA277)</f>
        <v>0</v>
      </c>
      <c r="AZ275" s="33">
        <f t="shared" ref="AZ275" si="2955">PRODUCT(AB275*100*1/AB277)</f>
        <v>0</v>
      </c>
      <c r="BA275" s="33">
        <f t="shared" ref="BA275" si="2956">PRODUCT(AC275*100*1/AC277)</f>
        <v>0</v>
      </c>
      <c r="BB275" s="33">
        <f t="shared" ref="BB275" si="2957">PRODUCT(AD275*100*1/AD277)</f>
        <v>0</v>
      </c>
      <c r="BC275" s="33">
        <f t="shared" ref="BC275" si="2958">PRODUCT(AE275*100*1/AE277)</f>
        <v>0</v>
      </c>
      <c r="BD275" s="33">
        <f t="shared" ref="BD275" si="2959">PRODUCT(AF275*100*1/AF277)</f>
        <v>0</v>
      </c>
      <c r="BE275" s="33">
        <f t="shared" ref="BE275" si="2960">PRODUCT(AG275*100*1/AG277)</f>
        <v>0</v>
      </c>
      <c r="BF275" s="33">
        <f t="shared" ref="BF275" si="2961">PRODUCT(AH275*100*1/AH277)</f>
        <v>0</v>
      </c>
      <c r="BG275" s="33">
        <f t="shared" ref="BG275" si="2962">PRODUCT(AI275*100*1/AI277)</f>
        <v>0</v>
      </c>
      <c r="BH275" s="33">
        <f t="shared" ref="BH275" si="2963">PRODUCT(AJ275*100*1/AJ277)</f>
        <v>0</v>
      </c>
      <c r="BI275" s="33">
        <f t="shared" ref="BI275" si="2964">PRODUCT(AK275*100*1/AK277)</f>
        <v>0</v>
      </c>
      <c r="BJ275" s="33">
        <f t="shared" ref="BJ275" si="2965">PRODUCT(AL275*100*1/AL277)</f>
        <v>0</v>
      </c>
      <c r="BK275" s="33">
        <f t="shared" ref="BK275" si="2966">PRODUCT(AM275*100*1/AM277)</f>
        <v>0</v>
      </c>
      <c r="BL275" s="33">
        <f t="shared" ref="BL275" si="2967">PRODUCT(AN275*100*1/AN277)</f>
        <v>0</v>
      </c>
      <c r="BM275" s="33">
        <f t="shared" ref="BM275" si="2968">PRODUCT(AO275*100*1/AO277)</f>
        <v>0</v>
      </c>
      <c r="BN275" s="30">
        <f t="shared" ref="BN275" si="2969">PRODUCT(AP275*100*1/AP277)</f>
        <v>0</v>
      </c>
      <c r="BO275" s="54">
        <f t="shared" ref="BO275" si="2970">PRODUCT(AQ275*100*1/AQ277)</f>
        <v>0</v>
      </c>
      <c r="BR275" s="49">
        <v>256</v>
      </c>
      <c r="BS275" s="33">
        <f t="shared" ref="BS275" si="2971">AU261+AU262+AU263+AU264+AU265+AU266+AU267+AU268+AU269+AU270+AU271+AU272+AU273+AU274+AU275</f>
        <v>100</v>
      </c>
      <c r="BT275" s="33">
        <f t="shared" ref="BT275" si="2972">AV261+AV262+AV263+AV264+AV265+AV266+AV267+AV268+AV269+AV270+AV271+AV272+AV273+AV274+AV275</f>
        <v>100</v>
      </c>
      <c r="BU275" s="33">
        <f t="shared" ref="BU275" si="2973">AW261+AW262+AW263+AW264+AW265+AW266+AW267+AW268+AW269+AW270+AW271+AW272+AW273+AW274+AW275</f>
        <v>100</v>
      </c>
      <c r="BV275" s="33">
        <f t="shared" ref="BV275" si="2974">AX261+AX262+AX263+AX264+AX265+AX266+AX267+AX268+AX269+AX270+AX271+AX272+AX273+AX274+AX275</f>
        <v>100</v>
      </c>
      <c r="BW275" s="33">
        <f t="shared" ref="BW275" si="2975">AY261+AY262+AY263+AY264+AY265+AY266+AY267+AY268+AY269+AY270+AY271+AY272+AY273+AY274+AY275</f>
        <v>100</v>
      </c>
      <c r="BX275" s="33">
        <f t="shared" ref="BX275" si="2976">AZ261+AZ262+AZ263+AZ264+AZ265+AZ266+AZ267+AZ268+AZ269+AZ270+AZ271+AZ272+AZ273+AZ274+AZ275</f>
        <v>100</v>
      </c>
      <c r="BY275" s="33">
        <f t="shared" ref="BY275" si="2977">BA261+BA262+BA263+BA264+BA265+BA266+BA267+BA268+BA269+BA270+BA271+BA272+BA273+BA274+BA275</f>
        <v>100</v>
      </c>
      <c r="BZ275" s="33">
        <f t="shared" ref="BZ275" si="2978">BB261+BB262+BB263+BB264+BB265+BB266+BB267+BB268+BB269+BB270+BB271+BB272+BB273+BB274+BB275</f>
        <v>100</v>
      </c>
      <c r="CA275" s="33">
        <f t="shared" ref="CA275" si="2979">BC261+BC262+BC263+BC264+BC265+BC266+BC267+BC268+BC269+BC270+BC271+BC272+BC273+BC274+BC275</f>
        <v>100</v>
      </c>
      <c r="CB275" s="33">
        <f t="shared" ref="CB275" si="2980">BD261+BD262+BD263+BD264+BD265+BD266+BD267+BD268+BD269+BD270+BD271+BD272+BD273+BD274+BD275</f>
        <v>100</v>
      </c>
      <c r="CC275" s="33">
        <f t="shared" ref="CC275" si="2981">BE261+BE262+BE263+BE264+BE265+BE266+BE267+BE268+BE269+BE270+BE271+BE272+BE273+BE274+BE275</f>
        <v>100</v>
      </c>
      <c r="CD275" s="33">
        <f t="shared" ref="CD275" si="2982">BF261+BF262+BF263+BF264+BF265+BF266+BF267+BF268+BF269+BF270+BF271+BF272+BF273+BF274+BF275</f>
        <v>100</v>
      </c>
      <c r="CE275" s="33">
        <f t="shared" ref="CE275" si="2983">BG261+BG262+BG263+BG264+BG265+BG266+BG267+BG268+BG269+BG270+BG271+BG272+BG273+BG274+BG275</f>
        <v>100.00000000000001</v>
      </c>
      <c r="CF275" s="33">
        <f t="shared" ref="CF275" si="2984">BH261+BH262+BH263+BH264+BH265+BH266+BH267+BH268+BH269+BH270+BH271+BH272+BH273+BH274+BH275</f>
        <v>100.00000000000001</v>
      </c>
      <c r="CG275" s="33">
        <f t="shared" ref="CG275" si="2985">BI261+BI262+BI263+BI264+BI265+BI266+BI267+BI268+BI269+BI270+BI271+BI272+BI273+BI274+BI275</f>
        <v>100</v>
      </c>
      <c r="CH275" s="33">
        <f t="shared" ref="CH275" si="2986">BJ261+BJ262+BJ263+BJ264+BJ265+BJ266+BJ267+BJ268+BJ269+BJ270+BJ271+BJ272+BJ273+BJ274+BJ275</f>
        <v>99.999999999999986</v>
      </c>
      <c r="CI275" s="33">
        <f t="shared" ref="CI275" si="2987">BK261+BK262+BK263+BK264+BK265+BK266+BK267+BK268+BK269+BK270+BK271+BK272+BK273+BK274+BK275</f>
        <v>100</v>
      </c>
      <c r="CJ275" s="33">
        <f t="shared" ref="CJ275" si="2988">BL261+BL262+BL263+BL264+BL265+BL266+BL267+BL268+BL269+BL270+BL271+BL272+BL273+BL274+BL275</f>
        <v>100</v>
      </c>
      <c r="CK275" s="33">
        <f t="shared" ref="CK275" si="2989">BM261+BM262+BM263+BM264+BM265+BM266+BM267+BM268+BM269+BM270+BM271+BM272+BM273+BM274+BM275</f>
        <v>100</v>
      </c>
      <c r="CL275" s="30">
        <f t="shared" ref="CL275" si="2990">BN261+BN262+BN263+BN264+BN265+BN266+BN267+BN268+BN269+BN270+BN271+BN272+BN273+BN274+BN275</f>
        <v>100</v>
      </c>
      <c r="CM275" s="54">
        <f t="shared" ref="CM275" si="2991">BO261+BO262+BO263+BO264+BO265+BO266+BO267+BO268+BO269+BO270+BO271+BO272+BO273+BO274+BO275</f>
        <v>100</v>
      </c>
      <c r="CN275" s="7"/>
      <c r="CQ275" s="10"/>
      <c r="CR275" s="10"/>
      <c r="CS275" s="10"/>
      <c r="CT275" s="10"/>
      <c r="CU275" s="10"/>
      <c r="CV275" s="10"/>
      <c r="CW275" s="10"/>
      <c r="CX275" s="10"/>
      <c r="CY275" s="10"/>
      <c r="CZ275" s="10"/>
      <c r="DA275" s="10"/>
      <c r="DB275" s="10"/>
      <c r="DC275" s="10"/>
      <c r="DD275" s="10"/>
      <c r="DE275" s="10"/>
      <c r="DF275" s="10"/>
      <c r="DG275" s="10"/>
      <c r="DH275" s="10"/>
      <c r="DI275" s="10"/>
      <c r="DJ275" s="10"/>
      <c r="DK275" s="10"/>
      <c r="DL275" s="10"/>
      <c r="DM275" s="10"/>
      <c r="DN275" s="10"/>
    </row>
    <row r="276" spans="2:118" x14ac:dyDescent="0.25">
      <c r="B276" s="49" t="s">
        <v>17</v>
      </c>
      <c r="C276" s="2">
        <v>0</v>
      </c>
      <c r="D276" s="2">
        <v>0</v>
      </c>
      <c r="E276" s="2">
        <v>8</v>
      </c>
      <c r="F276" s="2">
        <v>0</v>
      </c>
      <c r="G276" s="2">
        <v>3</v>
      </c>
      <c r="H276" s="2">
        <v>1</v>
      </c>
      <c r="I276" s="2">
        <v>1</v>
      </c>
      <c r="J276" s="2">
        <v>0</v>
      </c>
      <c r="K276" s="4">
        <v>0</v>
      </c>
      <c r="L276" s="3">
        <v>0</v>
      </c>
      <c r="M276" s="3">
        <v>0</v>
      </c>
      <c r="N276" s="3">
        <v>1</v>
      </c>
      <c r="O276" s="3">
        <v>0</v>
      </c>
      <c r="P276" s="3">
        <v>0</v>
      </c>
      <c r="Q276" s="3">
        <v>0</v>
      </c>
      <c r="R276" s="3">
        <v>0</v>
      </c>
      <c r="S276" s="49">
        <v>14</v>
      </c>
      <c r="V276" s="49">
        <v>512</v>
      </c>
      <c r="W276" s="3">
        <f>R261</f>
        <v>0</v>
      </c>
      <c r="X276" s="3">
        <f>R262</f>
        <v>0</v>
      </c>
      <c r="Y276" s="3">
        <f>R263</f>
        <v>0</v>
      </c>
      <c r="Z276" s="3">
        <f>R264</f>
        <v>0</v>
      </c>
      <c r="AA276" s="3">
        <f>R265</f>
        <v>0</v>
      </c>
      <c r="AB276" s="3">
        <f>R266</f>
        <v>0</v>
      </c>
      <c r="AC276" s="3">
        <f>R267</f>
        <v>0</v>
      </c>
      <c r="AD276" s="3">
        <f>R268</f>
        <v>0</v>
      </c>
      <c r="AE276" s="3">
        <f>R269</f>
        <v>0</v>
      </c>
      <c r="AF276" s="3">
        <f>R270</f>
        <v>0</v>
      </c>
      <c r="AG276" s="3">
        <f>R271</f>
        <v>0</v>
      </c>
      <c r="AH276" s="3">
        <f>R272</f>
        <v>0</v>
      </c>
      <c r="AI276" s="3">
        <f>R273</f>
        <v>0</v>
      </c>
      <c r="AJ276" s="3">
        <f>R274</f>
        <v>0</v>
      </c>
      <c r="AK276" s="3">
        <f>R275</f>
        <v>0</v>
      </c>
      <c r="AL276" s="3">
        <f>R276</f>
        <v>0</v>
      </c>
      <c r="AM276" s="3">
        <f>R277</f>
        <v>0</v>
      </c>
      <c r="AN276" s="3">
        <f>R278</f>
        <v>0</v>
      </c>
      <c r="AO276" s="3">
        <f>R279</f>
        <v>0</v>
      </c>
      <c r="AP276" s="49">
        <f>R280</f>
        <v>0</v>
      </c>
      <c r="AQ276" s="53">
        <f>R281</f>
        <v>0</v>
      </c>
      <c r="AT276" s="49">
        <v>512</v>
      </c>
      <c r="AU276" s="33">
        <f t="shared" ref="AU276" si="2992">PRODUCT(W276*100*1/W277)</f>
        <v>0</v>
      </c>
      <c r="AV276" s="33">
        <f t="shared" ref="AV276" si="2993">PRODUCT(X276*100*1/X277)</f>
        <v>0</v>
      </c>
      <c r="AW276" s="33">
        <f t="shared" ref="AW276" si="2994">PRODUCT(Y276*100*1/Y277)</f>
        <v>0</v>
      </c>
      <c r="AX276" s="33">
        <f t="shared" ref="AX276" si="2995">PRODUCT(Z276*100*1/Z277)</f>
        <v>0</v>
      </c>
      <c r="AY276" s="33">
        <f t="shared" ref="AY276" si="2996">PRODUCT(AA276*100*1/AA277)</f>
        <v>0</v>
      </c>
      <c r="AZ276" s="33">
        <f t="shared" ref="AZ276" si="2997">PRODUCT(AB276*100*1/AB277)</f>
        <v>0</v>
      </c>
      <c r="BA276" s="33">
        <f t="shared" ref="BA276" si="2998">PRODUCT(AC276*100*1/AC277)</f>
        <v>0</v>
      </c>
      <c r="BB276" s="33">
        <f t="shared" ref="BB276" si="2999">PRODUCT(AD276*100*1/AD277)</f>
        <v>0</v>
      </c>
      <c r="BC276" s="33">
        <f t="shared" ref="BC276" si="3000">PRODUCT(AE276*100*1/AE277)</f>
        <v>0</v>
      </c>
      <c r="BD276" s="33">
        <f t="shared" ref="BD276" si="3001">PRODUCT(AF276*100*1/AF277)</f>
        <v>0</v>
      </c>
      <c r="BE276" s="33">
        <f t="shared" ref="BE276" si="3002">PRODUCT(AG276*100*1/AG277)</f>
        <v>0</v>
      </c>
      <c r="BF276" s="33">
        <f t="shared" ref="BF276" si="3003">PRODUCT(AH276*100*1/AH277)</f>
        <v>0</v>
      </c>
      <c r="BG276" s="33">
        <f t="shared" ref="BG276" si="3004">PRODUCT(AI276*100*1/AI277)</f>
        <v>0</v>
      </c>
      <c r="BH276" s="33">
        <f t="shared" ref="BH276" si="3005">PRODUCT(AJ276*100*1/AJ277)</f>
        <v>0</v>
      </c>
      <c r="BI276" s="33">
        <f t="shared" ref="BI276" si="3006">PRODUCT(AK276*100*1/AK277)</f>
        <v>0</v>
      </c>
      <c r="BJ276" s="33">
        <f t="shared" ref="BJ276" si="3007">PRODUCT(AL276*100*1/AL277)</f>
        <v>0</v>
      </c>
      <c r="BK276" s="33">
        <f t="shared" ref="BK276" si="3008">PRODUCT(AM276*100*1/AM277)</f>
        <v>0</v>
      </c>
      <c r="BL276" s="33">
        <f t="shared" ref="BL276" si="3009">PRODUCT(AN276*100*1/AN277)</f>
        <v>0</v>
      </c>
      <c r="BM276" s="33">
        <f t="shared" ref="BM276" si="3010">PRODUCT(AO276*100*1/AO277)</f>
        <v>0</v>
      </c>
      <c r="BN276" s="30">
        <f t="shared" ref="BN276" si="3011">PRODUCT(AP276*100*1/AP277)</f>
        <v>0</v>
      </c>
      <c r="BO276" s="54">
        <f t="shared" ref="BO276" si="3012">PRODUCT(AQ276*100*1/AQ277)</f>
        <v>0</v>
      </c>
      <c r="BR276" s="49">
        <v>512</v>
      </c>
      <c r="BS276" s="33">
        <f t="shared" ref="BS276" si="3013">AU261+AU262+AU263+AU264+AU265+AU266+AU267+AU268+AU269+AU270+AU271+AU272+AU273+AU274+AU275+AU276</f>
        <v>100</v>
      </c>
      <c r="BT276" s="33">
        <f t="shared" ref="BT276" si="3014">AV261+AV262+AV263+AV264+AV265+AV266+AV267+AV268+AV269+AV270+AV271+AV272+AV273+AV274+AV275+AV276</f>
        <v>100</v>
      </c>
      <c r="BU276" s="33">
        <f t="shared" ref="BU276" si="3015">AW261+AW262+AW263+AW264+AW265+AW266+AW267+AW268+AW269+AW270+AW271+AW272+AW273+AW274+AW275+AW276</f>
        <v>100</v>
      </c>
      <c r="BV276" s="33">
        <f t="shared" ref="BV276" si="3016">AX261+AX262+AX263+AX264+AX265+AX266+AX267+AX268+AX269+AX270+AX271+AX272+AX273+AX274+AX275+AX276</f>
        <v>100</v>
      </c>
      <c r="BW276" s="33">
        <f t="shared" ref="BW276" si="3017">AY261+AY262+AY263+AY264+AY265+AY266+AY267+AY268+AY269+AY270+AY271+AY272+AY273+AY274+AY275+AY276</f>
        <v>100</v>
      </c>
      <c r="BX276" s="33">
        <f t="shared" ref="BX276" si="3018">AZ261+AZ262+AZ263+AZ264+AZ265+AZ266+AZ267+AZ268+AZ269+AZ270+AZ271+AZ272+AZ273+AZ274+AZ275+AZ276</f>
        <v>100</v>
      </c>
      <c r="BY276" s="33">
        <f t="shared" ref="BY276" si="3019">BA261+BA262+BA263+BA264+BA265+BA266+BA267+BA268+BA269+BA270+BA271+BA272+BA273+BA274+BA275+BA276</f>
        <v>100</v>
      </c>
      <c r="BZ276" s="33">
        <f t="shared" ref="BZ276" si="3020">BB261+BB262+BB263+BB264+BB265+BB266+BB267+BB268+BB269+BB270+BB271+BB272+BB273+BB274+BB275+BB276</f>
        <v>100</v>
      </c>
      <c r="CA276" s="33">
        <f t="shared" ref="CA276" si="3021">BC261+BC262+BC263+BC264+BC265+BC266+BC267+BC268+BC269+BC270+BC271+BC272+BC273+BC274+BC275+BC276</f>
        <v>100</v>
      </c>
      <c r="CB276" s="33">
        <f t="shared" ref="CB276" si="3022">BD261+BD262+BD263+BD264+BD265+BD266+BD267+BD268+BD269+BD270+BD271+BD272+BD273+BD274+BD275+BD276</f>
        <v>100</v>
      </c>
      <c r="CC276" s="33">
        <f t="shared" ref="CC276" si="3023">BE261+BE262+BE263+BE264+BE265+BE266+BE267+BE268+BE269+BE270+BE271+BE272+BE273+BE274+BE275+BE276</f>
        <v>100</v>
      </c>
      <c r="CD276" s="33">
        <f t="shared" ref="CD276" si="3024">BF261+BF262+BF263+BF264+BF265+BF266+BF267+BF268+BF269+BF270+BF271+BF272+BF273+BF274+BF275+BF276</f>
        <v>100</v>
      </c>
      <c r="CE276" s="33">
        <f t="shared" ref="CE276" si="3025">BG261+BG262+BG263+BG264+BG265+BG266+BG267+BG268+BG269+BG270+BG271+BG272+BG273+BG274+BG275+BG276</f>
        <v>100.00000000000001</v>
      </c>
      <c r="CF276" s="33">
        <f t="shared" ref="CF276" si="3026">BH261+BH262+BH263+BH264+BH265+BH266+BH267+BH268+BH269+BH270+BH271+BH272+BH273+BH274+BH275+BH276</f>
        <v>100.00000000000001</v>
      </c>
      <c r="CG276" s="33">
        <f t="shared" ref="CG276" si="3027">BI261+BI262+BI263+BI264+BI265+BI266+BI267+BI268+BI269+BI270+BI271+BI272+BI273+BI274+BI275+BI276</f>
        <v>100</v>
      </c>
      <c r="CH276" s="33">
        <f t="shared" ref="CH276" si="3028">BJ261+BJ262+BJ263+BJ264+BJ265+BJ266+BJ267+BJ268+BJ269+BJ270+BJ271+BJ272+BJ273+BJ274+BJ275+BJ276</f>
        <v>99.999999999999986</v>
      </c>
      <c r="CI276" s="33">
        <f t="shared" ref="CI276" si="3029">BK261+BK262+BK263+BK264+BK265+BK266+BK267+BK268+BK269+BK270+BK271+BK272+BK273+BK274+BK275+BK276</f>
        <v>100</v>
      </c>
      <c r="CJ276" s="33">
        <f t="shared" ref="CJ276" si="3030">BL261+BL262+BL263+BL264+BL265+BL266+BL267+BL268+BL269+BL270+BL271+BL272+BL273+BL274+BL275+BL276</f>
        <v>100</v>
      </c>
      <c r="CK276" s="33">
        <f t="shared" ref="CK276" si="3031">BM261+BM262+BM263+BM264+BM265+BM266+BM267+BM268+BM269+BM270+BM271+BM272+BM273+BM274+BM275+BM276</f>
        <v>100</v>
      </c>
      <c r="CL276" s="30">
        <f t="shared" ref="CL276" si="3032">BN261+BN262+BN263+BN264+BN265+BN266+BN267+BN268+BN269+BN270+BN271+BN272+BN273+BN274+BN275+BN276</f>
        <v>100</v>
      </c>
      <c r="CM276" s="54">
        <f t="shared" ref="CM276" si="3033">BO261+BO262+BO263+BO264+BO265+BO266+BO267+BO268+BO269+BO270+BO271+BO272+BO273+BO274+BO275+BO276</f>
        <v>100</v>
      </c>
      <c r="CN276" s="7"/>
      <c r="CQ276" s="10"/>
      <c r="CR276" s="10"/>
      <c r="CS276" s="10"/>
      <c r="CT276" s="10"/>
      <c r="CU276" s="10"/>
      <c r="CV276" s="10"/>
      <c r="CW276" s="10"/>
      <c r="CX276" s="10"/>
      <c r="CY276" s="10"/>
      <c r="CZ276" s="10"/>
      <c r="DA276" s="10"/>
      <c r="DB276" s="10"/>
      <c r="DC276" s="10"/>
      <c r="DD276" s="10"/>
      <c r="DE276" s="10"/>
      <c r="DF276" s="10"/>
      <c r="DG276" s="10"/>
      <c r="DH276" s="10"/>
      <c r="DI276" s="10"/>
      <c r="DJ276" s="10"/>
      <c r="DK276" s="10"/>
      <c r="DL276" s="10"/>
      <c r="DM276" s="10"/>
      <c r="DN276" s="10"/>
    </row>
    <row r="277" spans="2:118" x14ac:dyDescent="0.25">
      <c r="B277" s="49" t="s">
        <v>18</v>
      </c>
      <c r="C277" s="2">
        <v>0</v>
      </c>
      <c r="D277" s="2">
        <v>13</v>
      </c>
      <c r="E277" s="2">
        <v>1</v>
      </c>
      <c r="F277" s="2">
        <v>0</v>
      </c>
      <c r="G277" s="2">
        <v>0</v>
      </c>
      <c r="H277" s="4">
        <v>0</v>
      </c>
      <c r="I277" s="3">
        <v>0</v>
      </c>
      <c r="J277" s="3">
        <v>0</v>
      </c>
      <c r="K277" s="3">
        <v>0</v>
      </c>
      <c r="L277" s="3">
        <v>0</v>
      </c>
      <c r="M277" s="3">
        <v>0</v>
      </c>
      <c r="N277" s="3">
        <v>0</v>
      </c>
      <c r="O277" s="3">
        <v>0</v>
      </c>
      <c r="P277" s="3">
        <v>0</v>
      </c>
      <c r="Q277" s="3">
        <v>0</v>
      </c>
      <c r="R277" s="3">
        <v>0</v>
      </c>
      <c r="S277" s="49">
        <v>14</v>
      </c>
      <c r="V277" s="49" t="s">
        <v>1</v>
      </c>
      <c r="W277" s="49">
        <f>S261</f>
        <v>14</v>
      </c>
      <c r="X277" s="49">
        <f>S262</f>
        <v>14</v>
      </c>
      <c r="Y277" s="49">
        <f>S263</f>
        <v>14</v>
      </c>
      <c r="Z277" s="49">
        <f>S264</f>
        <v>14</v>
      </c>
      <c r="AA277" s="49">
        <f>S265</f>
        <v>14</v>
      </c>
      <c r="AB277" s="49">
        <f>S266</f>
        <v>14</v>
      </c>
      <c r="AC277" s="49">
        <f>S267</f>
        <v>14</v>
      </c>
      <c r="AD277" s="49">
        <f>S268</f>
        <v>14</v>
      </c>
      <c r="AE277" s="49">
        <f>S269</f>
        <v>14</v>
      </c>
      <c r="AF277" s="49">
        <f>S270</f>
        <v>14</v>
      </c>
      <c r="AG277" s="49">
        <f>S271</f>
        <v>14</v>
      </c>
      <c r="AH277" s="49">
        <f>S272</f>
        <v>14</v>
      </c>
      <c r="AI277" s="49">
        <f>S273</f>
        <v>14</v>
      </c>
      <c r="AJ277" s="49">
        <f>S274</f>
        <v>6</v>
      </c>
      <c r="AK277" s="49">
        <f>S275</f>
        <v>14</v>
      </c>
      <c r="AL277" s="49">
        <f>S276</f>
        <v>14</v>
      </c>
      <c r="AM277" s="49">
        <f>S277</f>
        <v>14</v>
      </c>
      <c r="AN277" s="49">
        <f>S278</f>
        <v>14</v>
      </c>
      <c r="AO277" s="49">
        <f>S279</f>
        <v>14</v>
      </c>
      <c r="AP277" s="49">
        <f>S280</f>
        <v>14</v>
      </c>
      <c r="AQ277" s="49">
        <f>S281</f>
        <v>14</v>
      </c>
      <c r="AT277" s="49" t="s">
        <v>47</v>
      </c>
      <c r="AU277" s="30">
        <f t="shared" ref="AU277:BO277" si="3034">SUM(AU261:AU276)</f>
        <v>100</v>
      </c>
      <c r="AV277" s="30">
        <f t="shared" si="3034"/>
        <v>100</v>
      </c>
      <c r="AW277" s="30">
        <f t="shared" si="3034"/>
        <v>100</v>
      </c>
      <c r="AX277" s="30">
        <f t="shared" si="3034"/>
        <v>100</v>
      </c>
      <c r="AY277" s="30">
        <f t="shared" si="3034"/>
        <v>100</v>
      </c>
      <c r="AZ277" s="30">
        <f t="shared" si="3034"/>
        <v>100</v>
      </c>
      <c r="BA277" s="30">
        <f t="shared" si="3034"/>
        <v>100</v>
      </c>
      <c r="BB277" s="30">
        <f t="shared" si="3034"/>
        <v>100</v>
      </c>
      <c r="BC277" s="30">
        <f t="shared" si="3034"/>
        <v>100</v>
      </c>
      <c r="BD277" s="30">
        <f t="shared" si="3034"/>
        <v>100</v>
      </c>
      <c r="BE277" s="30">
        <f t="shared" si="3034"/>
        <v>100</v>
      </c>
      <c r="BF277" s="30">
        <f t="shared" si="3034"/>
        <v>100</v>
      </c>
      <c r="BG277" s="30">
        <f t="shared" si="3034"/>
        <v>100.00000000000001</v>
      </c>
      <c r="BH277" s="30">
        <f t="shared" si="3034"/>
        <v>100.00000000000001</v>
      </c>
      <c r="BI277" s="30">
        <f t="shared" si="3034"/>
        <v>100</v>
      </c>
      <c r="BJ277" s="30">
        <f t="shared" si="3034"/>
        <v>99.999999999999986</v>
      </c>
      <c r="BK277" s="30">
        <f t="shared" si="3034"/>
        <v>100</v>
      </c>
      <c r="BL277" s="30">
        <f t="shared" si="3034"/>
        <v>100</v>
      </c>
      <c r="BM277" s="30">
        <f t="shared" si="3034"/>
        <v>100</v>
      </c>
      <c r="BN277" s="30">
        <f t="shared" si="3034"/>
        <v>100</v>
      </c>
      <c r="BO277" s="30">
        <f t="shared" si="3034"/>
        <v>100</v>
      </c>
      <c r="BS277" s="30"/>
      <c r="BT277" s="30"/>
      <c r="BU277" s="30"/>
      <c r="BV277" s="30"/>
      <c r="BW277" s="30"/>
      <c r="BX277" s="30"/>
      <c r="BY277" s="30"/>
      <c r="BZ277" s="30"/>
      <c r="CA277" s="30"/>
      <c r="CB277" s="30"/>
      <c r="CC277" s="30"/>
      <c r="CD277" s="30"/>
      <c r="CE277" s="30"/>
      <c r="CF277" s="30"/>
      <c r="CG277" s="30"/>
      <c r="CH277" s="30"/>
      <c r="CI277" s="30"/>
      <c r="CJ277" s="30"/>
      <c r="CK277" s="30"/>
      <c r="CL277" s="30"/>
      <c r="CM277" s="30"/>
      <c r="CQ277" s="10"/>
      <c r="CR277" s="10"/>
      <c r="CS277" s="10"/>
      <c r="CT277" s="10"/>
      <c r="CU277" s="10"/>
      <c r="CV277" s="10"/>
      <c r="CW277" s="10"/>
      <c r="CX277" s="10"/>
      <c r="CY277" s="10"/>
      <c r="CZ277" s="10"/>
      <c r="DA277" s="10"/>
      <c r="DB277" s="10"/>
      <c r="DC277" s="10"/>
      <c r="DD277" s="10"/>
      <c r="DE277" s="10"/>
      <c r="DF277" s="10"/>
      <c r="DG277" s="10"/>
      <c r="DH277" s="10"/>
      <c r="DI277" s="10"/>
      <c r="DJ277" s="10"/>
      <c r="DK277" s="10"/>
      <c r="DL277" s="10"/>
      <c r="DM277" s="10"/>
      <c r="DN277" s="10"/>
    </row>
    <row r="278" spans="2:118" x14ac:dyDescent="0.25">
      <c r="B278" s="49" t="s">
        <v>19</v>
      </c>
      <c r="C278" s="2">
        <v>0</v>
      </c>
      <c r="D278" s="2">
        <v>13</v>
      </c>
      <c r="E278" s="2">
        <v>0</v>
      </c>
      <c r="F278" s="2">
        <v>1</v>
      </c>
      <c r="G278" s="2">
        <v>0</v>
      </c>
      <c r="H278" s="2">
        <v>0</v>
      </c>
      <c r="I278" s="4">
        <v>0</v>
      </c>
      <c r="J278" s="3">
        <v>0</v>
      </c>
      <c r="K278" s="3">
        <v>0</v>
      </c>
      <c r="L278" s="3">
        <v>0</v>
      </c>
      <c r="M278" s="3">
        <v>0</v>
      </c>
      <c r="N278" s="3">
        <v>0</v>
      </c>
      <c r="O278" s="3">
        <v>0</v>
      </c>
      <c r="P278" s="3">
        <v>0</v>
      </c>
      <c r="Q278" s="3">
        <v>0</v>
      </c>
      <c r="R278" s="3">
        <v>0</v>
      </c>
      <c r="S278" s="49">
        <v>14</v>
      </c>
      <c r="AU278" s="30"/>
      <c r="AV278" s="30"/>
      <c r="AW278" s="30"/>
      <c r="AX278" s="30"/>
      <c r="AY278" s="30"/>
      <c r="AZ278" s="30"/>
      <c r="BA278" s="30"/>
      <c r="BB278" s="30"/>
      <c r="BC278" s="30"/>
      <c r="BD278" s="30"/>
      <c r="BE278" s="30"/>
      <c r="BF278" s="30"/>
      <c r="BG278" s="30"/>
      <c r="BH278" s="30"/>
      <c r="BI278" s="30"/>
      <c r="BJ278" s="30"/>
      <c r="BK278" s="30"/>
      <c r="BL278" s="30"/>
      <c r="BM278" s="30"/>
      <c r="BN278" s="30"/>
      <c r="BO278" s="30"/>
      <c r="BS278" s="30"/>
      <c r="BT278" s="30"/>
      <c r="BU278" s="30"/>
      <c r="BV278" s="30"/>
      <c r="BW278" s="30"/>
      <c r="BX278" s="30"/>
      <c r="BY278" s="30"/>
      <c r="BZ278" s="30"/>
      <c r="CA278" s="30"/>
      <c r="CB278" s="30"/>
      <c r="CC278" s="30"/>
      <c r="CD278" s="30"/>
      <c r="CE278" s="30"/>
      <c r="CF278" s="30"/>
      <c r="CG278" s="30"/>
      <c r="CH278" s="30"/>
      <c r="CI278" s="30"/>
      <c r="CJ278" s="30"/>
      <c r="CK278" s="30"/>
      <c r="CL278" s="30"/>
      <c r="CM278" s="30"/>
      <c r="CQ278" s="10"/>
      <c r="CR278" s="10"/>
      <c r="CS278" s="10"/>
      <c r="CT278" s="10"/>
      <c r="CU278" s="10"/>
      <c r="CV278" s="10"/>
      <c r="CW278" s="10"/>
      <c r="CX278" s="10"/>
      <c r="CY278" s="10"/>
      <c r="CZ278" s="10"/>
      <c r="DA278" s="10"/>
      <c r="DB278" s="10"/>
      <c r="DC278" s="10"/>
      <c r="DD278" s="10"/>
      <c r="DE278" s="10"/>
      <c r="DF278" s="10"/>
      <c r="DG278" s="10"/>
      <c r="DH278" s="10"/>
      <c r="DI278" s="10"/>
      <c r="DJ278" s="10"/>
      <c r="DK278" s="10"/>
      <c r="DL278" s="10"/>
      <c r="DM278" s="10"/>
      <c r="DN278" s="10"/>
    </row>
    <row r="279" spans="2:118" x14ac:dyDescent="0.25">
      <c r="B279" s="49" t="s">
        <v>20</v>
      </c>
      <c r="C279" s="2">
        <v>0</v>
      </c>
      <c r="D279" s="2">
        <v>0</v>
      </c>
      <c r="E279" s="2">
        <v>1</v>
      </c>
      <c r="F279" s="2">
        <v>1</v>
      </c>
      <c r="G279" s="2">
        <v>8</v>
      </c>
      <c r="H279" s="3">
        <v>4</v>
      </c>
      <c r="I279" s="3">
        <v>0</v>
      </c>
      <c r="J279" s="3">
        <v>0</v>
      </c>
      <c r="K279" s="3">
        <v>0</v>
      </c>
      <c r="L279" s="3">
        <v>0</v>
      </c>
      <c r="M279" s="3">
        <v>0</v>
      </c>
      <c r="N279" s="3">
        <v>0</v>
      </c>
      <c r="O279" s="3">
        <v>0</v>
      </c>
      <c r="P279" s="3">
        <v>0</v>
      </c>
      <c r="Q279" s="3">
        <v>0</v>
      </c>
      <c r="R279" s="3">
        <v>0</v>
      </c>
      <c r="S279" s="49">
        <v>14</v>
      </c>
      <c r="AU279" s="30"/>
      <c r="AV279" s="30"/>
      <c r="AW279" s="30"/>
      <c r="AX279" s="30"/>
      <c r="AY279" s="30"/>
      <c r="AZ279" s="30"/>
      <c r="BA279" s="30"/>
      <c r="BB279" s="30"/>
      <c r="BC279" s="30"/>
      <c r="BD279" s="30"/>
      <c r="BE279" s="30"/>
      <c r="BF279" s="30"/>
      <c r="BG279" s="30"/>
      <c r="BH279" s="30"/>
      <c r="BI279" s="30"/>
      <c r="BJ279" s="30"/>
      <c r="BK279" s="30"/>
      <c r="BL279" s="30"/>
      <c r="BM279" s="30"/>
      <c r="BN279" s="30"/>
      <c r="BO279" s="30"/>
      <c r="BS279" s="30"/>
      <c r="BT279" s="30"/>
      <c r="BU279" s="30"/>
      <c r="BV279" s="30"/>
      <c r="BW279" s="30"/>
      <c r="BX279" s="30"/>
      <c r="BY279" s="30"/>
      <c r="BZ279" s="30"/>
      <c r="CA279" s="30"/>
      <c r="CB279" s="30"/>
      <c r="CC279" s="30"/>
      <c r="CD279" s="30"/>
      <c r="CE279" s="30"/>
      <c r="CF279" s="30"/>
      <c r="CG279" s="30"/>
      <c r="CH279" s="30"/>
      <c r="CI279" s="30"/>
      <c r="CJ279" s="30"/>
      <c r="CK279" s="30"/>
      <c r="CL279" s="30"/>
      <c r="CM279" s="30"/>
      <c r="CQ279" s="10"/>
      <c r="CR279" s="10"/>
      <c r="CS279" s="10"/>
      <c r="CT279" s="10"/>
      <c r="CU279" s="10"/>
      <c r="CV279" s="10"/>
      <c r="CW279" s="10"/>
      <c r="CX279" s="10"/>
      <c r="CY279" s="10"/>
      <c r="CZ279" s="10"/>
      <c r="DA279" s="10"/>
      <c r="DB279" s="10"/>
      <c r="DC279" s="10"/>
      <c r="DD279" s="10"/>
      <c r="DE279" s="10"/>
      <c r="DF279" s="10"/>
      <c r="DG279" s="10"/>
      <c r="DH279" s="10"/>
      <c r="DI279" s="10"/>
      <c r="DJ279" s="10"/>
      <c r="DK279" s="10"/>
      <c r="DL279" s="10"/>
      <c r="DM279" s="10"/>
      <c r="DN279" s="10"/>
    </row>
    <row r="280" spans="2:118" x14ac:dyDescent="0.25">
      <c r="B280" s="49" t="s">
        <v>21</v>
      </c>
      <c r="C280" s="49">
        <v>0</v>
      </c>
      <c r="D280" s="49">
        <v>0</v>
      </c>
      <c r="E280" s="49">
        <v>0</v>
      </c>
      <c r="F280" s="49">
        <v>0</v>
      </c>
      <c r="G280" s="49">
        <v>1</v>
      </c>
      <c r="H280" s="49">
        <v>0</v>
      </c>
      <c r="I280" s="49">
        <v>1</v>
      </c>
      <c r="J280" s="49">
        <v>8</v>
      </c>
      <c r="K280" s="49">
        <v>2</v>
      </c>
      <c r="L280" s="49">
        <v>1</v>
      </c>
      <c r="M280" s="49">
        <v>1</v>
      </c>
      <c r="N280" s="49">
        <v>0</v>
      </c>
      <c r="O280" s="49">
        <v>0</v>
      </c>
      <c r="P280" s="49">
        <v>0</v>
      </c>
      <c r="Q280" s="49">
        <v>0</v>
      </c>
      <c r="R280" s="49">
        <v>0</v>
      </c>
      <c r="S280" s="49">
        <v>14</v>
      </c>
      <c r="AU280" s="30"/>
      <c r="AV280" s="30"/>
      <c r="AW280" s="30"/>
      <c r="AX280" s="30"/>
      <c r="AY280" s="30"/>
      <c r="AZ280" s="30"/>
      <c r="BA280" s="30"/>
      <c r="BB280" s="30"/>
      <c r="BC280" s="30"/>
      <c r="BD280" s="30"/>
      <c r="BE280" s="30"/>
      <c r="BF280" s="30"/>
      <c r="BG280" s="30"/>
      <c r="BH280" s="30"/>
      <c r="BI280" s="30"/>
      <c r="BJ280" s="30"/>
      <c r="BK280" s="30"/>
      <c r="BL280" s="30"/>
      <c r="BM280" s="30"/>
      <c r="BN280" s="30"/>
      <c r="BO280" s="30"/>
      <c r="BS280" s="30"/>
      <c r="BT280" s="30"/>
      <c r="BU280" s="30"/>
      <c r="BV280" s="30"/>
      <c r="BW280" s="30"/>
      <c r="BX280" s="30"/>
      <c r="BY280" s="30"/>
      <c r="BZ280" s="30"/>
      <c r="CA280" s="30"/>
      <c r="CB280" s="30"/>
      <c r="CC280" s="30"/>
      <c r="CD280" s="30"/>
      <c r="CE280" s="30"/>
      <c r="CF280" s="30"/>
      <c r="CG280" s="30"/>
      <c r="CH280" s="30"/>
      <c r="CI280" s="30"/>
      <c r="CJ280" s="30"/>
      <c r="CK280" s="30"/>
      <c r="CL280" s="30"/>
      <c r="CM280" s="30"/>
      <c r="CQ280" s="10"/>
      <c r="CR280" s="10"/>
      <c r="CS280" s="10"/>
      <c r="CT280" s="10"/>
      <c r="CU280" s="10"/>
      <c r="CV280" s="10"/>
      <c r="CW280" s="10"/>
      <c r="CX280" s="10"/>
      <c r="CY280" s="10"/>
      <c r="CZ280" s="10"/>
      <c r="DA280" s="10"/>
      <c r="DB280" s="10"/>
      <c r="DC280" s="10"/>
      <c r="DD280" s="10"/>
      <c r="DE280" s="10"/>
      <c r="DF280" s="10"/>
      <c r="DG280" s="10"/>
      <c r="DH280" s="10"/>
      <c r="DI280" s="10"/>
      <c r="DJ280" s="10"/>
      <c r="DK280" s="10"/>
      <c r="DL280" s="10"/>
      <c r="DM280" s="10"/>
      <c r="DN280" s="10"/>
    </row>
    <row r="281" spans="2:118" x14ac:dyDescent="0.25">
      <c r="B281" s="49" t="s">
        <v>22</v>
      </c>
      <c r="C281" s="53">
        <v>0</v>
      </c>
      <c r="D281" s="53">
        <v>0</v>
      </c>
      <c r="E281" s="53">
        <v>0</v>
      </c>
      <c r="F281" s="53">
        <v>1</v>
      </c>
      <c r="G281" s="53">
        <v>3</v>
      </c>
      <c r="H281" s="53">
        <v>3</v>
      </c>
      <c r="I281" s="53">
        <v>4</v>
      </c>
      <c r="J281" s="53">
        <v>3</v>
      </c>
      <c r="K281" s="53">
        <v>0</v>
      </c>
      <c r="L281" s="53">
        <v>0</v>
      </c>
      <c r="M281" s="53">
        <v>0</v>
      </c>
      <c r="N281" s="53">
        <v>0</v>
      </c>
      <c r="O281" s="53">
        <v>0</v>
      </c>
      <c r="P281" s="53">
        <v>0</v>
      </c>
      <c r="Q281" s="53">
        <v>0</v>
      </c>
      <c r="R281" s="53">
        <v>0</v>
      </c>
      <c r="S281" s="49">
        <v>14</v>
      </c>
      <c r="AU281" s="30"/>
      <c r="AV281" s="30"/>
      <c r="AW281" s="30"/>
      <c r="AX281" s="30"/>
      <c r="AY281" s="30"/>
      <c r="AZ281" s="30"/>
      <c r="BA281" s="30"/>
      <c r="BB281" s="30"/>
      <c r="BC281" s="30"/>
      <c r="BD281" s="30"/>
      <c r="BE281" s="30"/>
      <c r="BF281" s="30"/>
      <c r="BG281" s="30"/>
      <c r="BH281" s="30"/>
      <c r="BI281" s="30"/>
      <c r="BJ281" s="30"/>
      <c r="BK281" s="30"/>
      <c r="BL281" s="30"/>
      <c r="BM281" s="30"/>
      <c r="BN281" s="30"/>
      <c r="BO281" s="30"/>
      <c r="BS281" s="30"/>
      <c r="BT281" s="30"/>
      <c r="BU281" s="30"/>
      <c r="BV281" s="30"/>
      <c r="BW281" s="30"/>
      <c r="BX281" s="30"/>
      <c r="BY281" s="30"/>
      <c r="BZ281" s="30"/>
      <c r="CA281" s="30"/>
      <c r="CB281" s="30"/>
      <c r="CC281" s="30"/>
      <c r="CD281" s="30"/>
      <c r="CE281" s="30"/>
      <c r="CF281" s="30"/>
      <c r="CG281" s="30"/>
      <c r="CH281" s="30"/>
      <c r="CI281" s="30"/>
      <c r="CJ281" s="30"/>
      <c r="CK281" s="30"/>
      <c r="CL281" s="30"/>
      <c r="CM281" s="30"/>
      <c r="CQ281" s="10"/>
      <c r="CR281" s="10"/>
      <c r="CS281" s="10"/>
      <c r="CT281" s="10"/>
      <c r="CU281" s="10"/>
      <c r="CV281" s="10"/>
      <c r="CW281" s="10"/>
      <c r="CX281" s="10"/>
      <c r="CY281" s="10"/>
      <c r="CZ281" s="10"/>
      <c r="DA281" s="10"/>
      <c r="DB281" s="10"/>
      <c r="DC281" s="10"/>
      <c r="DD281" s="10"/>
      <c r="DE281" s="10"/>
      <c r="DF281" s="10"/>
      <c r="DG281" s="10"/>
      <c r="DH281" s="10"/>
      <c r="DI281" s="10"/>
      <c r="DJ281" s="10"/>
      <c r="DK281" s="10"/>
      <c r="DL281" s="10"/>
      <c r="DM281" s="10"/>
      <c r="DN281" s="10"/>
    </row>
    <row r="282" spans="2:118" x14ac:dyDescent="0.25">
      <c r="B282" s="49" t="s">
        <v>90</v>
      </c>
      <c r="C282" s="49">
        <v>0</v>
      </c>
      <c r="D282" s="49">
        <v>0</v>
      </c>
      <c r="E282" s="49">
        <v>0</v>
      </c>
      <c r="F282" s="49">
        <v>0</v>
      </c>
      <c r="G282" s="49">
        <v>0</v>
      </c>
      <c r="H282" s="49">
        <v>0</v>
      </c>
      <c r="I282" s="49">
        <v>0</v>
      </c>
      <c r="J282" s="49">
        <v>0</v>
      </c>
      <c r="K282" s="49">
        <v>8</v>
      </c>
      <c r="L282" s="49">
        <v>6</v>
      </c>
      <c r="M282" s="49">
        <v>0</v>
      </c>
      <c r="N282" s="49">
        <v>0</v>
      </c>
      <c r="O282" s="49">
        <v>0</v>
      </c>
      <c r="P282" s="49">
        <v>0</v>
      </c>
      <c r="Q282" s="49">
        <v>0</v>
      </c>
      <c r="R282" s="49">
        <v>0</v>
      </c>
      <c r="S282" s="49">
        <v>14</v>
      </c>
      <c r="AU282" s="30"/>
      <c r="AV282" s="30"/>
      <c r="AW282" s="30"/>
      <c r="AX282" s="30"/>
      <c r="AY282" s="30"/>
      <c r="AZ282" s="30"/>
      <c r="BA282" s="30"/>
      <c r="BB282" s="30"/>
      <c r="BC282" s="30"/>
      <c r="BD282" s="30"/>
      <c r="BE282" s="30"/>
      <c r="BF282" s="30"/>
      <c r="BG282" s="30"/>
      <c r="BH282" s="30"/>
      <c r="BI282" s="30"/>
      <c r="BJ282" s="30"/>
      <c r="BK282" s="30"/>
      <c r="BL282" s="30"/>
      <c r="BM282" s="30"/>
      <c r="BN282" s="30"/>
      <c r="BO282" s="30"/>
      <c r="BS282" s="30"/>
      <c r="BT282" s="30"/>
      <c r="BU282" s="30"/>
      <c r="BV282" s="30"/>
      <c r="BW282" s="30"/>
      <c r="BX282" s="30"/>
      <c r="BY282" s="30"/>
      <c r="BZ282" s="30"/>
      <c r="CA282" s="30"/>
      <c r="CB282" s="30"/>
      <c r="CC282" s="30"/>
      <c r="CD282" s="30"/>
      <c r="CE282" s="30"/>
      <c r="CF282" s="30"/>
      <c r="CG282" s="30"/>
      <c r="CH282" s="30"/>
      <c r="CI282" s="30"/>
      <c r="CJ282" s="30"/>
      <c r="CK282" s="30"/>
      <c r="CL282" s="30"/>
      <c r="CM282" s="30"/>
      <c r="CQ282" s="10"/>
      <c r="CR282" s="10"/>
      <c r="CS282" s="10"/>
      <c r="CT282" s="10"/>
      <c r="CU282" s="10"/>
      <c r="CV282" s="10"/>
      <c r="CW282" s="10"/>
      <c r="CX282" s="10"/>
      <c r="CY282" s="10"/>
      <c r="CZ282" s="10"/>
      <c r="DA282" s="10"/>
      <c r="DB282" s="10"/>
      <c r="DC282" s="10"/>
      <c r="DD282" s="10"/>
      <c r="DE282" s="10"/>
      <c r="DF282" s="10"/>
      <c r="DG282" s="10"/>
      <c r="DH282" s="10"/>
      <c r="DI282" s="10"/>
      <c r="DJ282" s="10"/>
      <c r="DK282" s="10"/>
      <c r="DL282" s="10"/>
      <c r="DM282" s="10"/>
      <c r="DN282" s="10"/>
    </row>
    <row r="283" spans="2:118" x14ac:dyDescent="0.25">
      <c r="B283" s="49" t="s">
        <v>121</v>
      </c>
      <c r="C283" s="49">
        <v>0</v>
      </c>
      <c r="D283" s="49">
        <v>0</v>
      </c>
      <c r="E283" s="49">
        <v>0</v>
      </c>
      <c r="F283" s="49">
        <v>1</v>
      </c>
      <c r="G283" s="49">
        <v>0</v>
      </c>
      <c r="H283" s="49">
        <v>0</v>
      </c>
      <c r="I283" s="49">
        <v>1</v>
      </c>
      <c r="J283" s="49">
        <v>0</v>
      </c>
      <c r="K283" s="49">
        <v>1</v>
      </c>
      <c r="L283" s="49">
        <v>3</v>
      </c>
      <c r="M283" s="49">
        <v>8</v>
      </c>
      <c r="N283" s="49">
        <v>0</v>
      </c>
      <c r="O283" s="49">
        <v>0</v>
      </c>
      <c r="P283" s="49">
        <v>0</v>
      </c>
      <c r="Q283" s="49">
        <v>0</v>
      </c>
      <c r="R283" s="49">
        <v>0</v>
      </c>
      <c r="S283" s="49">
        <v>14</v>
      </c>
      <c r="AU283" s="30"/>
      <c r="AV283" s="30"/>
      <c r="AW283" s="30"/>
      <c r="AX283" s="30"/>
      <c r="AY283" s="30"/>
      <c r="AZ283" s="30"/>
      <c r="BA283" s="30"/>
      <c r="BB283" s="30"/>
      <c r="BC283" s="30"/>
      <c r="BD283" s="30"/>
      <c r="BE283" s="30"/>
      <c r="BF283" s="30"/>
      <c r="BG283" s="30"/>
      <c r="BH283" s="30"/>
      <c r="BI283" s="30"/>
      <c r="BJ283" s="30"/>
      <c r="BK283" s="30"/>
      <c r="BL283" s="30"/>
      <c r="BM283" s="30"/>
      <c r="BN283" s="30"/>
      <c r="BO283" s="30"/>
      <c r="BS283" s="30"/>
      <c r="BT283" s="30"/>
      <c r="BU283" s="30"/>
      <c r="BV283" s="30"/>
      <c r="BW283" s="30"/>
      <c r="BX283" s="30"/>
      <c r="BY283" s="30"/>
      <c r="BZ283" s="30"/>
      <c r="CA283" s="30"/>
      <c r="CB283" s="30"/>
      <c r="CC283" s="30"/>
      <c r="CD283" s="30"/>
      <c r="CE283" s="30"/>
      <c r="CF283" s="30"/>
      <c r="CG283" s="30"/>
      <c r="CH283" s="30"/>
      <c r="CI283" s="30"/>
      <c r="CJ283" s="30"/>
      <c r="CK283" s="30"/>
      <c r="CL283" s="30"/>
      <c r="CM283" s="30"/>
      <c r="CQ283" s="10"/>
      <c r="CR283" s="10"/>
      <c r="CS283" s="10"/>
      <c r="CT283" s="10"/>
      <c r="CU283" s="10"/>
      <c r="CV283" s="10"/>
      <c r="CW283" s="10"/>
      <c r="CX283" s="10"/>
      <c r="CY283" s="10"/>
      <c r="CZ283" s="10"/>
      <c r="DA283" s="10"/>
      <c r="DB283" s="10"/>
      <c r="DC283" s="10"/>
      <c r="DD283" s="10"/>
      <c r="DE283" s="10"/>
      <c r="DF283" s="10"/>
      <c r="DG283" s="10"/>
      <c r="DH283" s="10"/>
      <c r="DI283" s="10"/>
      <c r="DJ283" s="10"/>
      <c r="DK283" s="10"/>
      <c r="DL283" s="10"/>
      <c r="DM283" s="10"/>
      <c r="DN283" s="10"/>
    </row>
    <row r="284" spans="2:118" x14ac:dyDescent="0.25">
      <c r="B284" s="49" t="s">
        <v>96</v>
      </c>
      <c r="C284" s="49">
        <v>0</v>
      </c>
      <c r="D284" s="49">
        <v>0</v>
      </c>
      <c r="E284" s="49">
        <v>0</v>
      </c>
      <c r="F284" s="49">
        <v>12</v>
      </c>
      <c r="G284" s="49">
        <v>0</v>
      </c>
      <c r="H284" s="49">
        <v>1</v>
      </c>
      <c r="I284" s="49">
        <v>0</v>
      </c>
      <c r="J284" s="49">
        <v>0</v>
      </c>
      <c r="K284" s="49">
        <v>0</v>
      </c>
      <c r="L284" s="49">
        <v>0</v>
      </c>
      <c r="M284" s="49">
        <v>0</v>
      </c>
      <c r="N284" s="49">
        <v>0</v>
      </c>
      <c r="O284" s="49">
        <v>0</v>
      </c>
      <c r="P284" s="49">
        <v>0</v>
      </c>
      <c r="Q284" s="49">
        <v>0</v>
      </c>
      <c r="R284" s="49">
        <v>0</v>
      </c>
      <c r="S284" s="49">
        <v>13</v>
      </c>
    </row>
    <row r="291" spans="1:118" x14ac:dyDescent="0.25">
      <c r="V291" s="49" t="str">
        <f>A292</f>
        <v>Serratia marcescens</v>
      </c>
      <c r="AT291" s="49" t="str">
        <f>A292</f>
        <v>Serratia marcescens</v>
      </c>
      <c r="BR291" s="49" t="str">
        <f>A292</f>
        <v>Serratia marcescens</v>
      </c>
    </row>
    <row r="292" spans="1:118" ht="18.75" x14ac:dyDescent="0.25">
      <c r="A292" s="49" t="s">
        <v>91</v>
      </c>
      <c r="B292" s="49" t="s">
        <v>0</v>
      </c>
      <c r="C292" s="49">
        <v>1.5625E-2</v>
      </c>
      <c r="D292" s="49">
        <v>3.125E-2</v>
      </c>
      <c r="E292" s="49">
        <v>6.25E-2</v>
      </c>
      <c r="F292" s="49">
        <v>0.125</v>
      </c>
      <c r="G292" s="49">
        <v>0.25</v>
      </c>
      <c r="H292" s="49">
        <v>0.5</v>
      </c>
      <c r="I292" s="49">
        <v>1</v>
      </c>
      <c r="J292" s="49">
        <v>2</v>
      </c>
      <c r="K292" s="49">
        <v>4</v>
      </c>
      <c r="L292" s="49">
        <v>8</v>
      </c>
      <c r="M292" s="49">
        <v>16</v>
      </c>
      <c r="N292" s="49">
        <v>32</v>
      </c>
      <c r="O292" s="49">
        <v>64</v>
      </c>
      <c r="P292" s="49">
        <v>128</v>
      </c>
      <c r="Q292" s="49">
        <v>256</v>
      </c>
      <c r="R292" s="49">
        <v>512</v>
      </c>
      <c r="S292" s="49" t="s">
        <v>1</v>
      </c>
      <c r="V292" s="49" t="s">
        <v>0</v>
      </c>
      <c r="W292" s="49" t="str">
        <f>B293</f>
        <v>Ampicillin</v>
      </c>
      <c r="X292" s="49" t="str">
        <f>B294</f>
        <v>Ampicillin/ Sulbactam</v>
      </c>
      <c r="Y292" s="49" t="str">
        <f>B295</f>
        <v>Piperacillin</v>
      </c>
      <c r="Z292" s="49" t="str">
        <f>B296</f>
        <v>Piperacillin/ Tazobactam</v>
      </c>
      <c r="AA292" s="49" t="str">
        <f>B297</f>
        <v>Aztreonam</v>
      </c>
      <c r="AB292" s="49" t="str">
        <f>B298</f>
        <v>Cefotaxim</v>
      </c>
      <c r="AC292" s="49" t="str">
        <f>B299</f>
        <v>Ceftazidim</v>
      </c>
      <c r="AD292" s="49" t="str">
        <f>B300</f>
        <v>Cefuroxim</v>
      </c>
      <c r="AE292" s="49" t="str">
        <f>B301</f>
        <v>Imipenem</v>
      </c>
      <c r="AF292" s="49" t="str">
        <f>B302</f>
        <v>Meropenem</v>
      </c>
      <c r="AG292" s="49" t="str">
        <f>B303</f>
        <v>Colistin</v>
      </c>
      <c r="AH292" s="49" t="str">
        <f>B304</f>
        <v>Amikacin</v>
      </c>
      <c r="AI292" s="49" t="str">
        <f>B305</f>
        <v>Gentamicin</v>
      </c>
      <c r="AJ292" s="49" t="str">
        <f>B306</f>
        <v>Tobramycin</v>
      </c>
      <c r="AK292" s="49" t="str">
        <f>B307</f>
        <v>Fosfomycin</v>
      </c>
      <c r="AL292" s="49" t="str">
        <f>B308</f>
        <v>Cotrimoxazol</v>
      </c>
      <c r="AM292" s="49" t="str">
        <f>B309</f>
        <v>Ciprofloxacin</v>
      </c>
      <c r="AN292" s="49" t="str">
        <f>B310</f>
        <v>Levofloxacin</v>
      </c>
      <c r="AO292" s="49" t="str">
        <f>B311</f>
        <v>Moxifloxacin</v>
      </c>
      <c r="AP292" s="49" t="str">
        <f>B312</f>
        <v>Doxycyclin</v>
      </c>
      <c r="AQ292" s="49" t="str">
        <f>B313</f>
        <v>Tigecyclin</v>
      </c>
      <c r="AT292" s="49" t="s">
        <v>0</v>
      </c>
      <c r="AU292" s="30" t="str">
        <f t="shared" ref="AU292:BO292" si="3035">W292</f>
        <v>Ampicillin</v>
      </c>
      <c r="AV292" s="30" t="str">
        <f t="shared" si="3035"/>
        <v>Ampicillin/ Sulbactam</v>
      </c>
      <c r="AW292" s="30" t="str">
        <f t="shared" si="3035"/>
        <v>Piperacillin</v>
      </c>
      <c r="AX292" s="30" t="str">
        <f t="shared" si="3035"/>
        <v>Piperacillin/ Tazobactam</v>
      </c>
      <c r="AY292" s="30" t="str">
        <f t="shared" si="3035"/>
        <v>Aztreonam</v>
      </c>
      <c r="AZ292" s="30" t="str">
        <f t="shared" si="3035"/>
        <v>Cefotaxim</v>
      </c>
      <c r="BA292" s="30" t="str">
        <f t="shared" si="3035"/>
        <v>Ceftazidim</v>
      </c>
      <c r="BB292" s="30" t="str">
        <f t="shared" si="3035"/>
        <v>Cefuroxim</v>
      </c>
      <c r="BC292" s="30" t="str">
        <f t="shared" si="3035"/>
        <v>Imipenem</v>
      </c>
      <c r="BD292" s="30" t="str">
        <f t="shared" si="3035"/>
        <v>Meropenem</v>
      </c>
      <c r="BE292" s="30" t="str">
        <f t="shared" si="3035"/>
        <v>Colistin</v>
      </c>
      <c r="BF292" s="30" t="str">
        <f t="shared" si="3035"/>
        <v>Amikacin</v>
      </c>
      <c r="BG292" s="30" t="str">
        <f t="shared" si="3035"/>
        <v>Gentamicin</v>
      </c>
      <c r="BH292" s="30" t="str">
        <f t="shared" si="3035"/>
        <v>Tobramycin</v>
      </c>
      <c r="BI292" s="30" t="str">
        <f t="shared" si="3035"/>
        <v>Fosfomycin</v>
      </c>
      <c r="BJ292" s="30" t="str">
        <f t="shared" si="3035"/>
        <v>Cotrimoxazol</v>
      </c>
      <c r="BK292" s="30" t="str">
        <f t="shared" si="3035"/>
        <v>Ciprofloxacin</v>
      </c>
      <c r="BL292" s="30" t="str">
        <f t="shared" si="3035"/>
        <v>Levofloxacin</v>
      </c>
      <c r="BM292" s="30" t="str">
        <f t="shared" si="3035"/>
        <v>Moxifloxacin</v>
      </c>
      <c r="BN292" s="30" t="str">
        <f t="shared" si="3035"/>
        <v>Doxycyclin</v>
      </c>
      <c r="BO292" s="30" t="str">
        <f t="shared" si="3035"/>
        <v>Tigecyclin</v>
      </c>
      <c r="BR292" s="49" t="s">
        <v>0</v>
      </c>
      <c r="BS292" s="49" t="str">
        <f t="shared" ref="BS292:CM292" si="3036">W292</f>
        <v>Ampicillin</v>
      </c>
      <c r="BT292" s="49" t="str">
        <f t="shared" si="3036"/>
        <v>Ampicillin/ Sulbactam</v>
      </c>
      <c r="BU292" s="49" t="str">
        <f t="shared" si="3036"/>
        <v>Piperacillin</v>
      </c>
      <c r="BV292" s="49" t="str">
        <f t="shared" si="3036"/>
        <v>Piperacillin/ Tazobactam</v>
      </c>
      <c r="BW292" s="49" t="str">
        <f t="shared" si="3036"/>
        <v>Aztreonam</v>
      </c>
      <c r="BX292" s="49" t="str">
        <f t="shared" si="3036"/>
        <v>Cefotaxim</v>
      </c>
      <c r="BY292" s="49" t="str">
        <f t="shared" si="3036"/>
        <v>Ceftazidim</v>
      </c>
      <c r="BZ292" s="49" t="str">
        <f t="shared" si="3036"/>
        <v>Cefuroxim</v>
      </c>
      <c r="CA292" s="49" t="str">
        <f t="shared" si="3036"/>
        <v>Imipenem</v>
      </c>
      <c r="CB292" s="49" t="str">
        <f t="shared" si="3036"/>
        <v>Meropenem</v>
      </c>
      <c r="CC292" s="49" t="str">
        <f t="shared" si="3036"/>
        <v>Colistin</v>
      </c>
      <c r="CD292" s="49" t="str">
        <f t="shared" si="3036"/>
        <v>Amikacin</v>
      </c>
      <c r="CE292" s="49" t="str">
        <f t="shared" si="3036"/>
        <v>Gentamicin</v>
      </c>
      <c r="CF292" s="49" t="str">
        <f t="shared" si="3036"/>
        <v>Tobramycin</v>
      </c>
      <c r="CG292" s="49" t="str">
        <f t="shared" si="3036"/>
        <v>Fosfomycin</v>
      </c>
      <c r="CH292" s="49" t="str">
        <f t="shared" si="3036"/>
        <v>Cotrimoxazol</v>
      </c>
      <c r="CI292" s="49" t="str">
        <f t="shared" si="3036"/>
        <v>Ciprofloxacin</v>
      </c>
      <c r="CJ292" s="49" t="str">
        <f t="shared" si="3036"/>
        <v>Levofloxacin</v>
      </c>
      <c r="CK292" s="49" t="str">
        <f t="shared" si="3036"/>
        <v>Moxifloxacin</v>
      </c>
      <c r="CL292" s="49" t="str">
        <f t="shared" si="3036"/>
        <v>Doxycyclin</v>
      </c>
      <c r="CM292" s="49" t="str">
        <f t="shared" si="3036"/>
        <v>Tigecyclin</v>
      </c>
      <c r="CQ292" s="11"/>
      <c r="CR292" s="12" t="s">
        <v>48</v>
      </c>
      <c r="CS292" s="12" t="s">
        <v>53</v>
      </c>
      <c r="CT292" s="12" t="s">
        <v>54</v>
      </c>
      <c r="CU292" s="12" t="s">
        <v>55</v>
      </c>
      <c r="CV292" s="12" t="s">
        <v>56</v>
      </c>
      <c r="CW292" s="12" t="s">
        <v>57</v>
      </c>
      <c r="CX292" s="12" t="s">
        <v>58</v>
      </c>
      <c r="CY292" s="12" t="s">
        <v>71</v>
      </c>
      <c r="CZ292" s="12" t="s">
        <v>59</v>
      </c>
      <c r="DA292" s="12" t="s">
        <v>60</v>
      </c>
      <c r="DB292" s="12" t="s">
        <v>61</v>
      </c>
      <c r="DC292" s="12" t="s">
        <v>62</v>
      </c>
      <c r="DD292" s="12" t="s">
        <v>63</v>
      </c>
      <c r="DE292" s="12" t="s">
        <v>64</v>
      </c>
      <c r="DF292" s="12" t="s">
        <v>65</v>
      </c>
      <c r="DG292" s="12" t="s">
        <v>66</v>
      </c>
      <c r="DH292" s="12" t="s">
        <v>67</v>
      </c>
      <c r="DI292" s="12" t="s">
        <v>68</v>
      </c>
      <c r="DJ292" s="12" t="s">
        <v>69</v>
      </c>
      <c r="DK292" s="12" t="s">
        <v>70</v>
      </c>
      <c r="DL292" s="12" t="s">
        <v>72</v>
      </c>
      <c r="DM292" s="10"/>
      <c r="DN292" s="10"/>
    </row>
    <row r="293" spans="1:118" ht="18.75" x14ac:dyDescent="0.25">
      <c r="B293" s="49" t="s">
        <v>2</v>
      </c>
      <c r="C293" s="2">
        <v>0</v>
      </c>
      <c r="D293" s="2">
        <v>0</v>
      </c>
      <c r="E293" s="2">
        <v>0</v>
      </c>
      <c r="F293" s="2">
        <v>0</v>
      </c>
      <c r="G293" s="2">
        <v>0</v>
      </c>
      <c r="H293" s="2">
        <v>0</v>
      </c>
      <c r="I293" s="2">
        <v>0</v>
      </c>
      <c r="J293" s="2">
        <v>0</v>
      </c>
      <c r="K293" s="2">
        <v>0</v>
      </c>
      <c r="L293" s="2">
        <v>3</v>
      </c>
      <c r="M293" s="3">
        <v>4</v>
      </c>
      <c r="N293" s="3">
        <v>8</v>
      </c>
      <c r="O293" s="3">
        <v>10</v>
      </c>
      <c r="P293" s="3">
        <v>0</v>
      </c>
      <c r="Q293" s="3">
        <v>0</v>
      </c>
      <c r="R293" s="3">
        <v>0</v>
      </c>
      <c r="S293" s="49">
        <v>25</v>
      </c>
      <c r="V293" s="49">
        <v>1.5625E-2</v>
      </c>
      <c r="W293" s="2">
        <f>C293</f>
        <v>0</v>
      </c>
      <c r="X293" s="2">
        <f>C294</f>
        <v>0</v>
      </c>
      <c r="Y293" s="2">
        <f>C295</f>
        <v>0</v>
      </c>
      <c r="Z293" s="2">
        <f>C296</f>
        <v>0</v>
      </c>
      <c r="AA293" s="2">
        <f>C297</f>
        <v>0</v>
      </c>
      <c r="AB293" s="2">
        <f>C298</f>
        <v>0</v>
      </c>
      <c r="AC293" s="2">
        <f>C299</f>
        <v>0</v>
      </c>
      <c r="AD293" s="49">
        <f>C300</f>
        <v>0</v>
      </c>
      <c r="AE293" s="2">
        <f>C301</f>
        <v>0</v>
      </c>
      <c r="AF293" s="2">
        <f>C302</f>
        <v>0</v>
      </c>
      <c r="AG293" s="2">
        <f>C303</f>
        <v>0</v>
      </c>
      <c r="AH293" s="2">
        <f>C304</f>
        <v>0</v>
      </c>
      <c r="AI293" s="2">
        <f>C305</f>
        <v>0</v>
      </c>
      <c r="AJ293" s="2">
        <f>C306</f>
        <v>0</v>
      </c>
      <c r="AK293" s="2">
        <f>C307</f>
        <v>0</v>
      </c>
      <c r="AL293" s="2">
        <f>C308</f>
        <v>0</v>
      </c>
      <c r="AM293" s="2">
        <f>C309</f>
        <v>0</v>
      </c>
      <c r="AN293" s="2">
        <f>C310</f>
        <v>0</v>
      </c>
      <c r="AO293" s="2">
        <f>C311</f>
        <v>0</v>
      </c>
      <c r="AP293" s="49">
        <f>C312</f>
        <v>0</v>
      </c>
      <c r="AQ293" s="50">
        <f>C313</f>
        <v>0</v>
      </c>
      <c r="AT293" s="49">
        <v>1.4999999999999999E-2</v>
      </c>
      <c r="AU293" s="31">
        <f t="shared" ref="AU293:BO293" si="3037">PRODUCT(W293*100*1/W309)</f>
        <v>0</v>
      </c>
      <c r="AV293" s="31">
        <f t="shared" si="3037"/>
        <v>0</v>
      </c>
      <c r="AW293" s="31">
        <f t="shared" si="3037"/>
        <v>0</v>
      </c>
      <c r="AX293" s="31">
        <f t="shared" si="3037"/>
        <v>0</v>
      </c>
      <c r="AY293" s="31">
        <f t="shared" si="3037"/>
        <v>0</v>
      </c>
      <c r="AZ293" s="31">
        <f t="shared" si="3037"/>
        <v>0</v>
      </c>
      <c r="BA293" s="31">
        <f t="shared" si="3037"/>
        <v>0</v>
      </c>
      <c r="BB293" s="51">
        <f t="shared" si="3037"/>
        <v>0</v>
      </c>
      <c r="BC293" s="31">
        <f t="shared" si="3037"/>
        <v>0</v>
      </c>
      <c r="BD293" s="31">
        <f t="shared" si="3037"/>
        <v>0</v>
      </c>
      <c r="BE293" s="31">
        <f t="shared" si="3037"/>
        <v>0</v>
      </c>
      <c r="BF293" s="31">
        <f t="shared" si="3037"/>
        <v>0</v>
      </c>
      <c r="BG293" s="31">
        <f t="shared" si="3037"/>
        <v>0</v>
      </c>
      <c r="BH293" s="31">
        <f t="shared" si="3037"/>
        <v>0</v>
      </c>
      <c r="BI293" s="31">
        <f t="shared" si="3037"/>
        <v>0</v>
      </c>
      <c r="BJ293" s="31">
        <f t="shared" si="3037"/>
        <v>0</v>
      </c>
      <c r="BK293" s="31">
        <f t="shared" si="3037"/>
        <v>0</v>
      </c>
      <c r="BL293" s="31">
        <f t="shared" si="3037"/>
        <v>0</v>
      </c>
      <c r="BM293" s="31">
        <f t="shared" si="3037"/>
        <v>0</v>
      </c>
      <c r="BN293" s="30">
        <f t="shared" si="3037"/>
        <v>0</v>
      </c>
      <c r="BO293" s="52">
        <f t="shared" si="3037"/>
        <v>0</v>
      </c>
      <c r="BR293" s="49">
        <v>1.4999999999999999E-2</v>
      </c>
      <c r="BS293" s="31">
        <f t="shared" ref="BS293:CM293" si="3038">AU293</f>
        <v>0</v>
      </c>
      <c r="BT293" s="31">
        <f t="shared" si="3038"/>
        <v>0</v>
      </c>
      <c r="BU293" s="31">
        <f t="shared" si="3038"/>
        <v>0</v>
      </c>
      <c r="BV293" s="31">
        <f t="shared" si="3038"/>
        <v>0</v>
      </c>
      <c r="BW293" s="31">
        <f t="shared" si="3038"/>
        <v>0</v>
      </c>
      <c r="BX293" s="31">
        <f t="shared" si="3038"/>
        <v>0</v>
      </c>
      <c r="BY293" s="31">
        <f t="shared" si="3038"/>
        <v>0</v>
      </c>
      <c r="BZ293" s="51">
        <f t="shared" si="3038"/>
        <v>0</v>
      </c>
      <c r="CA293" s="31">
        <f t="shared" si="3038"/>
        <v>0</v>
      </c>
      <c r="CB293" s="31">
        <f t="shared" si="3038"/>
        <v>0</v>
      </c>
      <c r="CC293" s="31">
        <f t="shared" si="3038"/>
        <v>0</v>
      </c>
      <c r="CD293" s="31">
        <f t="shared" si="3038"/>
        <v>0</v>
      </c>
      <c r="CE293" s="31">
        <f t="shared" si="3038"/>
        <v>0</v>
      </c>
      <c r="CF293" s="31">
        <f t="shared" si="3038"/>
        <v>0</v>
      </c>
      <c r="CG293" s="31">
        <f t="shared" si="3038"/>
        <v>0</v>
      </c>
      <c r="CH293" s="31">
        <f t="shared" si="3038"/>
        <v>0</v>
      </c>
      <c r="CI293" s="31">
        <f t="shared" si="3038"/>
        <v>0</v>
      </c>
      <c r="CJ293" s="31">
        <f t="shared" si="3038"/>
        <v>0</v>
      </c>
      <c r="CK293" s="31">
        <f t="shared" si="3038"/>
        <v>0</v>
      </c>
      <c r="CL293" s="30">
        <f t="shared" si="3038"/>
        <v>0</v>
      </c>
      <c r="CM293" s="52">
        <f t="shared" si="3038"/>
        <v>0</v>
      </c>
      <c r="CN293" s="5"/>
      <c r="CQ293" s="12" t="s">
        <v>49</v>
      </c>
      <c r="CR293" s="16">
        <f>S293</f>
        <v>25</v>
      </c>
      <c r="CS293" s="16">
        <f>S294</f>
        <v>25</v>
      </c>
      <c r="CT293" s="16">
        <f>S295</f>
        <v>25</v>
      </c>
      <c r="CU293" s="16">
        <f>S296</f>
        <v>25</v>
      </c>
      <c r="CV293" s="16">
        <f>S297</f>
        <v>25</v>
      </c>
      <c r="CW293" s="16">
        <f>S298</f>
        <v>25</v>
      </c>
      <c r="CX293" s="16">
        <f>S299</f>
        <v>25</v>
      </c>
      <c r="CY293" s="16">
        <f>S300</f>
        <v>25</v>
      </c>
      <c r="CZ293" s="16">
        <f>S301</f>
        <v>25</v>
      </c>
      <c r="DA293" s="16">
        <f>S302</f>
        <v>25</v>
      </c>
      <c r="DB293" s="16">
        <f>S303</f>
        <v>25</v>
      </c>
      <c r="DC293" s="16">
        <f>S304</f>
        <v>25</v>
      </c>
      <c r="DD293" s="16">
        <f>S305</f>
        <v>25</v>
      </c>
      <c r="DE293" s="16">
        <f>S306</f>
        <v>7</v>
      </c>
      <c r="DF293" s="16">
        <f>S307</f>
        <v>25</v>
      </c>
      <c r="DG293" s="16">
        <f>S308</f>
        <v>25</v>
      </c>
      <c r="DH293" s="16">
        <f>S309</f>
        <v>25</v>
      </c>
      <c r="DI293" s="16">
        <f>S310</f>
        <v>25</v>
      </c>
      <c r="DJ293" s="16">
        <f>S311</f>
        <v>25</v>
      </c>
      <c r="DK293" s="16">
        <f>S312</f>
        <v>25</v>
      </c>
      <c r="DL293" s="16">
        <f>S313</f>
        <v>25</v>
      </c>
      <c r="DM293" s="10"/>
      <c r="DN293" s="10"/>
    </row>
    <row r="294" spans="1:118" ht="18.75" x14ac:dyDescent="0.25">
      <c r="B294" s="49" t="s">
        <v>3</v>
      </c>
      <c r="C294" s="2">
        <v>0</v>
      </c>
      <c r="D294" s="2">
        <v>0</v>
      </c>
      <c r="E294" s="2">
        <v>0</v>
      </c>
      <c r="F294" s="2">
        <v>0</v>
      </c>
      <c r="G294" s="2">
        <v>0</v>
      </c>
      <c r="H294" s="2">
        <v>0</v>
      </c>
      <c r="I294" s="2">
        <v>0</v>
      </c>
      <c r="J294" s="2">
        <v>0</v>
      </c>
      <c r="K294" s="2">
        <v>1</v>
      </c>
      <c r="L294" s="2">
        <v>4</v>
      </c>
      <c r="M294" s="3">
        <v>5</v>
      </c>
      <c r="N294" s="3">
        <v>9</v>
      </c>
      <c r="O294" s="3">
        <v>6</v>
      </c>
      <c r="P294" s="3">
        <v>0</v>
      </c>
      <c r="Q294" s="3">
        <v>0</v>
      </c>
      <c r="R294" s="3">
        <v>0</v>
      </c>
      <c r="S294" s="49">
        <v>25</v>
      </c>
      <c r="V294" s="49">
        <v>3.125E-2</v>
      </c>
      <c r="W294" s="2">
        <f>D293</f>
        <v>0</v>
      </c>
      <c r="X294" s="2">
        <f>D294</f>
        <v>0</v>
      </c>
      <c r="Y294" s="2">
        <f>D295</f>
        <v>0</v>
      </c>
      <c r="Z294" s="2">
        <f>D296</f>
        <v>0</v>
      </c>
      <c r="AA294" s="2">
        <f>D297</f>
        <v>0</v>
      </c>
      <c r="AB294" s="2">
        <f>D298</f>
        <v>6</v>
      </c>
      <c r="AC294" s="2">
        <f>D299</f>
        <v>0</v>
      </c>
      <c r="AD294" s="49">
        <f>D300</f>
        <v>0</v>
      </c>
      <c r="AE294" s="2">
        <f>D301</f>
        <v>0</v>
      </c>
      <c r="AF294" s="2">
        <f>D302</f>
        <v>0</v>
      </c>
      <c r="AG294" s="2">
        <f>D303</f>
        <v>0</v>
      </c>
      <c r="AH294" s="2">
        <f>D304</f>
        <v>0</v>
      </c>
      <c r="AI294" s="2">
        <f>D305</f>
        <v>0</v>
      </c>
      <c r="AJ294" s="2">
        <f>D306</f>
        <v>0</v>
      </c>
      <c r="AK294" s="2">
        <f>D307</f>
        <v>0</v>
      </c>
      <c r="AL294" s="2">
        <f>D308</f>
        <v>0</v>
      </c>
      <c r="AM294" s="2">
        <f>D309</f>
        <v>2</v>
      </c>
      <c r="AN294" s="2">
        <f>D310</f>
        <v>6</v>
      </c>
      <c r="AO294" s="2">
        <f>D311</f>
        <v>1</v>
      </c>
      <c r="AP294" s="49">
        <f>D312</f>
        <v>0</v>
      </c>
      <c r="AQ294" s="50">
        <f>D313</f>
        <v>0</v>
      </c>
      <c r="AT294" s="49">
        <v>3.1E-2</v>
      </c>
      <c r="AU294" s="31">
        <f t="shared" ref="AU294:BO294" si="3039">PRODUCT(W294*100*1/W309)</f>
        <v>0</v>
      </c>
      <c r="AV294" s="31">
        <f t="shared" si="3039"/>
        <v>0</v>
      </c>
      <c r="AW294" s="31">
        <f t="shared" si="3039"/>
        <v>0</v>
      </c>
      <c r="AX294" s="31">
        <f t="shared" si="3039"/>
        <v>0</v>
      </c>
      <c r="AY294" s="31">
        <f t="shared" si="3039"/>
        <v>0</v>
      </c>
      <c r="AZ294" s="31">
        <f t="shared" si="3039"/>
        <v>24</v>
      </c>
      <c r="BA294" s="31">
        <f t="shared" si="3039"/>
        <v>0</v>
      </c>
      <c r="BB294" s="51">
        <f t="shared" si="3039"/>
        <v>0</v>
      </c>
      <c r="BC294" s="31">
        <f t="shared" si="3039"/>
        <v>0</v>
      </c>
      <c r="BD294" s="31">
        <f t="shared" si="3039"/>
        <v>0</v>
      </c>
      <c r="BE294" s="31">
        <f t="shared" si="3039"/>
        <v>0</v>
      </c>
      <c r="BF294" s="31">
        <f t="shared" si="3039"/>
        <v>0</v>
      </c>
      <c r="BG294" s="31">
        <f t="shared" si="3039"/>
        <v>0</v>
      </c>
      <c r="BH294" s="31">
        <f t="shared" si="3039"/>
        <v>0</v>
      </c>
      <c r="BI294" s="31">
        <f t="shared" si="3039"/>
        <v>0</v>
      </c>
      <c r="BJ294" s="31">
        <f t="shared" si="3039"/>
        <v>0</v>
      </c>
      <c r="BK294" s="31">
        <f t="shared" si="3039"/>
        <v>8</v>
      </c>
      <c r="BL294" s="31">
        <f t="shared" si="3039"/>
        <v>24</v>
      </c>
      <c r="BM294" s="31">
        <f t="shared" si="3039"/>
        <v>4</v>
      </c>
      <c r="BN294" s="30">
        <f t="shared" si="3039"/>
        <v>0</v>
      </c>
      <c r="BO294" s="52">
        <f t="shared" si="3039"/>
        <v>0</v>
      </c>
      <c r="BR294" s="49">
        <v>3.1E-2</v>
      </c>
      <c r="BS294" s="31">
        <f t="shared" ref="BS294:CM294" si="3040">AU293+AU294</f>
        <v>0</v>
      </c>
      <c r="BT294" s="31">
        <f t="shared" si="3040"/>
        <v>0</v>
      </c>
      <c r="BU294" s="31">
        <f t="shared" si="3040"/>
        <v>0</v>
      </c>
      <c r="BV294" s="31">
        <f t="shared" si="3040"/>
        <v>0</v>
      </c>
      <c r="BW294" s="31">
        <f t="shared" si="3040"/>
        <v>0</v>
      </c>
      <c r="BX294" s="31">
        <f t="shared" si="3040"/>
        <v>24</v>
      </c>
      <c r="BY294" s="31">
        <f t="shared" si="3040"/>
        <v>0</v>
      </c>
      <c r="BZ294" s="51">
        <f t="shared" si="3040"/>
        <v>0</v>
      </c>
      <c r="CA294" s="31">
        <f t="shared" si="3040"/>
        <v>0</v>
      </c>
      <c r="CB294" s="31">
        <f t="shared" si="3040"/>
        <v>0</v>
      </c>
      <c r="CC294" s="31">
        <f t="shared" si="3040"/>
        <v>0</v>
      </c>
      <c r="CD294" s="31">
        <f t="shared" si="3040"/>
        <v>0</v>
      </c>
      <c r="CE294" s="31">
        <f t="shared" si="3040"/>
        <v>0</v>
      </c>
      <c r="CF294" s="31">
        <f t="shared" si="3040"/>
        <v>0</v>
      </c>
      <c r="CG294" s="31">
        <f t="shared" si="3040"/>
        <v>0</v>
      </c>
      <c r="CH294" s="31">
        <f t="shared" si="3040"/>
        <v>0</v>
      </c>
      <c r="CI294" s="31">
        <f t="shared" si="3040"/>
        <v>8</v>
      </c>
      <c r="CJ294" s="31">
        <f t="shared" si="3040"/>
        <v>24</v>
      </c>
      <c r="CK294" s="31">
        <f t="shared" si="3040"/>
        <v>4</v>
      </c>
      <c r="CL294" s="30">
        <f t="shared" si="3040"/>
        <v>0</v>
      </c>
      <c r="CM294" s="52">
        <f t="shared" si="3040"/>
        <v>0</v>
      </c>
      <c r="CN294" s="5"/>
      <c r="CQ294" s="12" t="s">
        <v>50</v>
      </c>
      <c r="CR294" s="13">
        <f>BS302</f>
        <v>12</v>
      </c>
      <c r="CS294" s="13">
        <f>BT302</f>
        <v>20</v>
      </c>
      <c r="CT294" s="13">
        <f>BU302</f>
        <v>80</v>
      </c>
      <c r="CU294" s="13">
        <f>BV302</f>
        <v>88</v>
      </c>
      <c r="CV294" s="13">
        <f>BW299</f>
        <v>88</v>
      </c>
      <c r="CW294" s="13">
        <f>BX299</f>
        <v>80</v>
      </c>
      <c r="CX294" s="13">
        <f>BY299</f>
        <v>96</v>
      </c>
      <c r="CY294" s="13"/>
      <c r="CZ294" s="13">
        <f>CA300</f>
        <v>100</v>
      </c>
      <c r="DA294" s="13">
        <f>CB300</f>
        <v>100</v>
      </c>
      <c r="DB294" s="13">
        <f>CC300</f>
        <v>12</v>
      </c>
      <c r="DC294" s="13">
        <f>CD302</f>
        <v>100</v>
      </c>
      <c r="DD294" s="13">
        <f>CE300</f>
        <v>100</v>
      </c>
      <c r="DE294" s="13">
        <f>CF300</f>
        <v>100.00000000000001</v>
      </c>
      <c r="DF294" s="13">
        <f>CG304</f>
        <v>92</v>
      </c>
      <c r="DG294" s="13">
        <f>CH300</f>
        <v>88</v>
      </c>
      <c r="DH294" s="13">
        <f>CI297</f>
        <v>92</v>
      </c>
      <c r="DI294" s="13">
        <f>CJ298</f>
        <v>92</v>
      </c>
      <c r="DJ294" s="13">
        <f>CK297</f>
        <v>68</v>
      </c>
      <c r="DK294" s="13"/>
      <c r="DL294" s="13"/>
      <c r="DM294" s="10"/>
      <c r="DN294" s="10"/>
    </row>
    <row r="295" spans="1:118" ht="18.75" x14ac:dyDescent="0.25">
      <c r="B295" s="49" t="s">
        <v>4</v>
      </c>
      <c r="C295" s="2">
        <v>0</v>
      </c>
      <c r="D295" s="2">
        <v>0</v>
      </c>
      <c r="E295" s="2">
        <v>0</v>
      </c>
      <c r="F295" s="2">
        <v>0</v>
      </c>
      <c r="G295" s="2">
        <v>6</v>
      </c>
      <c r="H295" s="2">
        <v>0</v>
      </c>
      <c r="I295" s="2">
        <v>7</v>
      </c>
      <c r="J295" s="2">
        <v>7</v>
      </c>
      <c r="K295" s="2">
        <v>0</v>
      </c>
      <c r="L295" s="2">
        <v>0</v>
      </c>
      <c r="M295" s="3">
        <v>2</v>
      </c>
      <c r="N295" s="3">
        <v>2</v>
      </c>
      <c r="O295" s="3">
        <v>0</v>
      </c>
      <c r="P295" s="3">
        <v>1</v>
      </c>
      <c r="Q295" s="3">
        <v>0</v>
      </c>
      <c r="R295" s="3">
        <v>0</v>
      </c>
      <c r="S295" s="49">
        <v>25</v>
      </c>
      <c r="V295" s="49">
        <v>6.25E-2</v>
      </c>
      <c r="W295" s="2">
        <f>E293</f>
        <v>0</v>
      </c>
      <c r="X295" s="2">
        <f>E294</f>
        <v>0</v>
      </c>
      <c r="Y295" s="2">
        <f>E295</f>
        <v>0</v>
      </c>
      <c r="Z295" s="2">
        <f>E296</f>
        <v>0</v>
      </c>
      <c r="AA295" s="2">
        <f>E297</f>
        <v>0</v>
      </c>
      <c r="AB295" s="2">
        <f>E298</f>
        <v>0</v>
      </c>
      <c r="AC295" s="2">
        <f>E299</f>
        <v>0</v>
      </c>
      <c r="AD295" s="49">
        <f>E300</f>
        <v>0</v>
      </c>
      <c r="AE295" s="2">
        <f>E301</f>
        <v>4</v>
      </c>
      <c r="AF295" s="2">
        <f>E302</f>
        <v>24</v>
      </c>
      <c r="AG295" s="2">
        <f>E303</f>
        <v>0</v>
      </c>
      <c r="AH295" s="2">
        <f>E304</f>
        <v>0</v>
      </c>
      <c r="AI295" s="2">
        <f>E305</f>
        <v>0</v>
      </c>
      <c r="AJ295" s="2">
        <f>E306</f>
        <v>2</v>
      </c>
      <c r="AK295" s="2">
        <f>E307</f>
        <v>0</v>
      </c>
      <c r="AL295" s="2">
        <f>E308</f>
        <v>7</v>
      </c>
      <c r="AM295" s="2">
        <f>E309</f>
        <v>15</v>
      </c>
      <c r="AN295" s="2">
        <f>E310</f>
        <v>0</v>
      </c>
      <c r="AO295" s="2">
        <f>E311</f>
        <v>2</v>
      </c>
      <c r="AP295" s="49">
        <f>E312</f>
        <v>0</v>
      </c>
      <c r="AQ295" s="50">
        <f>E313</f>
        <v>0</v>
      </c>
      <c r="AT295" s="49">
        <v>6.2E-2</v>
      </c>
      <c r="AU295" s="31">
        <f t="shared" ref="AU295:BO295" si="3041">PRODUCT(W295*100*1/W309)</f>
        <v>0</v>
      </c>
      <c r="AV295" s="31">
        <f t="shared" si="3041"/>
        <v>0</v>
      </c>
      <c r="AW295" s="31">
        <f t="shared" si="3041"/>
        <v>0</v>
      </c>
      <c r="AX295" s="31">
        <f t="shared" si="3041"/>
        <v>0</v>
      </c>
      <c r="AY295" s="31">
        <f t="shared" si="3041"/>
        <v>0</v>
      </c>
      <c r="AZ295" s="31">
        <f t="shared" si="3041"/>
        <v>0</v>
      </c>
      <c r="BA295" s="31">
        <f t="shared" si="3041"/>
        <v>0</v>
      </c>
      <c r="BB295" s="51">
        <f t="shared" si="3041"/>
        <v>0</v>
      </c>
      <c r="BC295" s="31">
        <f t="shared" si="3041"/>
        <v>16</v>
      </c>
      <c r="BD295" s="31">
        <f t="shared" si="3041"/>
        <v>96</v>
      </c>
      <c r="BE295" s="31">
        <f t="shared" si="3041"/>
        <v>0</v>
      </c>
      <c r="BF295" s="31">
        <f t="shared" si="3041"/>
        <v>0</v>
      </c>
      <c r="BG295" s="31">
        <f t="shared" si="3041"/>
        <v>0</v>
      </c>
      <c r="BH295" s="31">
        <f t="shared" si="3041"/>
        <v>28.571428571428573</v>
      </c>
      <c r="BI295" s="31">
        <f t="shared" si="3041"/>
        <v>0</v>
      </c>
      <c r="BJ295" s="31">
        <f t="shared" si="3041"/>
        <v>28</v>
      </c>
      <c r="BK295" s="31">
        <f t="shared" si="3041"/>
        <v>60</v>
      </c>
      <c r="BL295" s="31">
        <f t="shared" si="3041"/>
        <v>0</v>
      </c>
      <c r="BM295" s="31">
        <f t="shared" si="3041"/>
        <v>8</v>
      </c>
      <c r="BN295" s="30">
        <f t="shared" si="3041"/>
        <v>0</v>
      </c>
      <c r="BO295" s="52">
        <f t="shared" si="3041"/>
        <v>0</v>
      </c>
      <c r="BR295" s="49">
        <v>6.2E-2</v>
      </c>
      <c r="BS295" s="31">
        <f t="shared" ref="BS295:CM295" si="3042">AU293+AU294+AU295</f>
        <v>0</v>
      </c>
      <c r="BT295" s="31">
        <f t="shared" si="3042"/>
        <v>0</v>
      </c>
      <c r="BU295" s="31">
        <f t="shared" si="3042"/>
        <v>0</v>
      </c>
      <c r="BV295" s="31">
        <f t="shared" si="3042"/>
        <v>0</v>
      </c>
      <c r="BW295" s="31">
        <f t="shared" si="3042"/>
        <v>0</v>
      </c>
      <c r="BX295" s="31">
        <f t="shared" si="3042"/>
        <v>24</v>
      </c>
      <c r="BY295" s="31">
        <f t="shared" si="3042"/>
        <v>0</v>
      </c>
      <c r="BZ295" s="51">
        <f t="shared" si="3042"/>
        <v>0</v>
      </c>
      <c r="CA295" s="31">
        <f t="shared" si="3042"/>
        <v>16</v>
      </c>
      <c r="CB295" s="31">
        <f t="shared" si="3042"/>
        <v>96</v>
      </c>
      <c r="CC295" s="31">
        <f t="shared" si="3042"/>
        <v>0</v>
      </c>
      <c r="CD295" s="31">
        <f t="shared" si="3042"/>
        <v>0</v>
      </c>
      <c r="CE295" s="31">
        <f t="shared" si="3042"/>
        <v>0</v>
      </c>
      <c r="CF295" s="31">
        <f t="shared" si="3042"/>
        <v>28.571428571428573</v>
      </c>
      <c r="CG295" s="31">
        <f t="shared" si="3042"/>
        <v>0</v>
      </c>
      <c r="CH295" s="31">
        <f t="shared" si="3042"/>
        <v>28</v>
      </c>
      <c r="CI295" s="31">
        <f t="shared" si="3042"/>
        <v>68</v>
      </c>
      <c r="CJ295" s="31">
        <f t="shared" si="3042"/>
        <v>24</v>
      </c>
      <c r="CK295" s="31">
        <f t="shared" si="3042"/>
        <v>12</v>
      </c>
      <c r="CL295" s="30">
        <f t="shared" si="3042"/>
        <v>0</v>
      </c>
      <c r="CM295" s="52">
        <f t="shared" si="3042"/>
        <v>0</v>
      </c>
      <c r="CN295" s="5"/>
      <c r="CQ295" s="12" t="s">
        <v>51</v>
      </c>
      <c r="CR295" s="13"/>
      <c r="CS295" s="13"/>
      <c r="CT295" s="13"/>
      <c r="CU295" s="13"/>
      <c r="CV295" s="13">
        <f>BW301-BW299</f>
        <v>8</v>
      </c>
      <c r="CW295" s="13">
        <f>SUM(BX300,-BX299)</f>
        <v>4</v>
      </c>
      <c r="CX295" s="14">
        <f>SUM(BY300-BY299)</f>
        <v>0</v>
      </c>
      <c r="CY295" s="13"/>
      <c r="CZ295" s="13">
        <f>CA301-CA300</f>
        <v>0</v>
      </c>
      <c r="DA295" s="13">
        <f>CB302-CB300</f>
        <v>0</v>
      </c>
      <c r="DB295" s="13"/>
      <c r="DC295" s="13"/>
      <c r="DD295" s="13"/>
      <c r="DE295" s="13"/>
      <c r="DF295" s="13"/>
      <c r="DG295" s="13">
        <f>CH301-CH300</f>
        <v>8</v>
      </c>
      <c r="DH295" s="13">
        <f>CI298-CI297</f>
        <v>0</v>
      </c>
      <c r="DI295" s="13">
        <f>CJ299-CJ298</f>
        <v>8</v>
      </c>
      <c r="DJ295" s="13"/>
      <c r="DK295" s="13"/>
      <c r="DL295" s="13"/>
      <c r="DM295" s="10"/>
      <c r="DN295" s="10"/>
    </row>
    <row r="296" spans="1:118" ht="18.75" x14ac:dyDescent="0.25">
      <c r="B296" s="49" t="s">
        <v>5</v>
      </c>
      <c r="C296" s="2">
        <v>0</v>
      </c>
      <c r="D296" s="2">
        <v>0</v>
      </c>
      <c r="E296" s="2">
        <v>0</v>
      </c>
      <c r="F296" s="2">
        <v>0</v>
      </c>
      <c r="G296" s="2">
        <v>9</v>
      </c>
      <c r="H296" s="2">
        <v>0</v>
      </c>
      <c r="I296" s="2">
        <v>7</v>
      </c>
      <c r="J296" s="2">
        <v>4</v>
      </c>
      <c r="K296" s="2">
        <v>0</v>
      </c>
      <c r="L296" s="2">
        <v>2</v>
      </c>
      <c r="M296" s="3">
        <v>0</v>
      </c>
      <c r="N296" s="3">
        <v>1</v>
      </c>
      <c r="O296" s="3">
        <v>2</v>
      </c>
      <c r="P296" s="3">
        <v>0</v>
      </c>
      <c r="Q296" s="3">
        <v>0</v>
      </c>
      <c r="R296" s="3">
        <v>0</v>
      </c>
      <c r="S296" s="49">
        <v>25</v>
      </c>
      <c r="V296" s="49">
        <v>0.125</v>
      </c>
      <c r="W296" s="2">
        <f>F293</f>
        <v>0</v>
      </c>
      <c r="X296" s="2">
        <f>F294</f>
        <v>0</v>
      </c>
      <c r="Y296" s="2">
        <f>F295</f>
        <v>0</v>
      </c>
      <c r="Z296" s="2">
        <f>F296</f>
        <v>0</v>
      </c>
      <c r="AA296" s="2">
        <f>F297</f>
        <v>19</v>
      </c>
      <c r="AB296" s="2">
        <f>F298</f>
        <v>2</v>
      </c>
      <c r="AC296" s="2">
        <f>F299</f>
        <v>19</v>
      </c>
      <c r="AD296" s="49">
        <f>F300</f>
        <v>0</v>
      </c>
      <c r="AE296" s="2">
        <f>F301</f>
        <v>0</v>
      </c>
      <c r="AF296" s="2">
        <f>F302</f>
        <v>0</v>
      </c>
      <c r="AG296" s="2">
        <f>F303</f>
        <v>0</v>
      </c>
      <c r="AH296" s="2">
        <f>F304</f>
        <v>0</v>
      </c>
      <c r="AI296" s="2">
        <f>F305</f>
        <v>0</v>
      </c>
      <c r="AJ296" s="2">
        <f>F306</f>
        <v>0</v>
      </c>
      <c r="AK296" s="2">
        <f>F307</f>
        <v>0</v>
      </c>
      <c r="AL296" s="2">
        <f>F308</f>
        <v>0</v>
      </c>
      <c r="AM296" s="2">
        <f>F309</f>
        <v>6</v>
      </c>
      <c r="AN296" s="2">
        <f>F310</f>
        <v>15</v>
      </c>
      <c r="AO296" s="2">
        <f>F311</f>
        <v>1</v>
      </c>
      <c r="AP296" s="49">
        <f>F312</f>
        <v>0</v>
      </c>
      <c r="AQ296" s="50">
        <f>F313</f>
        <v>2</v>
      </c>
      <c r="AT296" s="49">
        <v>0.125</v>
      </c>
      <c r="AU296" s="31">
        <f t="shared" ref="AU296:BO296" si="3043">PRODUCT(W296*100*1/W309)</f>
        <v>0</v>
      </c>
      <c r="AV296" s="31">
        <f t="shared" si="3043"/>
        <v>0</v>
      </c>
      <c r="AW296" s="31">
        <f t="shared" si="3043"/>
        <v>0</v>
      </c>
      <c r="AX296" s="31">
        <f t="shared" si="3043"/>
        <v>0</v>
      </c>
      <c r="AY296" s="31">
        <f t="shared" si="3043"/>
        <v>76</v>
      </c>
      <c r="AZ296" s="31">
        <f t="shared" si="3043"/>
        <v>8</v>
      </c>
      <c r="BA296" s="31">
        <f t="shared" si="3043"/>
        <v>76</v>
      </c>
      <c r="BB296" s="51">
        <f t="shared" si="3043"/>
        <v>0</v>
      </c>
      <c r="BC296" s="31">
        <f t="shared" si="3043"/>
        <v>0</v>
      </c>
      <c r="BD296" s="31">
        <f t="shared" si="3043"/>
        <v>0</v>
      </c>
      <c r="BE296" s="31">
        <f t="shared" si="3043"/>
        <v>0</v>
      </c>
      <c r="BF296" s="31">
        <f t="shared" si="3043"/>
        <v>0</v>
      </c>
      <c r="BG296" s="31">
        <f t="shared" si="3043"/>
        <v>0</v>
      </c>
      <c r="BH296" s="31">
        <f t="shared" si="3043"/>
        <v>0</v>
      </c>
      <c r="BI296" s="31">
        <f t="shared" si="3043"/>
        <v>0</v>
      </c>
      <c r="BJ296" s="31">
        <f t="shared" si="3043"/>
        <v>0</v>
      </c>
      <c r="BK296" s="31">
        <f t="shared" si="3043"/>
        <v>24</v>
      </c>
      <c r="BL296" s="31">
        <f t="shared" si="3043"/>
        <v>60</v>
      </c>
      <c r="BM296" s="31">
        <f t="shared" si="3043"/>
        <v>4</v>
      </c>
      <c r="BN296" s="30">
        <f t="shared" si="3043"/>
        <v>0</v>
      </c>
      <c r="BO296" s="52">
        <f t="shared" si="3043"/>
        <v>8</v>
      </c>
      <c r="BR296" s="49">
        <v>0.125</v>
      </c>
      <c r="BS296" s="31">
        <f t="shared" ref="BS296:CM296" si="3044">AU293+AU294+AU295+AU296</f>
        <v>0</v>
      </c>
      <c r="BT296" s="31">
        <f t="shared" si="3044"/>
        <v>0</v>
      </c>
      <c r="BU296" s="31">
        <f t="shared" si="3044"/>
        <v>0</v>
      </c>
      <c r="BV296" s="31">
        <f t="shared" si="3044"/>
        <v>0</v>
      </c>
      <c r="BW296" s="31">
        <f t="shared" si="3044"/>
        <v>76</v>
      </c>
      <c r="BX296" s="31">
        <f t="shared" si="3044"/>
        <v>32</v>
      </c>
      <c r="BY296" s="31">
        <f t="shared" si="3044"/>
        <v>76</v>
      </c>
      <c r="BZ296" s="51">
        <f t="shared" si="3044"/>
        <v>0</v>
      </c>
      <c r="CA296" s="31">
        <f t="shared" si="3044"/>
        <v>16</v>
      </c>
      <c r="CB296" s="31">
        <f t="shared" si="3044"/>
        <v>96</v>
      </c>
      <c r="CC296" s="31">
        <f t="shared" si="3044"/>
        <v>0</v>
      </c>
      <c r="CD296" s="31">
        <f t="shared" si="3044"/>
        <v>0</v>
      </c>
      <c r="CE296" s="31">
        <f t="shared" si="3044"/>
        <v>0</v>
      </c>
      <c r="CF296" s="31">
        <f t="shared" si="3044"/>
        <v>28.571428571428573</v>
      </c>
      <c r="CG296" s="31">
        <f t="shared" si="3044"/>
        <v>0</v>
      </c>
      <c r="CH296" s="31">
        <f t="shared" si="3044"/>
        <v>28</v>
      </c>
      <c r="CI296" s="31">
        <f t="shared" si="3044"/>
        <v>92</v>
      </c>
      <c r="CJ296" s="31">
        <f t="shared" si="3044"/>
        <v>84</v>
      </c>
      <c r="CK296" s="31">
        <f t="shared" si="3044"/>
        <v>16</v>
      </c>
      <c r="CL296" s="30">
        <f t="shared" si="3044"/>
        <v>0</v>
      </c>
      <c r="CM296" s="52">
        <f t="shared" si="3044"/>
        <v>8</v>
      </c>
      <c r="CN296" s="5"/>
      <c r="CQ296" s="12" t="s">
        <v>52</v>
      </c>
      <c r="CR296" s="13">
        <f>BS308-CR294</f>
        <v>88</v>
      </c>
      <c r="CS296" s="13">
        <f>BT308-CS294</f>
        <v>80</v>
      </c>
      <c r="CT296" s="13">
        <f>BU308-BU302</f>
        <v>20</v>
      </c>
      <c r="CU296" s="13">
        <f>BV308-BV302</f>
        <v>12</v>
      </c>
      <c r="CV296" s="13">
        <f>BW308-CV295-CV294</f>
        <v>4</v>
      </c>
      <c r="CW296" s="13">
        <f>BX308-BX300</f>
        <v>16</v>
      </c>
      <c r="CX296" s="13">
        <f>BY308-BY300</f>
        <v>4</v>
      </c>
      <c r="CY296" s="13"/>
      <c r="CZ296" s="13">
        <f>CA308-CA301</f>
        <v>0</v>
      </c>
      <c r="DA296" s="13">
        <f>CB308-CB302</f>
        <v>0</v>
      </c>
      <c r="DB296" s="13">
        <f>CC308-CC300</f>
        <v>88</v>
      </c>
      <c r="DC296" s="13">
        <f>CD308-CD302</f>
        <v>0</v>
      </c>
      <c r="DD296" s="13">
        <f>CE308-CE300</f>
        <v>0</v>
      </c>
      <c r="DE296" s="13">
        <f>CF308-CF300</f>
        <v>0</v>
      </c>
      <c r="DF296" s="13">
        <f>CG308-CG304</f>
        <v>8</v>
      </c>
      <c r="DG296" s="13">
        <f>CH308-CH301</f>
        <v>4</v>
      </c>
      <c r="DH296" s="13">
        <f>CI308-CI298</f>
        <v>8</v>
      </c>
      <c r="DI296" s="13">
        <f>CJ308-CJ299</f>
        <v>0</v>
      </c>
      <c r="DJ296" s="13">
        <f>CK308-CK297</f>
        <v>32</v>
      </c>
      <c r="DK296" s="13"/>
      <c r="DL296" s="13"/>
      <c r="DM296" s="10"/>
      <c r="DN296" s="10"/>
    </row>
    <row r="297" spans="1:118" x14ac:dyDescent="0.25">
      <c r="B297" s="49" t="s">
        <v>6</v>
      </c>
      <c r="C297" s="2">
        <v>0</v>
      </c>
      <c r="D297" s="2">
        <v>0</v>
      </c>
      <c r="E297" s="2">
        <v>0</v>
      </c>
      <c r="F297" s="2">
        <v>19</v>
      </c>
      <c r="G297" s="2">
        <v>0</v>
      </c>
      <c r="H297" s="2">
        <v>2</v>
      </c>
      <c r="I297" s="2">
        <v>1</v>
      </c>
      <c r="J297" s="4">
        <v>2</v>
      </c>
      <c r="K297" s="4">
        <v>0</v>
      </c>
      <c r="L297" s="3">
        <v>0</v>
      </c>
      <c r="M297" s="3">
        <v>1</v>
      </c>
      <c r="N297" s="3">
        <v>0</v>
      </c>
      <c r="O297" s="3">
        <v>0</v>
      </c>
      <c r="P297" s="3">
        <v>0</v>
      </c>
      <c r="Q297" s="3">
        <v>0</v>
      </c>
      <c r="R297" s="3">
        <v>0</v>
      </c>
      <c r="S297" s="49">
        <v>25</v>
      </c>
      <c r="V297" s="49">
        <v>0.25</v>
      </c>
      <c r="W297" s="2">
        <f>G293</f>
        <v>0</v>
      </c>
      <c r="X297" s="2">
        <f>G294</f>
        <v>0</v>
      </c>
      <c r="Y297" s="2">
        <f>G295</f>
        <v>6</v>
      </c>
      <c r="Z297" s="2">
        <f>G296</f>
        <v>9</v>
      </c>
      <c r="AA297" s="2">
        <f>G297</f>
        <v>0</v>
      </c>
      <c r="AB297" s="2">
        <f>G298</f>
        <v>9</v>
      </c>
      <c r="AC297" s="2">
        <f>G299</f>
        <v>0</v>
      </c>
      <c r="AD297" s="49">
        <f>G300</f>
        <v>0</v>
      </c>
      <c r="AE297" s="2">
        <f>G301</f>
        <v>5</v>
      </c>
      <c r="AF297" s="2">
        <f>G302</f>
        <v>0</v>
      </c>
      <c r="AG297" s="2">
        <f>G303</f>
        <v>0</v>
      </c>
      <c r="AH297" s="2">
        <f>G304</f>
        <v>18</v>
      </c>
      <c r="AI297" s="2">
        <f>G305</f>
        <v>23</v>
      </c>
      <c r="AJ297" s="2">
        <f>G306</f>
        <v>1</v>
      </c>
      <c r="AK297" s="2">
        <f>G307</f>
        <v>0</v>
      </c>
      <c r="AL297" s="2">
        <f>G308</f>
        <v>12</v>
      </c>
      <c r="AM297" s="2">
        <f>G309</f>
        <v>0</v>
      </c>
      <c r="AN297" s="2">
        <f>G310</f>
        <v>2</v>
      </c>
      <c r="AO297" s="2">
        <f>G311</f>
        <v>13</v>
      </c>
      <c r="AP297" s="49">
        <f>G312</f>
        <v>0</v>
      </c>
      <c r="AQ297" s="50">
        <f>G313</f>
        <v>8</v>
      </c>
      <c r="AT297" s="49">
        <v>0.25</v>
      </c>
      <c r="AU297" s="31">
        <f t="shared" ref="AU297:BO297" si="3045">PRODUCT(W297*100*1/W309)</f>
        <v>0</v>
      </c>
      <c r="AV297" s="31">
        <f t="shared" si="3045"/>
        <v>0</v>
      </c>
      <c r="AW297" s="31">
        <f t="shared" si="3045"/>
        <v>24</v>
      </c>
      <c r="AX297" s="31">
        <f t="shared" si="3045"/>
        <v>36</v>
      </c>
      <c r="AY297" s="31">
        <f t="shared" si="3045"/>
        <v>0</v>
      </c>
      <c r="AZ297" s="31">
        <f t="shared" si="3045"/>
        <v>36</v>
      </c>
      <c r="BA297" s="31">
        <f t="shared" si="3045"/>
        <v>0</v>
      </c>
      <c r="BB297" s="51">
        <f t="shared" si="3045"/>
        <v>0</v>
      </c>
      <c r="BC297" s="31">
        <f t="shared" si="3045"/>
        <v>20</v>
      </c>
      <c r="BD297" s="31">
        <f t="shared" si="3045"/>
        <v>0</v>
      </c>
      <c r="BE297" s="31">
        <f t="shared" si="3045"/>
        <v>0</v>
      </c>
      <c r="BF297" s="31">
        <f t="shared" si="3045"/>
        <v>72</v>
      </c>
      <c r="BG297" s="31">
        <f t="shared" si="3045"/>
        <v>92</v>
      </c>
      <c r="BH297" s="31">
        <f t="shared" si="3045"/>
        <v>14.285714285714286</v>
      </c>
      <c r="BI297" s="31">
        <f t="shared" si="3045"/>
        <v>0</v>
      </c>
      <c r="BJ297" s="31">
        <f t="shared" si="3045"/>
        <v>48</v>
      </c>
      <c r="BK297" s="31">
        <f t="shared" si="3045"/>
        <v>0</v>
      </c>
      <c r="BL297" s="31">
        <f t="shared" si="3045"/>
        <v>8</v>
      </c>
      <c r="BM297" s="31">
        <f t="shared" si="3045"/>
        <v>52</v>
      </c>
      <c r="BN297" s="30">
        <f t="shared" si="3045"/>
        <v>0</v>
      </c>
      <c r="BO297" s="52">
        <f t="shared" si="3045"/>
        <v>32</v>
      </c>
      <c r="BR297" s="49">
        <v>0.25</v>
      </c>
      <c r="BS297" s="31">
        <f t="shared" ref="BS297:CM297" si="3046">AU293+AU294+AU295+AU296+AU297</f>
        <v>0</v>
      </c>
      <c r="BT297" s="31">
        <f t="shared" si="3046"/>
        <v>0</v>
      </c>
      <c r="BU297" s="31">
        <f t="shared" si="3046"/>
        <v>24</v>
      </c>
      <c r="BV297" s="31">
        <f t="shared" si="3046"/>
        <v>36</v>
      </c>
      <c r="BW297" s="31">
        <f t="shared" si="3046"/>
        <v>76</v>
      </c>
      <c r="BX297" s="31">
        <f t="shared" si="3046"/>
        <v>68</v>
      </c>
      <c r="BY297" s="31">
        <f t="shared" si="3046"/>
        <v>76</v>
      </c>
      <c r="BZ297" s="51">
        <f t="shared" si="3046"/>
        <v>0</v>
      </c>
      <c r="CA297" s="31">
        <f t="shared" si="3046"/>
        <v>36</v>
      </c>
      <c r="CB297" s="31">
        <f t="shared" si="3046"/>
        <v>96</v>
      </c>
      <c r="CC297" s="31">
        <f t="shared" si="3046"/>
        <v>0</v>
      </c>
      <c r="CD297" s="31">
        <f t="shared" si="3046"/>
        <v>72</v>
      </c>
      <c r="CE297" s="31">
        <f t="shared" si="3046"/>
        <v>92</v>
      </c>
      <c r="CF297" s="31">
        <f t="shared" si="3046"/>
        <v>42.857142857142861</v>
      </c>
      <c r="CG297" s="31">
        <f t="shared" si="3046"/>
        <v>0</v>
      </c>
      <c r="CH297" s="31">
        <f t="shared" si="3046"/>
        <v>76</v>
      </c>
      <c r="CI297" s="31">
        <f t="shared" si="3046"/>
        <v>92</v>
      </c>
      <c r="CJ297" s="31">
        <f t="shared" si="3046"/>
        <v>92</v>
      </c>
      <c r="CK297" s="31">
        <f t="shared" si="3046"/>
        <v>68</v>
      </c>
      <c r="CL297" s="30">
        <f t="shared" si="3046"/>
        <v>0</v>
      </c>
      <c r="CM297" s="52">
        <f t="shared" si="3046"/>
        <v>40</v>
      </c>
      <c r="CN297" s="5"/>
      <c r="CQ297" s="10"/>
      <c r="CR297" s="10"/>
      <c r="CS297" s="10"/>
      <c r="CT297" s="10"/>
      <c r="CU297" s="10"/>
      <c r="CV297" s="10"/>
      <c r="CW297" s="10"/>
      <c r="CX297" s="10"/>
      <c r="CY297" s="10"/>
      <c r="CZ297" s="10"/>
      <c r="DA297" s="10"/>
      <c r="DB297" s="10"/>
      <c r="DC297" s="10"/>
      <c r="DD297" s="10"/>
      <c r="DE297" s="10"/>
      <c r="DF297" s="10"/>
      <c r="DG297" s="10"/>
      <c r="DH297" s="10"/>
      <c r="DI297" s="10"/>
      <c r="DJ297" s="10"/>
      <c r="DK297" s="10"/>
      <c r="DL297" s="10"/>
      <c r="DM297" s="10"/>
      <c r="DN297" s="10"/>
    </row>
    <row r="298" spans="1:118" x14ac:dyDescent="0.25">
      <c r="B298" s="49" t="s">
        <v>7</v>
      </c>
      <c r="C298" s="2">
        <v>0</v>
      </c>
      <c r="D298" s="2">
        <v>6</v>
      </c>
      <c r="E298" s="2">
        <v>0</v>
      </c>
      <c r="F298" s="2">
        <v>2</v>
      </c>
      <c r="G298" s="2">
        <v>9</v>
      </c>
      <c r="H298" s="2">
        <v>3</v>
      </c>
      <c r="I298" s="2">
        <v>0</v>
      </c>
      <c r="J298" s="4">
        <v>1</v>
      </c>
      <c r="K298" s="3">
        <v>2</v>
      </c>
      <c r="L298" s="3">
        <v>1</v>
      </c>
      <c r="M298" s="3">
        <v>1</v>
      </c>
      <c r="N298" s="3">
        <v>0</v>
      </c>
      <c r="O298" s="3">
        <v>0</v>
      </c>
      <c r="P298" s="3">
        <v>0</v>
      </c>
      <c r="Q298" s="3">
        <v>0</v>
      </c>
      <c r="R298" s="3">
        <v>0</v>
      </c>
      <c r="S298" s="49">
        <v>25</v>
      </c>
      <c r="V298" s="49">
        <v>0.5</v>
      </c>
      <c r="W298" s="2">
        <f>H293</f>
        <v>0</v>
      </c>
      <c r="X298" s="2">
        <f>H294</f>
        <v>0</v>
      </c>
      <c r="Y298" s="2">
        <f>H295</f>
        <v>0</v>
      </c>
      <c r="Z298" s="2">
        <f>H296</f>
        <v>0</v>
      </c>
      <c r="AA298" s="2">
        <f>H297</f>
        <v>2</v>
      </c>
      <c r="AB298" s="2">
        <f>H298</f>
        <v>3</v>
      </c>
      <c r="AC298" s="2">
        <f>H299</f>
        <v>5</v>
      </c>
      <c r="AD298" s="49">
        <f>H300</f>
        <v>0</v>
      </c>
      <c r="AE298" s="2">
        <f>H301</f>
        <v>10</v>
      </c>
      <c r="AF298" s="2">
        <f>H302</f>
        <v>1</v>
      </c>
      <c r="AG298" s="2">
        <f>H303</f>
        <v>2</v>
      </c>
      <c r="AH298" s="2">
        <f>H304</f>
        <v>0</v>
      </c>
      <c r="AI298" s="2">
        <f>H305</f>
        <v>2</v>
      </c>
      <c r="AJ298" s="2">
        <f>H306</f>
        <v>3</v>
      </c>
      <c r="AK298" s="2">
        <f>H307</f>
        <v>0</v>
      </c>
      <c r="AL298" s="2">
        <f>H308</f>
        <v>1</v>
      </c>
      <c r="AM298" s="4">
        <f>H309</f>
        <v>0</v>
      </c>
      <c r="AN298" s="2">
        <f>H310</f>
        <v>0</v>
      </c>
      <c r="AO298" s="3">
        <f>H311</f>
        <v>6</v>
      </c>
      <c r="AP298" s="49">
        <f>H312</f>
        <v>2</v>
      </c>
      <c r="AQ298" s="50">
        <f>H313</f>
        <v>13</v>
      </c>
      <c r="AT298" s="49">
        <v>0.5</v>
      </c>
      <c r="AU298" s="31">
        <f t="shared" ref="AU298:BO298" si="3047">PRODUCT(W298*100*1/W309)</f>
        <v>0</v>
      </c>
      <c r="AV298" s="31">
        <f t="shared" si="3047"/>
        <v>0</v>
      </c>
      <c r="AW298" s="31">
        <f t="shared" si="3047"/>
        <v>0</v>
      </c>
      <c r="AX298" s="31">
        <f t="shared" si="3047"/>
        <v>0</v>
      </c>
      <c r="AY298" s="31">
        <f t="shared" si="3047"/>
        <v>8</v>
      </c>
      <c r="AZ298" s="31">
        <f t="shared" si="3047"/>
        <v>12</v>
      </c>
      <c r="BA298" s="31">
        <f t="shared" si="3047"/>
        <v>20</v>
      </c>
      <c r="BB298" s="51">
        <f t="shared" si="3047"/>
        <v>0</v>
      </c>
      <c r="BC298" s="31">
        <f t="shared" si="3047"/>
        <v>40</v>
      </c>
      <c r="BD298" s="31">
        <f t="shared" si="3047"/>
        <v>4</v>
      </c>
      <c r="BE298" s="31">
        <f t="shared" si="3047"/>
        <v>8</v>
      </c>
      <c r="BF298" s="31">
        <f t="shared" si="3047"/>
        <v>0</v>
      </c>
      <c r="BG298" s="31">
        <f t="shared" si="3047"/>
        <v>8</v>
      </c>
      <c r="BH298" s="31">
        <f t="shared" si="3047"/>
        <v>42.857142857142854</v>
      </c>
      <c r="BI298" s="31">
        <f t="shared" si="3047"/>
        <v>0</v>
      </c>
      <c r="BJ298" s="31">
        <f t="shared" si="3047"/>
        <v>4</v>
      </c>
      <c r="BK298" s="32">
        <f t="shared" si="3047"/>
        <v>0</v>
      </c>
      <c r="BL298" s="31">
        <f t="shared" si="3047"/>
        <v>0</v>
      </c>
      <c r="BM298" s="33">
        <f t="shared" si="3047"/>
        <v>24</v>
      </c>
      <c r="BN298" s="30">
        <f t="shared" si="3047"/>
        <v>8</v>
      </c>
      <c r="BO298" s="52">
        <f t="shared" si="3047"/>
        <v>52</v>
      </c>
      <c r="BR298" s="49">
        <v>0.5</v>
      </c>
      <c r="BS298" s="31">
        <f t="shared" ref="BS298:CM298" si="3048">AU293+AU294+AU295+AU296+AU297+AU298</f>
        <v>0</v>
      </c>
      <c r="BT298" s="31">
        <f t="shared" si="3048"/>
        <v>0</v>
      </c>
      <c r="BU298" s="31">
        <f t="shared" si="3048"/>
        <v>24</v>
      </c>
      <c r="BV298" s="31">
        <f t="shared" si="3048"/>
        <v>36</v>
      </c>
      <c r="BW298" s="31">
        <f t="shared" si="3048"/>
        <v>84</v>
      </c>
      <c r="BX298" s="31">
        <f t="shared" si="3048"/>
        <v>80</v>
      </c>
      <c r="BY298" s="31">
        <f t="shared" si="3048"/>
        <v>96</v>
      </c>
      <c r="BZ298" s="51">
        <f t="shared" si="3048"/>
        <v>0</v>
      </c>
      <c r="CA298" s="31">
        <f t="shared" si="3048"/>
        <v>76</v>
      </c>
      <c r="CB298" s="31">
        <f t="shared" si="3048"/>
        <v>100</v>
      </c>
      <c r="CC298" s="31">
        <f t="shared" si="3048"/>
        <v>8</v>
      </c>
      <c r="CD298" s="31">
        <f t="shared" si="3048"/>
        <v>72</v>
      </c>
      <c r="CE298" s="31">
        <f t="shared" si="3048"/>
        <v>100</v>
      </c>
      <c r="CF298" s="31">
        <f t="shared" si="3048"/>
        <v>85.714285714285722</v>
      </c>
      <c r="CG298" s="31">
        <f t="shared" si="3048"/>
        <v>0</v>
      </c>
      <c r="CH298" s="31">
        <f t="shared" si="3048"/>
        <v>80</v>
      </c>
      <c r="CI298" s="32">
        <f t="shared" si="3048"/>
        <v>92</v>
      </c>
      <c r="CJ298" s="31">
        <f t="shared" si="3048"/>
        <v>92</v>
      </c>
      <c r="CK298" s="33">
        <f t="shared" si="3048"/>
        <v>92</v>
      </c>
      <c r="CL298" s="30">
        <f t="shared" si="3048"/>
        <v>8</v>
      </c>
      <c r="CM298" s="52">
        <f t="shared" si="3048"/>
        <v>92</v>
      </c>
      <c r="CN298" s="5"/>
      <c r="CQ298" s="10"/>
      <c r="CR298" s="10" t="str">
        <f>A292</f>
        <v>Serratia marcescens</v>
      </c>
      <c r="CS298" s="10"/>
      <c r="CT298" s="10"/>
      <c r="CU298" s="10"/>
      <c r="CV298" s="10"/>
      <c r="CW298" s="10"/>
      <c r="CX298" s="10"/>
      <c r="CY298" s="10"/>
      <c r="CZ298" s="10"/>
      <c r="DA298" s="10"/>
      <c r="DB298" s="10"/>
      <c r="DC298" s="10"/>
      <c r="DD298" s="10"/>
      <c r="DE298" s="10"/>
      <c r="DF298" s="10"/>
      <c r="DG298" s="10"/>
      <c r="DH298" s="10"/>
      <c r="DI298" s="10"/>
      <c r="DJ298" s="10"/>
      <c r="DK298" s="10"/>
      <c r="DL298" s="10"/>
      <c r="DM298" s="10"/>
      <c r="DN298" s="10"/>
    </row>
    <row r="299" spans="1:118" x14ac:dyDescent="0.25">
      <c r="B299" s="49" t="s">
        <v>8</v>
      </c>
      <c r="C299" s="2">
        <v>0</v>
      </c>
      <c r="D299" s="2">
        <v>0</v>
      </c>
      <c r="E299" s="2">
        <v>0</v>
      </c>
      <c r="F299" s="2">
        <v>19</v>
      </c>
      <c r="G299" s="2">
        <v>0</v>
      </c>
      <c r="H299" s="2">
        <v>5</v>
      </c>
      <c r="I299" s="2">
        <v>0</v>
      </c>
      <c r="J299" s="4">
        <v>0</v>
      </c>
      <c r="K299" s="4">
        <v>0</v>
      </c>
      <c r="L299" s="3">
        <v>1</v>
      </c>
      <c r="M299" s="3">
        <v>0</v>
      </c>
      <c r="N299" s="3">
        <v>0</v>
      </c>
      <c r="O299" s="3">
        <v>0</v>
      </c>
      <c r="P299" s="3">
        <v>0</v>
      </c>
      <c r="Q299" s="3">
        <v>0</v>
      </c>
      <c r="R299" s="3">
        <v>0</v>
      </c>
      <c r="S299" s="49">
        <v>25</v>
      </c>
      <c r="V299" s="49">
        <v>1</v>
      </c>
      <c r="W299" s="2">
        <f>I293</f>
        <v>0</v>
      </c>
      <c r="X299" s="2">
        <f>I294</f>
        <v>0</v>
      </c>
      <c r="Y299" s="2">
        <f>I295</f>
        <v>7</v>
      </c>
      <c r="Z299" s="2">
        <f>I296</f>
        <v>7</v>
      </c>
      <c r="AA299" s="2">
        <f>I297</f>
        <v>1</v>
      </c>
      <c r="AB299" s="2">
        <f>I298</f>
        <v>0</v>
      </c>
      <c r="AC299" s="2">
        <f>I299</f>
        <v>0</v>
      </c>
      <c r="AD299" s="49">
        <f>I300</f>
        <v>0</v>
      </c>
      <c r="AE299" s="2">
        <f>I301</f>
        <v>4</v>
      </c>
      <c r="AF299" s="2">
        <f>I302</f>
        <v>0</v>
      </c>
      <c r="AG299" s="2">
        <f>I303</f>
        <v>1</v>
      </c>
      <c r="AH299" s="2">
        <f>I304</f>
        <v>7</v>
      </c>
      <c r="AI299" s="2">
        <f>I305</f>
        <v>0</v>
      </c>
      <c r="AJ299" s="2">
        <f>I306</f>
        <v>1</v>
      </c>
      <c r="AK299" s="2">
        <f>I307</f>
        <v>0</v>
      </c>
      <c r="AL299" s="2">
        <f>I308</f>
        <v>1</v>
      </c>
      <c r="AM299" s="3">
        <f>I309</f>
        <v>1</v>
      </c>
      <c r="AN299" s="4">
        <f>I310</f>
        <v>2</v>
      </c>
      <c r="AO299" s="3">
        <f>I311</f>
        <v>0</v>
      </c>
      <c r="AP299" s="49">
        <f>I312</f>
        <v>1</v>
      </c>
      <c r="AQ299" s="53">
        <f>I313</f>
        <v>2</v>
      </c>
      <c r="AT299" s="49">
        <v>1</v>
      </c>
      <c r="AU299" s="31">
        <f t="shared" ref="AU299:BO299" si="3049">PRODUCT(W299*100*1/W309)</f>
        <v>0</v>
      </c>
      <c r="AV299" s="31">
        <f t="shared" si="3049"/>
        <v>0</v>
      </c>
      <c r="AW299" s="31">
        <f t="shared" si="3049"/>
        <v>28</v>
      </c>
      <c r="AX299" s="31">
        <f t="shared" si="3049"/>
        <v>28</v>
      </c>
      <c r="AY299" s="31">
        <f t="shared" si="3049"/>
        <v>4</v>
      </c>
      <c r="AZ299" s="31">
        <f t="shared" si="3049"/>
        <v>0</v>
      </c>
      <c r="BA299" s="31">
        <f t="shared" si="3049"/>
        <v>0</v>
      </c>
      <c r="BB299" s="51">
        <f t="shared" si="3049"/>
        <v>0</v>
      </c>
      <c r="BC299" s="31">
        <f t="shared" si="3049"/>
        <v>16</v>
      </c>
      <c r="BD299" s="31">
        <f t="shared" si="3049"/>
        <v>0</v>
      </c>
      <c r="BE299" s="31">
        <f t="shared" si="3049"/>
        <v>4</v>
      </c>
      <c r="BF299" s="31">
        <f t="shared" si="3049"/>
        <v>28</v>
      </c>
      <c r="BG299" s="31">
        <f t="shared" si="3049"/>
        <v>0</v>
      </c>
      <c r="BH299" s="31">
        <f t="shared" si="3049"/>
        <v>14.285714285714286</v>
      </c>
      <c r="BI299" s="31">
        <f t="shared" si="3049"/>
        <v>0</v>
      </c>
      <c r="BJ299" s="31">
        <f t="shared" si="3049"/>
        <v>4</v>
      </c>
      <c r="BK299" s="33">
        <f t="shared" si="3049"/>
        <v>4</v>
      </c>
      <c r="BL299" s="32">
        <f t="shared" si="3049"/>
        <v>8</v>
      </c>
      <c r="BM299" s="33">
        <f t="shared" si="3049"/>
        <v>0</v>
      </c>
      <c r="BN299" s="30">
        <f t="shared" si="3049"/>
        <v>4</v>
      </c>
      <c r="BO299" s="54">
        <f t="shared" si="3049"/>
        <v>8</v>
      </c>
      <c r="BR299" s="49">
        <v>1</v>
      </c>
      <c r="BS299" s="31">
        <f t="shared" ref="BS299:CM299" si="3050">AU293+AU294+AU295+AU296+AU297+AU298+AU299</f>
        <v>0</v>
      </c>
      <c r="BT299" s="31">
        <f t="shared" si="3050"/>
        <v>0</v>
      </c>
      <c r="BU299" s="31">
        <f t="shared" si="3050"/>
        <v>52</v>
      </c>
      <c r="BV299" s="31">
        <f t="shared" si="3050"/>
        <v>64</v>
      </c>
      <c r="BW299" s="31">
        <f t="shared" si="3050"/>
        <v>88</v>
      </c>
      <c r="BX299" s="31">
        <f t="shared" si="3050"/>
        <v>80</v>
      </c>
      <c r="BY299" s="31">
        <f t="shared" si="3050"/>
        <v>96</v>
      </c>
      <c r="BZ299" s="51">
        <f t="shared" si="3050"/>
        <v>0</v>
      </c>
      <c r="CA299" s="31">
        <f t="shared" si="3050"/>
        <v>92</v>
      </c>
      <c r="CB299" s="31">
        <f t="shared" si="3050"/>
        <v>100</v>
      </c>
      <c r="CC299" s="31">
        <f t="shared" si="3050"/>
        <v>12</v>
      </c>
      <c r="CD299" s="31">
        <f t="shared" si="3050"/>
        <v>100</v>
      </c>
      <c r="CE299" s="31">
        <f t="shared" si="3050"/>
        <v>100</v>
      </c>
      <c r="CF299" s="31">
        <f t="shared" si="3050"/>
        <v>100.00000000000001</v>
      </c>
      <c r="CG299" s="31">
        <f t="shared" si="3050"/>
        <v>0</v>
      </c>
      <c r="CH299" s="31">
        <f t="shared" si="3050"/>
        <v>84</v>
      </c>
      <c r="CI299" s="33">
        <f t="shared" si="3050"/>
        <v>96</v>
      </c>
      <c r="CJ299" s="32">
        <f t="shared" si="3050"/>
        <v>100</v>
      </c>
      <c r="CK299" s="33">
        <f t="shared" si="3050"/>
        <v>92</v>
      </c>
      <c r="CL299" s="30">
        <f t="shared" si="3050"/>
        <v>12</v>
      </c>
      <c r="CM299" s="54">
        <f t="shared" si="3050"/>
        <v>100</v>
      </c>
      <c r="CN299" s="5"/>
      <c r="CQ299" s="10"/>
      <c r="CR299" s="10"/>
      <c r="CS299" s="10"/>
      <c r="CT299" s="10"/>
      <c r="CU299" s="10"/>
      <c r="CV299" s="10"/>
      <c r="CW299" s="10"/>
      <c r="CX299" s="10"/>
      <c r="CY299" s="10"/>
      <c r="CZ299" s="10"/>
      <c r="DA299" s="10"/>
      <c r="DB299" s="10"/>
      <c r="DC299" s="10"/>
      <c r="DD299" s="10"/>
      <c r="DE299" s="10"/>
      <c r="DF299" s="10"/>
      <c r="DG299" s="10"/>
      <c r="DH299" s="10"/>
      <c r="DI299" s="10"/>
      <c r="DJ299" s="10"/>
      <c r="DK299" s="10"/>
      <c r="DL299" s="10"/>
      <c r="DM299" s="10"/>
      <c r="DN299" s="10"/>
    </row>
    <row r="300" spans="1:118" x14ac:dyDescent="0.25">
      <c r="B300" s="49" t="s">
        <v>9</v>
      </c>
      <c r="C300" s="49">
        <v>0</v>
      </c>
      <c r="D300" s="49">
        <v>0</v>
      </c>
      <c r="E300" s="49">
        <v>0</v>
      </c>
      <c r="F300" s="49">
        <v>0</v>
      </c>
      <c r="G300" s="49">
        <v>0</v>
      </c>
      <c r="H300" s="49">
        <v>0</v>
      </c>
      <c r="I300" s="49">
        <v>0</v>
      </c>
      <c r="J300" s="49">
        <v>0</v>
      </c>
      <c r="K300" s="49">
        <v>0</v>
      </c>
      <c r="L300" s="49">
        <v>1</v>
      </c>
      <c r="M300" s="49">
        <v>3</v>
      </c>
      <c r="N300" s="49">
        <v>6</v>
      </c>
      <c r="O300" s="49">
        <v>15</v>
      </c>
      <c r="P300" s="49">
        <v>0</v>
      </c>
      <c r="Q300" s="49">
        <v>0</v>
      </c>
      <c r="R300" s="49">
        <v>0</v>
      </c>
      <c r="S300" s="49">
        <v>25</v>
      </c>
      <c r="V300" s="49">
        <v>2</v>
      </c>
      <c r="W300" s="2">
        <f>J293</f>
        <v>0</v>
      </c>
      <c r="X300" s="2">
        <f>J294</f>
        <v>0</v>
      </c>
      <c r="Y300" s="2">
        <f>J295</f>
        <v>7</v>
      </c>
      <c r="Z300" s="2">
        <f>J296</f>
        <v>4</v>
      </c>
      <c r="AA300" s="4">
        <f>J297</f>
        <v>2</v>
      </c>
      <c r="AB300" s="4">
        <f>J298</f>
        <v>1</v>
      </c>
      <c r="AC300" s="4">
        <f>J299</f>
        <v>0</v>
      </c>
      <c r="AD300" s="49">
        <f>J300</f>
        <v>0</v>
      </c>
      <c r="AE300" s="2">
        <f>J301</f>
        <v>2</v>
      </c>
      <c r="AF300" s="2">
        <f>J302</f>
        <v>0</v>
      </c>
      <c r="AG300" s="2">
        <f>J303</f>
        <v>0</v>
      </c>
      <c r="AH300" s="2">
        <f>J304</f>
        <v>0</v>
      </c>
      <c r="AI300" s="2">
        <f>J305</f>
        <v>0</v>
      </c>
      <c r="AJ300" s="2">
        <f>J306</f>
        <v>0</v>
      </c>
      <c r="AK300" s="2">
        <f>J307</f>
        <v>0</v>
      </c>
      <c r="AL300" s="2">
        <f>J308</f>
        <v>1</v>
      </c>
      <c r="AM300" s="3">
        <f>J309</f>
        <v>1</v>
      </c>
      <c r="AN300" s="3">
        <f>J310</f>
        <v>0</v>
      </c>
      <c r="AO300" s="3">
        <f>J311</f>
        <v>1</v>
      </c>
      <c r="AP300" s="49">
        <f>J312</f>
        <v>10</v>
      </c>
      <c r="AQ300" s="53">
        <f>J313</f>
        <v>0</v>
      </c>
      <c r="AT300" s="49">
        <v>2</v>
      </c>
      <c r="AU300" s="31">
        <f t="shared" ref="AU300:BO300" si="3051">PRODUCT(W300*100*1/W309)</f>
        <v>0</v>
      </c>
      <c r="AV300" s="31">
        <f t="shared" si="3051"/>
        <v>0</v>
      </c>
      <c r="AW300" s="31">
        <f t="shared" si="3051"/>
        <v>28</v>
      </c>
      <c r="AX300" s="31">
        <f t="shared" si="3051"/>
        <v>16</v>
      </c>
      <c r="AY300" s="32">
        <f t="shared" si="3051"/>
        <v>8</v>
      </c>
      <c r="AZ300" s="32">
        <f t="shared" si="3051"/>
        <v>4</v>
      </c>
      <c r="BA300" s="32">
        <f t="shared" si="3051"/>
        <v>0</v>
      </c>
      <c r="BB300" s="51">
        <f t="shared" si="3051"/>
        <v>0</v>
      </c>
      <c r="BC300" s="31">
        <f t="shared" si="3051"/>
        <v>8</v>
      </c>
      <c r="BD300" s="31">
        <f t="shared" si="3051"/>
        <v>0</v>
      </c>
      <c r="BE300" s="31">
        <f t="shared" si="3051"/>
        <v>0</v>
      </c>
      <c r="BF300" s="31">
        <f t="shared" si="3051"/>
        <v>0</v>
      </c>
      <c r="BG300" s="31">
        <f t="shared" si="3051"/>
        <v>0</v>
      </c>
      <c r="BH300" s="31">
        <f t="shared" si="3051"/>
        <v>0</v>
      </c>
      <c r="BI300" s="31">
        <f t="shared" si="3051"/>
        <v>0</v>
      </c>
      <c r="BJ300" s="31">
        <f t="shared" si="3051"/>
        <v>4</v>
      </c>
      <c r="BK300" s="33">
        <f t="shared" si="3051"/>
        <v>4</v>
      </c>
      <c r="BL300" s="33">
        <f t="shared" si="3051"/>
        <v>0</v>
      </c>
      <c r="BM300" s="33">
        <f t="shared" si="3051"/>
        <v>4</v>
      </c>
      <c r="BN300" s="30">
        <f t="shared" si="3051"/>
        <v>40</v>
      </c>
      <c r="BO300" s="54">
        <f t="shared" si="3051"/>
        <v>0</v>
      </c>
      <c r="BR300" s="49">
        <v>2</v>
      </c>
      <c r="BS300" s="31">
        <f t="shared" ref="BS300:CM300" si="3052">AU293+AU294+AU295+AU296+AU297+AU298+AU299+AU300</f>
        <v>0</v>
      </c>
      <c r="BT300" s="31">
        <f t="shared" si="3052"/>
        <v>0</v>
      </c>
      <c r="BU300" s="31">
        <f t="shared" si="3052"/>
        <v>80</v>
      </c>
      <c r="BV300" s="31">
        <f t="shared" si="3052"/>
        <v>80</v>
      </c>
      <c r="BW300" s="32">
        <f t="shared" si="3052"/>
        <v>96</v>
      </c>
      <c r="BX300" s="32">
        <f t="shared" si="3052"/>
        <v>84</v>
      </c>
      <c r="BY300" s="32">
        <f t="shared" si="3052"/>
        <v>96</v>
      </c>
      <c r="BZ300" s="51">
        <f t="shared" si="3052"/>
        <v>0</v>
      </c>
      <c r="CA300" s="31">
        <f t="shared" si="3052"/>
        <v>100</v>
      </c>
      <c r="CB300" s="31">
        <f t="shared" si="3052"/>
        <v>100</v>
      </c>
      <c r="CC300" s="31">
        <f t="shared" si="3052"/>
        <v>12</v>
      </c>
      <c r="CD300" s="31">
        <f t="shared" si="3052"/>
        <v>100</v>
      </c>
      <c r="CE300" s="31">
        <f t="shared" si="3052"/>
        <v>100</v>
      </c>
      <c r="CF300" s="31">
        <f t="shared" si="3052"/>
        <v>100.00000000000001</v>
      </c>
      <c r="CG300" s="31">
        <f t="shared" si="3052"/>
        <v>0</v>
      </c>
      <c r="CH300" s="31">
        <f t="shared" si="3052"/>
        <v>88</v>
      </c>
      <c r="CI300" s="33">
        <f t="shared" si="3052"/>
        <v>100</v>
      </c>
      <c r="CJ300" s="33">
        <f t="shared" si="3052"/>
        <v>100</v>
      </c>
      <c r="CK300" s="33">
        <f t="shared" si="3052"/>
        <v>96</v>
      </c>
      <c r="CL300" s="30">
        <f t="shared" si="3052"/>
        <v>52</v>
      </c>
      <c r="CM300" s="54">
        <f t="shared" si="3052"/>
        <v>100</v>
      </c>
      <c r="CN300" s="34"/>
      <c r="CQ300" s="10"/>
      <c r="CR300" s="10"/>
      <c r="CS300" s="10"/>
      <c r="CT300" s="10"/>
      <c r="CU300" s="10"/>
      <c r="CV300" s="10"/>
      <c r="CW300" s="10"/>
      <c r="CX300" s="10"/>
      <c r="CY300" s="10"/>
      <c r="CZ300" s="10"/>
      <c r="DA300" s="10"/>
      <c r="DB300" s="10"/>
      <c r="DC300" s="10"/>
      <c r="DD300" s="10"/>
      <c r="DE300" s="10"/>
      <c r="DF300" s="10"/>
      <c r="DG300" s="10"/>
      <c r="DH300" s="10"/>
      <c r="DI300" s="10"/>
      <c r="DJ300" s="10"/>
      <c r="DK300" s="10"/>
      <c r="DL300" s="10"/>
      <c r="DM300" s="10"/>
      <c r="DN300" s="10"/>
    </row>
    <row r="301" spans="1:118" x14ac:dyDescent="0.25">
      <c r="B301" s="49" t="s">
        <v>10</v>
      </c>
      <c r="C301" s="2">
        <v>0</v>
      </c>
      <c r="D301" s="2">
        <v>0</v>
      </c>
      <c r="E301" s="2">
        <v>4</v>
      </c>
      <c r="F301" s="2">
        <v>0</v>
      </c>
      <c r="G301" s="2">
        <v>5</v>
      </c>
      <c r="H301" s="2">
        <v>10</v>
      </c>
      <c r="I301" s="2">
        <v>4</v>
      </c>
      <c r="J301" s="2">
        <v>2</v>
      </c>
      <c r="K301" s="4">
        <v>0</v>
      </c>
      <c r="L301" s="3">
        <v>0</v>
      </c>
      <c r="M301" s="3">
        <v>0</v>
      </c>
      <c r="N301" s="3">
        <v>0</v>
      </c>
      <c r="O301" s="3">
        <v>0</v>
      </c>
      <c r="P301" s="3">
        <v>0</v>
      </c>
      <c r="Q301" s="3">
        <v>0</v>
      </c>
      <c r="R301" s="3">
        <v>0</v>
      </c>
      <c r="S301" s="49">
        <v>25</v>
      </c>
      <c r="V301" s="49">
        <v>4</v>
      </c>
      <c r="W301" s="2">
        <f>K293</f>
        <v>0</v>
      </c>
      <c r="X301" s="2">
        <f>K294</f>
        <v>1</v>
      </c>
      <c r="Y301" s="2">
        <f>K295</f>
        <v>0</v>
      </c>
      <c r="Z301" s="2">
        <f>K296</f>
        <v>0</v>
      </c>
      <c r="AA301" s="4">
        <f>K297</f>
        <v>0</v>
      </c>
      <c r="AB301" s="3">
        <f>K298</f>
        <v>2</v>
      </c>
      <c r="AC301" s="4">
        <f>K299</f>
        <v>0</v>
      </c>
      <c r="AD301" s="49">
        <f>K300</f>
        <v>0</v>
      </c>
      <c r="AE301" s="4">
        <f>K301</f>
        <v>0</v>
      </c>
      <c r="AF301" s="4">
        <f>K302</f>
        <v>0</v>
      </c>
      <c r="AG301" s="3">
        <f>K303</f>
        <v>0</v>
      </c>
      <c r="AH301" s="2">
        <f>K304</f>
        <v>0</v>
      </c>
      <c r="AI301" s="3">
        <f>K305</f>
        <v>0</v>
      </c>
      <c r="AJ301" s="3">
        <f>K306</f>
        <v>0</v>
      </c>
      <c r="AK301" s="2">
        <f>K307</f>
        <v>4</v>
      </c>
      <c r="AL301" s="4">
        <f>K308</f>
        <v>2</v>
      </c>
      <c r="AM301" s="3">
        <f>K309</f>
        <v>0</v>
      </c>
      <c r="AN301" s="3">
        <f>K310</f>
        <v>0</v>
      </c>
      <c r="AO301" s="3">
        <f>K311</f>
        <v>1</v>
      </c>
      <c r="AP301" s="49">
        <f>K312</f>
        <v>6</v>
      </c>
      <c r="AQ301" s="53">
        <f>K313</f>
        <v>0</v>
      </c>
      <c r="AT301" s="49">
        <v>4</v>
      </c>
      <c r="AU301" s="31">
        <f t="shared" ref="AU301:BO301" si="3053">PRODUCT(W301*100*1/W309)</f>
        <v>0</v>
      </c>
      <c r="AV301" s="31">
        <f t="shared" si="3053"/>
        <v>4</v>
      </c>
      <c r="AW301" s="31">
        <f t="shared" si="3053"/>
        <v>0</v>
      </c>
      <c r="AX301" s="31">
        <f t="shared" si="3053"/>
        <v>0</v>
      </c>
      <c r="AY301" s="32">
        <f t="shared" si="3053"/>
        <v>0</v>
      </c>
      <c r="AZ301" s="33">
        <f t="shared" si="3053"/>
        <v>8</v>
      </c>
      <c r="BA301" s="32">
        <f t="shared" si="3053"/>
        <v>0</v>
      </c>
      <c r="BB301" s="51">
        <f t="shared" si="3053"/>
        <v>0</v>
      </c>
      <c r="BC301" s="32">
        <f t="shared" si="3053"/>
        <v>0</v>
      </c>
      <c r="BD301" s="32">
        <f t="shared" si="3053"/>
        <v>0</v>
      </c>
      <c r="BE301" s="33">
        <f t="shared" si="3053"/>
        <v>0</v>
      </c>
      <c r="BF301" s="2">
        <f t="shared" si="3053"/>
        <v>0</v>
      </c>
      <c r="BG301" s="33">
        <f t="shared" si="3053"/>
        <v>0</v>
      </c>
      <c r="BH301" s="33">
        <f t="shared" si="3053"/>
        <v>0</v>
      </c>
      <c r="BI301" s="31">
        <f t="shared" si="3053"/>
        <v>16</v>
      </c>
      <c r="BJ301" s="32">
        <f t="shared" si="3053"/>
        <v>8</v>
      </c>
      <c r="BK301" s="33">
        <f t="shared" si="3053"/>
        <v>0</v>
      </c>
      <c r="BL301" s="33">
        <f t="shared" si="3053"/>
        <v>0</v>
      </c>
      <c r="BM301" s="33">
        <f t="shared" si="3053"/>
        <v>4</v>
      </c>
      <c r="BN301" s="30">
        <f t="shared" si="3053"/>
        <v>24</v>
      </c>
      <c r="BO301" s="54">
        <f t="shared" si="3053"/>
        <v>0</v>
      </c>
      <c r="BR301" s="49">
        <v>4</v>
      </c>
      <c r="BS301" s="31">
        <f t="shared" ref="BS301:CM301" si="3054">AU293+AU294+AU295+AU296+AU297+AU298+AU299+AU300+AU301</f>
        <v>0</v>
      </c>
      <c r="BT301" s="31">
        <f t="shared" si="3054"/>
        <v>4</v>
      </c>
      <c r="BU301" s="31">
        <f t="shared" si="3054"/>
        <v>80</v>
      </c>
      <c r="BV301" s="31">
        <f t="shared" si="3054"/>
        <v>80</v>
      </c>
      <c r="BW301" s="32">
        <f t="shared" si="3054"/>
        <v>96</v>
      </c>
      <c r="BX301" s="33">
        <f t="shared" si="3054"/>
        <v>92</v>
      </c>
      <c r="BY301" s="32">
        <f t="shared" si="3054"/>
        <v>96</v>
      </c>
      <c r="BZ301" s="51">
        <f t="shared" si="3054"/>
        <v>0</v>
      </c>
      <c r="CA301" s="32">
        <f t="shared" si="3054"/>
        <v>100</v>
      </c>
      <c r="CB301" s="32">
        <f t="shared" si="3054"/>
        <v>100</v>
      </c>
      <c r="CC301" s="33">
        <f t="shared" si="3054"/>
        <v>12</v>
      </c>
      <c r="CD301" s="31">
        <f t="shared" si="3054"/>
        <v>100</v>
      </c>
      <c r="CE301" s="31">
        <f t="shared" si="3054"/>
        <v>100</v>
      </c>
      <c r="CF301" s="31">
        <f t="shared" si="3054"/>
        <v>100.00000000000001</v>
      </c>
      <c r="CG301" s="31">
        <f t="shared" si="3054"/>
        <v>16</v>
      </c>
      <c r="CH301" s="32">
        <f t="shared" si="3054"/>
        <v>96</v>
      </c>
      <c r="CI301" s="33">
        <f t="shared" si="3054"/>
        <v>100</v>
      </c>
      <c r="CJ301" s="33">
        <f t="shared" si="3054"/>
        <v>100</v>
      </c>
      <c r="CK301" s="33">
        <f t="shared" si="3054"/>
        <v>100</v>
      </c>
      <c r="CL301" s="30">
        <f t="shared" si="3054"/>
        <v>76</v>
      </c>
      <c r="CM301" s="54">
        <f t="shared" si="3054"/>
        <v>100</v>
      </c>
      <c r="CN301" s="7"/>
      <c r="CQ301" s="10"/>
      <c r="CR301" s="10"/>
      <c r="CS301" s="10"/>
      <c r="CT301" s="10"/>
      <c r="CU301" s="10"/>
      <c r="CV301" s="10"/>
      <c r="CW301" s="10"/>
      <c r="CX301" s="10"/>
      <c r="CY301" s="10"/>
      <c r="CZ301" s="10"/>
      <c r="DA301" s="10"/>
      <c r="DB301" s="10"/>
      <c r="DC301" s="10"/>
      <c r="DD301" s="10"/>
      <c r="DE301" s="10"/>
      <c r="DF301" s="10"/>
      <c r="DG301" s="10"/>
      <c r="DH301" s="10"/>
      <c r="DI301" s="10"/>
      <c r="DJ301" s="10"/>
      <c r="DK301" s="10"/>
      <c r="DL301" s="10"/>
      <c r="DM301" s="10"/>
      <c r="DN301" s="10"/>
    </row>
    <row r="302" spans="1:118" x14ac:dyDescent="0.25">
      <c r="B302" s="49" t="s">
        <v>11</v>
      </c>
      <c r="C302" s="2">
        <v>0</v>
      </c>
      <c r="D302" s="2">
        <v>0</v>
      </c>
      <c r="E302" s="2">
        <v>24</v>
      </c>
      <c r="F302" s="2">
        <v>0</v>
      </c>
      <c r="G302" s="2">
        <v>0</v>
      </c>
      <c r="H302" s="2">
        <v>1</v>
      </c>
      <c r="I302" s="2">
        <v>0</v>
      </c>
      <c r="J302" s="2">
        <v>0</v>
      </c>
      <c r="K302" s="4">
        <v>0</v>
      </c>
      <c r="L302" s="4">
        <v>0</v>
      </c>
      <c r="M302" s="3">
        <v>0</v>
      </c>
      <c r="N302" s="3">
        <v>0</v>
      </c>
      <c r="O302" s="3">
        <v>0</v>
      </c>
      <c r="P302" s="3">
        <v>0</v>
      </c>
      <c r="Q302" s="3">
        <v>0</v>
      </c>
      <c r="R302" s="3">
        <v>0</v>
      </c>
      <c r="S302" s="49">
        <v>25</v>
      </c>
      <c r="V302" s="49">
        <v>8</v>
      </c>
      <c r="W302" s="2">
        <f>L293</f>
        <v>3</v>
      </c>
      <c r="X302" s="2">
        <f>L294</f>
        <v>4</v>
      </c>
      <c r="Y302" s="2">
        <f>L295</f>
        <v>0</v>
      </c>
      <c r="Z302" s="2">
        <f>L296</f>
        <v>2</v>
      </c>
      <c r="AA302" s="3">
        <f>L297</f>
        <v>0</v>
      </c>
      <c r="AB302" s="3">
        <f>L298</f>
        <v>1</v>
      </c>
      <c r="AC302" s="3">
        <f>L299</f>
        <v>1</v>
      </c>
      <c r="AD302" s="49">
        <f>L300</f>
        <v>1</v>
      </c>
      <c r="AE302" s="3">
        <f>L301</f>
        <v>0</v>
      </c>
      <c r="AF302" s="4">
        <f>L302</f>
        <v>0</v>
      </c>
      <c r="AG302" s="3">
        <f>L303</f>
        <v>0</v>
      </c>
      <c r="AH302" s="2">
        <f>L304</f>
        <v>0</v>
      </c>
      <c r="AI302" s="3">
        <f>L305</f>
        <v>0</v>
      </c>
      <c r="AJ302" s="3">
        <f>L306</f>
        <v>0</v>
      </c>
      <c r="AK302" s="2">
        <f>L307</f>
        <v>7</v>
      </c>
      <c r="AL302" s="3">
        <f>L308</f>
        <v>0</v>
      </c>
      <c r="AM302" s="3">
        <f>L309</f>
        <v>0</v>
      </c>
      <c r="AN302" s="3">
        <f>L310</f>
        <v>0</v>
      </c>
      <c r="AO302" s="3">
        <f>L311</f>
        <v>0</v>
      </c>
      <c r="AP302" s="49">
        <f>L312</f>
        <v>5</v>
      </c>
      <c r="AQ302" s="53">
        <f>L313</f>
        <v>0</v>
      </c>
      <c r="AT302" s="49">
        <v>8</v>
      </c>
      <c r="AU302" s="31">
        <f t="shared" ref="AU302:BO302" si="3055">PRODUCT(W302*100*1/W309)</f>
        <v>12</v>
      </c>
      <c r="AV302" s="31">
        <f t="shared" si="3055"/>
        <v>16</v>
      </c>
      <c r="AW302" s="31">
        <f t="shared" si="3055"/>
        <v>0</v>
      </c>
      <c r="AX302" s="31">
        <f t="shared" si="3055"/>
        <v>8</v>
      </c>
      <c r="AY302" s="33">
        <f t="shared" si="3055"/>
        <v>0</v>
      </c>
      <c r="AZ302" s="33">
        <f t="shared" si="3055"/>
        <v>4</v>
      </c>
      <c r="BA302" s="33">
        <f t="shared" si="3055"/>
        <v>4</v>
      </c>
      <c r="BB302" s="51">
        <f t="shared" si="3055"/>
        <v>4</v>
      </c>
      <c r="BC302" s="33">
        <f t="shared" si="3055"/>
        <v>0</v>
      </c>
      <c r="BD302" s="32">
        <f t="shared" si="3055"/>
        <v>0</v>
      </c>
      <c r="BE302" s="33">
        <f t="shared" si="3055"/>
        <v>0</v>
      </c>
      <c r="BF302" s="2">
        <f t="shared" si="3055"/>
        <v>0</v>
      </c>
      <c r="BG302" s="3">
        <f t="shared" si="3055"/>
        <v>0</v>
      </c>
      <c r="BH302" s="33">
        <f t="shared" si="3055"/>
        <v>0</v>
      </c>
      <c r="BI302" s="31">
        <f t="shared" si="3055"/>
        <v>28</v>
      </c>
      <c r="BJ302" s="33">
        <f t="shared" si="3055"/>
        <v>0</v>
      </c>
      <c r="BK302" s="33">
        <f t="shared" si="3055"/>
        <v>0</v>
      </c>
      <c r="BL302" s="33">
        <f t="shared" si="3055"/>
        <v>0</v>
      </c>
      <c r="BM302" s="33">
        <f t="shared" si="3055"/>
        <v>0</v>
      </c>
      <c r="BN302" s="30">
        <f t="shared" si="3055"/>
        <v>20</v>
      </c>
      <c r="BO302" s="54">
        <f t="shared" si="3055"/>
        <v>0</v>
      </c>
      <c r="BR302" s="49">
        <v>8</v>
      </c>
      <c r="BS302" s="31">
        <f t="shared" ref="BS302:CM302" si="3056">AU293+AU294+AU295+AU296+AU297+AU298+AU299+AU300+AU301+AU302</f>
        <v>12</v>
      </c>
      <c r="BT302" s="31">
        <f t="shared" si="3056"/>
        <v>20</v>
      </c>
      <c r="BU302" s="31">
        <f t="shared" si="3056"/>
        <v>80</v>
      </c>
      <c r="BV302" s="31">
        <f t="shared" si="3056"/>
        <v>88</v>
      </c>
      <c r="BW302" s="33">
        <f t="shared" si="3056"/>
        <v>96</v>
      </c>
      <c r="BX302" s="33">
        <f t="shared" si="3056"/>
        <v>96</v>
      </c>
      <c r="BY302" s="33">
        <f t="shared" si="3056"/>
        <v>100</v>
      </c>
      <c r="BZ302" s="51">
        <f t="shared" si="3056"/>
        <v>4</v>
      </c>
      <c r="CA302" s="33">
        <f t="shared" si="3056"/>
        <v>100</v>
      </c>
      <c r="CB302" s="32">
        <f t="shared" si="3056"/>
        <v>100</v>
      </c>
      <c r="CC302" s="33">
        <f t="shared" si="3056"/>
        <v>12</v>
      </c>
      <c r="CD302" s="31">
        <f t="shared" si="3056"/>
        <v>100</v>
      </c>
      <c r="CE302" s="33">
        <f t="shared" si="3056"/>
        <v>100</v>
      </c>
      <c r="CF302" s="33">
        <f t="shared" si="3056"/>
        <v>100.00000000000001</v>
      </c>
      <c r="CG302" s="31">
        <f t="shared" si="3056"/>
        <v>44</v>
      </c>
      <c r="CH302" s="33">
        <f t="shared" si="3056"/>
        <v>96</v>
      </c>
      <c r="CI302" s="33">
        <f t="shared" si="3056"/>
        <v>100</v>
      </c>
      <c r="CJ302" s="33">
        <f t="shared" si="3056"/>
        <v>100</v>
      </c>
      <c r="CK302" s="33">
        <f t="shared" si="3056"/>
        <v>100</v>
      </c>
      <c r="CL302" s="30">
        <f t="shared" si="3056"/>
        <v>96</v>
      </c>
      <c r="CM302" s="54">
        <f t="shared" si="3056"/>
        <v>100</v>
      </c>
      <c r="CN302" s="7"/>
      <c r="CQ302" s="10"/>
      <c r="CR302" s="10"/>
      <c r="CS302" s="10"/>
      <c r="CT302" s="10"/>
      <c r="CU302" s="10"/>
      <c r="CV302" s="10"/>
      <c r="CW302" s="10"/>
      <c r="CX302" s="10"/>
      <c r="CY302" s="10"/>
      <c r="CZ302" s="10"/>
      <c r="DA302" s="10"/>
      <c r="DB302" s="10"/>
      <c r="DC302" s="10"/>
      <c r="DD302" s="10"/>
      <c r="DE302" s="10"/>
      <c r="DF302" s="10"/>
      <c r="DG302" s="10"/>
      <c r="DH302" s="10"/>
      <c r="DI302" s="10"/>
      <c r="DJ302" s="10"/>
      <c r="DK302" s="10"/>
      <c r="DL302" s="10"/>
      <c r="DM302" s="10"/>
      <c r="DN302" s="10"/>
    </row>
    <row r="303" spans="1:118" x14ac:dyDescent="0.25">
      <c r="B303" s="49" t="s">
        <v>12</v>
      </c>
      <c r="C303" s="2">
        <v>0</v>
      </c>
      <c r="D303" s="2">
        <v>0</v>
      </c>
      <c r="E303" s="2">
        <v>0</v>
      </c>
      <c r="F303" s="2">
        <v>0</v>
      </c>
      <c r="G303" s="2">
        <v>0</v>
      </c>
      <c r="H303" s="2">
        <v>2</v>
      </c>
      <c r="I303" s="2">
        <v>1</v>
      </c>
      <c r="J303" s="2">
        <v>0</v>
      </c>
      <c r="K303" s="3">
        <v>0</v>
      </c>
      <c r="L303" s="3">
        <v>0</v>
      </c>
      <c r="M303" s="3">
        <v>22</v>
      </c>
      <c r="N303" s="3">
        <v>0</v>
      </c>
      <c r="O303" s="3">
        <v>0</v>
      </c>
      <c r="P303" s="3">
        <v>0</v>
      </c>
      <c r="Q303" s="3">
        <v>0</v>
      </c>
      <c r="R303" s="3">
        <v>0</v>
      </c>
      <c r="S303" s="49">
        <v>25</v>
      </c>
      <c r="V303" s="49">
        <v>16</v>
      </c>
      <c r="W303" s="3">
        <f>M293</f>
        <v>4</v>
      </c>
      <c r="X303" s="3">
        <f>M294</f>
        <v>5</v>
      </c>
      <c r="Y303" s="3">
        <f>M295</f>
        <v>2</v>
      </c>
      <c r="Z303" s="3">
        <f>M296</f>
        <v>0</v>
      </c>
      <c r="AA303" s="3">
        <f>M297</f>
        <v>1</v>
      </c>
      <c r="AB303" s="3">
        <f>M298</f>
        <v>1</v>
      </c>
      <c r="AC303" s="3">
        <f>M299</f>
        <v>0</v>
      </c>
      <c r="AD303" s="49">
        <f>M300</f>
        <v>3</v>
      </c>
      <c r="AE303" s="3">
        <f>M301</f>
        <v>0</v>
      </c>
      <c r="AF303" s="3">
        <f>M302</f>
        <v>0</v>
      </c>
      <c r="AG303" s="3">
        <f>M303</f>
        <v>22</v>
      </c>
      <c r="AH303" s="3">
        <f>M304</f>
        <v>0</v>
      </c>
      <c r="AI303" s="3">
        <f>M305</f>
        <v>0</v>
      </c>
      <c r="AJ303" s="3">
        <f>M306</f>
        <v>0</v>
      </c>
      <c r="AK303" s="2">
        <f>M307</f>
        <v>8</v>
      </c>
      <c r="AL303" s="3">
        <f>M308</f>
        <v>0</v>
      </c>
      <c r="AM303" s="3">
        <f>M309</f>
        <v>0</v>
      </c>
      <c r="AN303" s="3">
        <f>M310</f>
        <v>0</v>
      </c>
      <c r="AO303" s="3">
        <f>M311</f>
        <v>0</v>
      </c>
      <c r="AP303" s="49">
        <f>M312</f>
        <v>1</v>
      </c>
      <c r="AQ303" s="53">
        <f>M313</f>
        <v>0</v>
      </c>
      <c r="AT303" s="49">
        <v>16</v>
      </c>
      <c r="AU303" s="33">
        <f t="shared" ref="AU303:BO303" si="3057">PRODUCT(W303*100*1/W309)</f>
        <v>16</v>
      </c>
      <c r="AV303" s="33">
        <f t="shared" si="3057"/>
        <v>20</v>
      </c>
      <c r="AW303" s="33">
        <f t="shared" si="3057"/>
        <v>8</v>
      </c>
      <c r="AX303" s="33">
        <f t="shared" si="3057"/>
        <v>0</v>
      </c>
      <c r="AY303" s="33">
        <f t="shared" si="3057"/>
        <v>4</v>
      </c>
      <c r="AZ303" s="33">
        <f t="shared" si="3057"/>
        <v>4</v>
      </c>
      <c r="BA303" s="33">
        <f t="shared" si="3057"/>
        <v>0</v>
      </c>
      <c r="BB303" s="54">
        <f t="shared" si="3057"/>
        <v>12</v>
      </c>
      <c r="BC303" s="33">
        <f t="shared" si="3057"/>
        <v>0</v>
      </c>
      <c r="BD303" s="33">
        <f t="shared" si="3057"/>
        <v>0</v>
      </c>
      <c r="BE303" s="33">
        <f t="shared" si="3057"/>
        <v>88</v>
      </c>
      <c r="BF303" s="33">
        <f t="shared" si="3057"/>
        <v>0</v>
      </c>
      <c r="BG303" s="3">
        <f t="shared" si="3057"/>
        <v>0</v>
      </c>
      <c r="BH303" s="33">
        <f t="shared" si="3057"/>
        <v>0</v>
      </c>
      <c r="BI303" s="31">
        <f t="shared" si="3057"/>
        <v>32</v>
      </c>
      <c r="BJ303" s="33">
        <f t="shared" si="3057"/>
        <v>0</v>
      </c>
      <c r="BK303" s="33">
        <f t="shared" si="3057"/>
        <v>0</v>
      </c>
      <c r="BL303" s="33">
        <f t="shared" si="3057"/>
        <v>0</v>
      </c>
      <c r="BM303" s="33">
        <f t="shared" si="3057"/>
        <v>0</v>
      </c>
      <c r="BN303" s="30">
        <f t="shared" si="3057"/>
        <v>4</v>
      </c>
      <c r="BO303" s="54">
        <f t="shared" si="3057"/>
        <v>0</v>
      </c>
      <c r="BR303" s="49">
        <v>16</v>
      </c>
      <c r="BS303" s="33">
        <f t="shared" ref="BS303:CM303" si="3058">AU293+AU294+AU295+AU296+AU297+AU298+AU299+AU300+AU301+AU302+AU303</f>
        <v>28</v>
      </c>
      <c r="BT303" s="33">
        <f t="shared" si="3058"/>
        <v>40</v>
      </c>
      <c r="BU303" s="31">
        <f t="shared" si="3058"/>
        <v>88</v>
      </c>
      <c r="BV303" s="31">
        <f t="shared" si="3058"/>
        <v>88</v>
      </c>
      <c r="BW303" s="33">
        <f t="shared" si="3058"/>
        <v>100</v>
      </c>
      <c r="BX303" s="33">
        <f t="shared" si="3058"/>
        <v>100</v>
      </c>
      <c r="BY303" s="33">
        <f t="shared" si="3058"/>
        <v>100</v>
      </c>
      <c r="BZ303" s="54">
        <f t="shared" si="3058"/>
        <v>16</v>
      </c>
      <c r="CA303" s="33">
        <f t="shared" si="3058"/>
        <v>100</v>
      </c>
      <c r="CB303" s="33">
        <f t="shared" si="3058"/>
        <v>100</v>
      </c>
      <c r="CC303" s="33">
        <f t="shared" si="3058"/>
        <v>100</v>
      </c>
      <c r="CD303" s="31">
        <f t="shared" si="3058"/>
        <v>100</v>
      </c>
      <c r="CE303" s="33">
        <f t="shared" si="3058"/>
        <v>100</v>
      </c>
      <c r="CF303" s="33">
        <f t="shared" si="3058"/>
        <v>100.00000000000001</v>
      </c>
      <c r="CG303" s="31">
        <f t="shared" si="3058"/>
        <v>76</v>
      </c>
      <c r="CH303" s="33">
        <f t="shared" si="3058"/>
        <v>96</v>
      </c>
      <c r="CI303" s="33">
        <f t="shared" si="3058"/>
        <v>100</v>
      </c>
      <c r="CJ303" s="33">
        <f t="shared" si="3058"/>
        <v>100</v>
      </c>
      <c r="CK303" s="33">
        <f t="shared" si="3058"/>
        <v>100</v>
      </c>
      <c r="CL303" s="30">
        <f t="shared" si="3058"/>
        <v>100</v>
      </c>
      <c r="CM303" s="54">
        <f t="shared" si="3058"/>
        <v>100</v>
      </c>
      <c r="CN303" s="7"/>
      <c r="CQ303" s="10"/>
      <c r="CR303" s="10"/>
      <c r="CS303" s="10"/>
      <c r="CT303" s="10"/>
      <c r="CU303" s="10"/>
      <c r="CV303" s="10"/>
      <c r="CW303" s="10"/>
      <c r="CX303" s="10"/>
      <c r="CY303" s="10"/>
      <c r="CZ303" s="10"/>
      <c r="DA303" s="10"/>
      <c r="DB303" s="10"/>
      <c r="DC303" s="10"/>
      <c r="DD303" s="10"/>
      <c r="DE303" s="10"/>
      <c r="DF303" s="10"/>
      <c r="DG303" s="10"/>
      <c r="DH303" s="10"/>
      <c r="DI303" s="10"/>
      <c r="DJ303" s="10"/>
      <c r="DK303" s="10"/>
      <c r="DL303" s="10"/>
      <c r="DM303" s="10"/>
      <c r="DN303" s="10"/>
    </row>
    <row r="304" spans="1:118" x14ac:dyDescent="0.25">
      <c r="B304" s="49" t="s">
        <v>13</v>
      </c>
      <c r="C304" s="2">
        <v>0</v>
      </c>
      <c r="D304" s="2">
        <v>0</v>
      </c>
      <c r="E304" s="2">
        <v>0</v>
      </c>
      <c r="F304" s="2">
        <v>0</v>
      </c>
      <c r="G304" s="2">
        <v>18</v>
      </c>
      <c r="H304" s="2">
        <v>0</v>
      </c>
      <c r="I304" s="2">
        <v>7</v>
      </c>
      <c r="J304" s="2">
        <v>0</v>
      </c>
      <c r="K304" s="2">
        <v>0</v>
      </c>
      <c r="L304" s="2">
        <v>0</v>
      </c>
      <c r="M304" s="3">
        <v>0</v>
      </c>
      <c r="N304" s="3">
        <v>0</v>
      </c>
      <c r="O304" s="3">
        <v>0</v>
      </c>
      <c r="P304" s="3">
        <v>0</v>
      </c>
      <c r="Q304" s="3">
        <v>0</v>
      </c>
      <c r="R304" s="3">
        <v>0</v>
      </c>
      <c r="S304" s="49">
        <v>25</v>
      </c>
      <c r="V304" s="49">
        <v>32</v>
      </c>
      <c r="W304" s="3">
        <f>N293</f>
        <v>8</v>
      </c>
      <c r="X304" s="3">
        <f>N294</f>
        <v>9</v>
      </c>
      <c r="Y304" s="3">
        <f>N295</f>
        <v>2</v>
      </c>
      <c r="Z304" s="3">
        <f>N296</f>
        <v>1</v>
      </c>
      <c r="AA304" s="3">
        <f>N297</f>
        <v>0</v>
      </c>
      <c r="AB304" s="3">
        <f>N298</f>
        <v>0</v>
      </c>
      <c r="AC304" s="3">
        <f>N299</f>
        <v>0</v>
      </c>
      <c r="AD304" s="49">
        <f>N300</f>
        <v>6</v>
      </c>
      <c r="AE304" s="3">
        <f>N301</f>
        <v>0</v>
      </c>
      <c r="AF304" s="3">
        <f>N302</f>
        <v>0</v>
      </c>
      <c r="AG304" s="3">
        <f>N303</f>
        <v>0</v>
      </c>
      <c r="AH304" s="3">
        <f>N304</f>
        <v>0</v>
      </c>
      <c r="AI304" s="3">
        <f>N305</f>
        <v>0</v>
      </c>
      <c r="AJ304" s="3">
        <f>N306</f>
        <v>0</v>
      </c>
      <c r="AK304" s="2">
        <f>N307</f>
        <v>4</v>
      </c>
      <c r="AL304" s="3">
        <f>N308</f>
        <v>1</v>
      </c>
      <c r="AM304" s="3">
        <f>N309</f>
        <v>0</v>
      </c>
      <c r="AN304" s="3">
        <f>N310</f>
        <v>0</v>
      </c>
      <c r="AO304" s="3">
        <f>N311</f>
        <v>0</v>
      </c>
      <c r="AP304" s="49">
        <f>N312</f>
        <v>0</v>
      </c>
      <c r="AQ304" s="53">
        <f>N313</f>
        <v>0</v>
      </c>
      <c r="AT304" s="49">
        <v>32</v>
      </c>
      <c r="AU304" s="33">
        <f t="shared" ref="AU304:BO304" si="3059">PRODUCT(W304*100*1/W309)</f>
        <v>32</v>
      </c>
      <c r="AV304" s="33">
        <f t="shared" si="3059"/>
        <v>36</v>
      </c>
      <c r="AW304" s="33">
        <f t="shared" si="3059"/>
        <v>8</v>
      </c>
      <c r="AX304" s="33">
        <f t="shared" si="3059"/>
        <v>4</v>
      </c>
      <c r="AY304" s="33">
        <f t="shared" si="3059"/>
        <v>0</v>
      </c>
      <c r="AZ304" s="33">
        <f t="shared" si="3059"/>
        <v>0</v>
      </c>
      <c r="BA304" s="33">
        <f t="shared" si="3059"/>
        <v>0</v>
      </c>
      <c r="BB304" s="54">
        <f t="shared" si="3059"/>
        <v>24</v>
      </c>
      <c r="BC304" s="33">
        <f t="shared" si="3059"/>
        <v>0</v>
      </c>
      <c r="BD304" s="33">
        <f t="shared" si="3059"/>
        <v>0</v>
      </c>
      <c r="BE304" s="33">
        <f t="shared" si="3059"/>
        <v>0</v>
      </c>
      <c r="BF304" s="33">
        <f t="shared" si="3059"/>
        <v>0</v>
      </c>
      <c r="BG304" s="33">
        <f t="shared" si="3059"/>
        <v>0</v>
      </c>
      <c r="BH304" s="33">
        <f t="shared" si="3059"/>
        <v>0</v>
      </c>
      <c r="BI304" s="31">
        <f t="shared" si="3059"/>
        <v>16</v>
      </c>
      <c r="BJ304" s="33">
        <f t="shared" si="3059"/>
        <v>4</v>
      </c>
      <c r="BK304" s="33">
        <f t="shared" si="3059"/>
        <v>0</v>
      </c>
      <c r="BL304" s="33">
        <f t="shared" si="3059"/>
        <v>0</v>
      </c>
      <c r="BM304" s="33">
        <f t="shared" si="3059"/>
        <v>0</v>
      </c>
      <c r="BN304" s="30">
        <f t="shared" si="3059"/>
        <v>0</v>
      </c>
      <c r="BO304" s="54">
        <f t="shared" si="3059"/>
        <v>0</v>
      </c>
      <c r="BR304" s="49">
        <v>32</v>
      </c>
      <c r="BS304" s="33">
        <f t="shared" ref="BS304:CM304" si="3060">AU293+AU294+AU295+AU296+AU297+AU298+AU299+AU300+AU301+AU302+AU303+AU304</f>
        <v>60</v>
      </c>
      <c r="BT304" s="33">
        <f t="shared" si="3060"/>
        <v>76</v>
      </c>
      <c r="BU304" s="33">
        <f t="shared" si="3060"/>
        <v>96</v>
      </c>
      <c r="BV304" s="33">
        <f t="shared" si="3060"/>
        <v>92</v>
      </c>
      <c r="BW304" s="33">
        <f t="shared" si="3060"/>
        <v>100</v>
      </c>
      <c r="BX304" s="33">
        <f t="shared" si="3060"/>
        <v>100</v>
      </c>
      <c r="BY304" s="33">
        <f t="shared" si="3060"/>
        <v>100</v>
      </c>
      <c r="BZ304" s="54">
        <f t="shared" si="3060"/>
        <v>40</v>
      </c>
      <c r="CA304" s="33">
        <f t="shared" si="3060"/>
        <v>100</v>
      </c>
      <c r="CB304" s="33">
        <f t="shared" si="3060"/>
        <v>100</v>
      </c>
      <c r="CC304" s="33">
        <f t="shared" si="3060"/>
        <v>100</v>
      </c>
      <c r="CD304" s="33">
        <f t="shared" si="3060"/>
        <v>100</v>
      </c>
      <c r="CE304" s="33">
        <f t="shared" si="3060"/>
        <v>100</v>
      </c>
      <c r="CF304" s="33">
        <f t="shared" si="3060"/>
        <v>100.00000000000001</v>
      </c>
      <c r="CG304" s="31">
        <f t="shared" si="3060"/>
        <v>92</v>
      </c>
      <c r="CH304" s="33">
        <f t="shared" si="3060"/>
        <v>100</v>
      </c>
      <c r="CI304" s="33">
        <f t="shared" si="3060"/>
        <v>100</v>
      </c>
      <c r="CJ304" s="33">
        <f t="shared" si="3060"/>
        <v>100</v>
      </c>
      <c r="CK304" s="33">
        <f t="shared" si="3060"/>
        <v>100</v>
      </c>
      <c r="CL304" s="30">
        <f t="shared" si="3060"/>
        <v>100</v>
      </c>
      <c r="CM304" s="54">
        <f t="shared" si="3060"/>
        <v>100</v>
      </c>
      <c r="CN304" s="7"/>
      <c r="CQ304" s="10"/>
      <c r="CR304" s="10"/>
      <c r="CS304" s="10"/>
      <c r="CT304" s="10"/>
      <c r="CU304" s="10"/>
      <c r="CV304" s="10"/>
      <c r="CW304" s="10"/>
      <c r="CX304" s="10"/>
      <c r="CY304" s="10"/>
      <c r="CZ304" s="10"/>
      <c r="DA304" s="10"/>
      <c r="DB304" s="10"/>
      <c r="DC304" s="10"/>
      <c r="DD304" s="10"/>
      <c r="DE304" s="10"/>
      <c r="DF304" s="10"/>
      <c r="DG304" s="10"/>
      <c r="DH304" s="10"/>
      <c r="DI304" s="10"/>
      <c r="DJ304" s="10"/>
      <c r="DK304" s="10"/>
      <c r="DL304" s="10"/>
      <c r="DM304" s="10"/>
      <c r="DN304" s="10"/>
    </row>
    <row r="305" spans="2:118" x14ac:dyDescent="0.25">
      <c r="B305" s="49" t="s">
        <v>14</v>
      </c>
      <c r="C305" s="2">
        <v>0</v>
      </c>
      <c r="D305" s="2">
        <v>0</v>
      </c>
      <c r="E305" s="2">
        <v>0</v>
      </c>
      <c r="F305" s="2">
        <v>0</v>
      </c>
      <c r="G305" s="2">
        <v>23</v>
      </c>
      <c r="H305" s="2">
        <v>2</v>
      </c>
      <c r="I305" s="2">
        <v>0</v>
      </c>
      <c r="J305" s="2">
        <v>0</v>
      </c>
      <c r="K305" s="3">
        <v>0</v>
      </c>
      <c r="L305" s="3">
        <v>0</v>
      </c>
      <c r="M305" s="3">
        <v>0</v>
      </c>
      <c r="N305" s="3">
        <v>0</v>
      </c>
      <c r="O305" s="3">
        <v>0</v>
      </c>
      <c r="P305" s="3">
        <v>0</v>
      </c>
      <c r="Q305" s="3">
        <v>0</v>
      </c>
      <c r="R305" s="3">
        <v>0</v>
      </c>
      <c r="S305" s="49">
        <v>25</v>
      </c>
      <c r="V305" s="49">
        <v>64</v>
      </c>
      <c r="W305" s="3">
        <f>O293</f>
        <v>10</v>
      </c>
      <c r="X305" s="3">
        <f>O294</f>
        <v>6</v>
      </c>
      <c r="Y305" s="3">
        <f>O295</f>
        <v>0</v>
      </c>
      <c r="Z305" s="3">
        <f>O296</f>
        <v>2</v>
      </c>
      <c r="AA305" s="3">
        <f>O297</f>
        <v>0</v>
      </c>
      <c r="AB305" s="3">
        <f>O298</f>
        <v>0</v>
      </c>
      <c r="AC305" s="3">
        <f>O299</f>
        <v>0</v>
      </c>
      <c r="AD305" s="49">
        <f>O300</f>
        <v>15</v>
      </c>
      <c r="AE305" s="3">
        <f>O301</f>
        <v>0</v>
      </c>
      <c r="AF305" s="3">
        <f>O302</f>
        <v>0</v>
      </c>
      <c r="AG305" s="3">
        <f>O303</f>
        <v>0</v>
      </c>
      <c r="AH305" s="3">
        <f>O304</f>
        <v>0</v>
      </c>
      <c r="AI305" s="3">
        <f>O305</f>
        <v>0</v>
      </c>
      <c r="AJ305" s="3">
        <f>O306</f>
        <v>0</v>
      </c>
      <c r="AK305" s="3">
        <f>O307</f>
        <v>1</v>
      </c>
      <c r="AL305" s="3">
        <f>O308</f>
        <v>0</v>
      </c>
      <c r="AM305" s="3">
        <f>O309</f>
        <v>0</v>
      </c>
      <c r="AN305" s="3">
        <f>O310</f>
        <v>0</v>
      </c>
      <c r="AO305" s="3">
        <f>O311</f>
        <v>0</v>
      </c>
      <c r="AP305" s="49">
        <f>O312</f>
        <v>0</v>
      </c>
      <c r="AQ305" s="53">
        <f>O313</f>
        <v>0</v>
      </c>
      <c r="AT305" s="49">
        <v>64</v>
      </c>
      <c r="AU305" s="33">
        <f t="shared" ref="AU305:BO305" si="3061">PRODUCT(W305*100*1/W309)</f>
        <v>40</v>
      </c>
      <c r="AV305" s="33">
        <f t="shared" si="3061"/>
        <v>24</v>
      </c>
      <c r="AW305" s="33">
        <f t="shared" si="3061"/>
        <v>0</v>
      </c>
      <c r="AX305" s="33">
        <f t="shared" si="3061"/>
        <v>8</v>
      </c>
      <c r="AY305" s="33">
        <f t="shared" si="3061"/>
        <v>0</v>
      </c>
      <c r="AZ305" s="33">
        <f t="shared" si="3061"/>
        <v>0</v>
      </c>
      <c r="BA305" s="33">
        <f t="shared" si="3061"/>
        <v>0</v>
      </c>
      <c r="BB305" s="54">
        <f t="shared" si="3061"/>
        <v>60</v>
      </c>
      <c r="BC305" s="33">
        <f t="shared" si="3061"/>
        <v>0</v>
      </c>
      <c r="BD305" s="33">
        <f t="shared" si="3061"/>
        <v>0</v>
      </c>
      <c r="BE305" s="33">
        <f t="shared" si="3061"/>
        <v>0</v>
      </c>
      <c r="BF305" s="33">
        <f t="shared" si="3061"/>
        <v>0</v>
      </c>
      <c r="BG305" s="33">
        <f t="shared" si="3061"/>
        <v>0</v>
      </c>
      <c r="BH305" s="33">
        <f t="shared" si="3061"/>
        <v>0</v>
      </c>
      <c r="BI305" s="33">
        <f t="shared" si="3061"/>
        <v>4</v>
      </c>
      <c r="BJ305" s="33">
        <f t="shared" si="3061"/>
        <v>0</v>
      </c>
      <c r="BK305" s="33">
        <f t="shared" si="3061"/>
        <v>0</v>
      </c>
      <c r="BL305" s="33">
        <f t="shared" si="3061"/>
        <v>0</v>
      </c>
      <c r="BM305" s="33">
        <f t="shared" si="3061"/>
        <v>0</v>
      </c>
      <c r="BN305" s="30">
        <f t="shared" si="3061"/>
        <v>0</v>
      </c>
      <c r="BO305" s="54">
        <f t="shared" si="3061"/>
        <v>0</v>
      </c>
      <c r="BR305" s="49">
        <v>64</v>
      </c>
      <c r="BS305" s="33">
        <f t="shared" ref="BS305:CM305" si="3062">AU293+AU294+AU295+AU296+AU297+AU298+AU299+AU300+AU301+AU302+AU303+AU304+AU305</f>
        <v>100</v>
      </c>
      <c r="BT305" s="33">
        <f t="shared" si="3062"/>
        <v>100</v>
      </c>
      <c r="BU305" s="33">
        <f t="shared" si="3062"/>
        <v>96</v>
      </c>
      <c r="BV305" s="33">
        <f t="shared" si="3062"/>
        <v>100</v>
      </c>
      <c r="BW305" s="33">
        <f t="shared" si="3062"/>
        <v>100</v>
      </c>
      <c r="BX305" s="33">
        <f t="shared" si="3062"/>
        <v>100</v>
      </c>
      <c r="BY305" s="33">
        <f t="shared" si="3062"/>
        <v>100</v>
      </c>
      <c r="BZ305" s="54">
        <f t="shared" si="3062"/>
        <v>100</v>
      </c>
      <c r="CA305" s="33">
        <f t="shared" si="3062"/>
        <v>100</v>
      </c>
      <c r="CB305" s="33">
        <f t="shared" si="3062"/>
        <v>100</v>
      </c>
      <c r="CC305" s="33">
        <f t="shared" si="3062"/>
        <v>100</v>
      </c>
      <c r="CD305" s="33">
        <f t="shared" si="3062"/>
        <v>100</v>
      </c>
      <c r="CE305" s="33">
        <f t="shared" si="3062"/>
        <v>100</v>
      </c>
      <c r="CF305" s="33">
        <f t="shared" si="3062"/>
        <v>100.00000000000001</v>
      </c>
      <c r="CG305" s="33">
        <f t="shared" si="3062"/>
        <v>96</v>
      </c>
      <c r="CH305" s="33">
        <f t="shared" si="3062"/>
        <v>100</v>
      </c>
      <c r="CI305" s="33">
        <f t="shared" si="3062"/>
        <v>100</v>
      </c>
      <c r="CJ305" s="33">
        <f t="shared" si="3062"/>
        <v>100</v>
      </c>
      <c r="CK305" s="33">
        <f t="shared" si="3062"/>
        <v>100</v>
      </c>
      <c r="CL305" s="30">
        <f t="shared" si="3062"/>
        <v>100</v>
      </c>
      <c r="CM305" s="54">
        <f t="shared" si="3062"/>
        <v>100</v>
      </c>
      <c r="CN305" s="7"/>
      <c r="CQ305" s="10"/>
      <c r="CR305" s="10"/>
      <c r="CS305" s="10"/>
      <c r="CT305" s="10"/>
      <c r="CU305" s="10"/>
      <c r="CV305" s="10"/>
      <c r="CW305" s="10"/>
      <c r="CX305" s="10"/>
      <c r="CY305" s="10"/>
      <c r="CZ305" s="10"/>
      <c r="DA305" s="10"/>
      <c r="DB305" s="10"/>
      <c r="DC305" s="10"/>
      <c r="DD305" s="10"/>
      <c r="DE305" s="10"/>
      <c r="DF305" s="10"/>
      <c r="DG305" s="10"/>
      <c r="DH305" s="10"/>
      <c r="DI305" s="10"/>
      <c r="DJ305" s="10"/>
      <c r="DK305" s="10"/>
      <c r="DL305" s="10"/>
      <c r="DM305" s="10"/>
      <c r="DN305" s="10"/>
    </row>
    <row r="306" spans="2:118" x14ac:dyDescent="0.25">
      <c r="B306" s="49" t="s">
        <v>15</v>
      </c>
      <c r="C306" s="2">
        <v>0</v>
      </c>
      <c r="D306" s="2">
        <v>0</v>
      </c>
      <c r="E306" s="2">
        <v>2</v>
      </c>
      <c r="F306" s="2">
        <v>0</v>
      </c>
      <c r="G306" s="2">
        <v>1</v>
      </c>
      <c r="H306" s="2">
        <v>3</v>
      </c>
      <c r="I306" s="2">
        <v>1</v>
      </c>
      <c r="J306" s="2">
        <v>0</v>
      </c>
      <c r="K306" s="3">
        <v>0</v>
      </c>
      <c r="L306" s="3">
        <v>0</v>
      </c>
      <c r="M306" s="3">
        <v>0</v>
      </c>
      <c r="N306" s="3">
        <v>0</v>
      </c>
      <c r="O306" s="3">
        <v>0</v>
      </c>
      <c r="P306" s="3">
        <v>0</v>
      </c>
      <c r="Q306" s="3">
        <v>0</v>
      </c>
      <c r="R306" s="3">
        <v>0</v>
      </c>
      <c r="S306" s="49">
        <v>7</v>
      </c>
      <c r="V306" s="49">
        <v>128</v>
      </c>
      <c r="W306" s="3">
        <f>P293</f>
        <v>0</v>
      </c>
      <c r="X306" s="3">
        <f>P294</f>
        <v>0</v>
      </c>
      <c r="Y306" s="3">
        <f>P295</f>
        <v>1</v>
      </c>
      <c r="Z306" s="3">
        <f>P296</f>
        <v>0</v>
      </c>
      <c r="AA306" s="3">
        <f>P297</f>
        <v>0</v>
      </c>
      <c r="AB306" s="3">
        <f>P298</f>
        <v>0</v>
      </c>
      <c r="AC306" s="3">
        <f>P299</f>
        <v>0</v>
      </c>
      <c r="AD306" s="49">
        <f>P300</f>
        <v>0</v>
      </c>
      <c r="AE306" s="3">
        <f>P301</f>
        <v>0</v>
      </c>
      <c r="AF306" s="3">
        <f>P302</f>
        <v>0</v>
      </c>
      <c r="AG306" s="3">
        <f>P303</f>
        <v>0</v>
      </c>
      <c r="AH306" s="3">
        <f>P304</f>
        <v>0</v>
      </c>
      <c r="AI306" s="3">
        <f>P305</f>
        <v>0</v>
      </c>
      <c r="AJ306" s="3">
        <f>P306</f>
        <v>0</v>
      </c>
      <c r="AK306" s="3">
        <f>P307</f>
        <v>0</v>
      </c>
      <c r="AL306" s="3">
        <f>P308</f>
        <v>0</v>
      </c>
      <c r="AM306" s="3">
        <f>P309</f>
        <v>0</v>
      </c>
      <c r="AN306" s="3">
        <f>P310</f>
        <v>0</v>
      </c>
      <c r="AO306" s="3">
        <f>P311</f>
        <v>0</v>
      </c>
      <c r="AP306" s="49">
        <f>P312</f>
        <v>0</v>
      </c>
      <c r="AQ306" s="53">
        <f>P313</f>
        <v>0</v>
      </c>
      <c r="AT306" s="49">
        <v>128</v>
      </c>
      <c r="AU306" s="33">
        <f t="shared" ref="AU306:BO306" si="3063">PRODUCT(W306*100*1/W309)</f>
        <v>0</v>
      </c>
      <c r="AV306" s="33">
        <f t="shared" si="3063"/>
        <v>0</v>
      </c>
      <c r="AW306" s="33">
        <f t="shared" si="3063"/>
        <v>4</v>
      </c>
      <c r="AX306" s="33">
        <f t="shared" si="3063"/>
        <v>0</v>
      </c>
      <c r="AY306" s="33">
        <f t="shared" si="3063"/>
        <v>0</v>
      </c>
      <c r="AZ306" s="33">
        <f t="shared" si="3063"/>
        <v>0</v>
      </c>
      <c r="BA306" s="33">
        <f t="shared" si="3063"/>
        <v>0</v>
      </c>
      <c r="BB306" s="54">
        <f t="shared" si="3063"/>
        <v>0</v>
      </c>
      <c r="BC306" s="33">
        <f t="shared" si="3063"/>
        <v>0</v>
      </c>
      <c r="BD306" s="33">
        <f t="shared" si="3063"/>
        <v>0</v>
      </c>
      <c r="BE306" s="33">
        <f t="shared" si="3063"/>
        <v>0</v>
      </c>
      <c r="BF306" s="33">
        <f t="shared" si="3063"/>
        <v>0</v>
      </c>
      <c r="BG306" s="33">
        <f t="shared" si="3063"/>
        <v>0</v>
      </c>
      <c r="BH306" s="33">
        <f t="shared" si="3063"/>
        <v>0</v>
      </c>
      <c r="BI306" s="33">
        <f t="shared" si="3063"/>
        <v>0</v>
      </c>
      <c r="BJ306" s="33">
        <f t="shared" si="3063"/>
        <v>0</v>
      </c>
      <c r="BK306" s="33">
        <f t="shared" si="3063"/>
        <v>0</v>
      </c>
      <c r="BL306" s="33">
        <f t="shared" si="3063"/>
        <v>0</v>
      </c>
      <c r="BM306" s="33">
        <f t="shared" si="3063"/>
        <v>0</v>
      </c>
      <c r="BN306" s="30">
        <f t="shared" si="3063"/>
        <v>0</v>
      </c>
      <c r="BO306" s="54">
        <f t="shared" si="3063"/>
        <v>0</v>
      </c>
      <c r="BR306" s="49">
        <v>128</v>
      </c>
      <c r="BS306" s="33">
        <f t="shared" ref="BS306:CM306" si="3064">AU293+AU294+AU295+AU296+AU297+AU298+AU299+AU300+AU301+AU302+AU303+AU304+AU305+AU306</f>
        <v>100</v>
      </c>
      <c r="BT306" s="33">
        <f t="shared" si="3064"/>
        <v>100</v>
      </c>
      <c r="BU306" s="33">
        <f t="shared" si="3064"/>
        <v>100</v>
      </c>
      <c r="BV306" s="33">
        <f t="shared" si="3064"/>
        <v>100</v>
      </c>
      <c r="BW306" s="33">
        <f t="shared" si="3064"/>
        <v>100</v>
      </c>
      <c r="BX306" s="33">
        <f t="shared" si="3064"/>
        <v>100</v>
      </c>
      <c r="BY306" s="33">
        <f t="shared" si="3064"/>
        <v>100</v>
      </c>
      <c r="BZ306" s="54">
        <f t="shared" si="3064"/>
        <v>100</v>
      </c>
      <c r="CA306" s="33">
        <f t="shared" si="3064"/>
        <v>100</v>
      </c>
      <c r="CB306" s="33">
        <f t="shared" si="3064"/>
        <v>100</v>
      </c>
      <c r="CC306" s="33">
        <f t="shared" si="3064"/>
        <v>100</v>
      </c>
      <c r="CD306" s="33">
        <f t="shared" si="3064"/>
        <v>100</v>
      </c>
      <c r="CE306" s="33">
        <f t="shared" si="3064"/>
        <v>100</v>
      </c>
      <c r="CF306" s="33">
        <f t="shared" si="3064"/>
        <v>100.00000000000001</v>
      </c>
      <c r="CG306" s="33">
        <f t="shared" si="3064"/>
        <v>96</v>
      </c>
      <c r="CH306" s="33">
        <f t="shared" si="3064"/>
        <v>100</v>
      </c>
      <c r="CI306" s="33">
        <f t="shared" si="3064"/>
        <v>100</v>
      </c>
      <c r="CJ306" s="33">
        <f t="shared" si="3064"/>
        <v>100</v>
      </c>
      <c r="CK306" s="33">
        <f t="shared" si="3064"/>
        <v>100</v>
      </c>
      <c r="CL306" s="30">
        <f t="shared" si="3064"/>
        <v>100</v>
      </c>
      <c r="CM306" s="54">
        <f t="shared" si="3064"/>
        <v>100</v>
      </c>
      <c r="CN306" s="7"/>
      <c r="CQ306" s="10"/>
      <c r="CR306" s="10"/>
      <c r="CS306" s="10"/>
      <c r="CT306" s="10"/>
      <c r="CU306" s="10"/>
      <c r="CV306" s="10"/>
      <c r="CW306" s="10"/>
      <c r="CX306" s="10"/>
      <c r="CY306" s="10"/>
      <c r="CZ306" s="10"/>
      <c r="DA306" s="10"/>
      <c r="DB306" s="10"/>
      <c r="DC306" s="10"/>
      <c r="DD306" s="10"/>
      <c r="DE306" s="10"/>
      <c r="DF306" s="10"/>
      <c r="DG306" s="10"/>
      <c r="DH306" s="10"/>
      <c r="DI306" s="10"/>
      <c r="DJ306" s="10"/>
      <c r="DK306" s="10"/>
      <c r="DL306" s="10"/>
      <c r="DM306" s="10"/>
      <c r="DN306" s="10"/>
    </row>
    <row r="307" spans="2:118" x14ac:dyDescent="0.25">
      <c r="B307" s="49" t="s">
        <v>16</v>
      </c>
      <c r="C307" s="2">
        <v>0</v>
      </c>
      <c r="D307" s="2">
        <v>0</v>
      </c>
      <c r="E307" s="2">
        <v>0</v>
      </c>
      <c r="F307" s="2">
        <v>0</v>
      </c>
      <c r="G307" s="2">
        <v>0</v>
      </c>
      <c r="H307" s="2">
        <v>0</v>
      </c>
      <c r="I307" s="2">
        <v>0</v>
      </c>
      <c r="J307" s="2">
        <v>0</v>
      </c>
      <c r="K307" s="2">
        <v>4</v>
      </c>
      <c r="L307" s="2">
        <v>7</v>
      </c>
      <c r="M307" s="2">
        <v>8</v>
      </c>
      <c r="N307" s="2">
        <v>4</v>
      </c>
      <c r="O307" s="3">
        <v>1</v>
      </c>
      <c r="P307" s="3">
        <v>0</v>
      </c>
      <c r="Q307" s="3">
        <v>1</v>
      </c>
      <c r="R307" s="3">
        <v>0</v>
      </c>
      <c r="S307" s="49">
        <v>25</v>
      </c>
      <c r="V307" s="49">
        <v>256</v>
      </c>
      <c r="W307" s="3">
        <f>Q293</f>
        <v>0</v>
      </c>
      <c r="X307" s="3">
        <f>Q294</f>
        <v>0</v>
      </c>
      <c r="Y307" s="3">
        <f>Q295</f>
        <v>0</v>
      </c>
      <c r="Z307" s="3">
        <f>Q296</f>
        <v>0</v>
      </c>
      <c r="AA307" s="3">
        <f>Q297</f>
        <v>0</v>
      </c>
      <c r="AB307" s="3">
        <f>Q298</f>
        <v>0</v>
      </c>
      <c r="AC307" s="3">
        <f>Q299</f>
        <v>0</v>
      </c>
      <c r="AD307" s="49">
        <f>Q300</f>
        <v>0</v>
      </c>
      <c r="AE307" s="3">
        <f>Q301</f>
        <v>0</v>
      </c>
      <c r="AF307" s="3">
        <f>Q302</f>
        <v>0</v>
      </c>
      <c r="AG307" s="3">
        <f>Q303</f>
        <v>0</v>
      </c>
      <c r="AH307" s="3">
        <f>Q304</f>
        <v>0</v>
      </c>
      <c r="AI307" s="3">
        <f>Q305</f>
        <v>0</v>
      </c>
      <c r="AJ307" s="3">
        <f>Q306</f>
        <v>0</v>
      </c>
      <c r="AK307" s="3">
        <f>Q307</f>
        <v>1</v>
      </c>
      <c r="AL307" s="3">
        <f>Q308</f>
        <v>0</v>
      </c>
      <c r="AM307" s="3">
        <f>Q309</f>
        <v>0</v>
      </c>
      <c r="AN307" s="3">
        <f>Q310</f>
        <v>0</v>
      </c>
      <c r="AO307" s="3">
        <f>Q311</f>
        <v>0</v>
      </c>
      <c r="AP307" s="49">
        <f>Q312</f>
        <v>0</v>
      </c>
      <c r="AQ307" s="53">
        <f>Q313</f>
        <v>0</v>
      </c>
      <c r="AT307" s="49">
        <v>256</v>
      </c>
      <c r="AU307" s="33">
        <f t="shared" ref="AU307:BO307" si="3065">PRODUCT(W307*100*1/W309)</f>
        <v>0</v>
      </c>
      <c r="AV307" s="33">
        <f t="shared" si="3065"/>
        <v>0</v>
      </c>
      <c r="AW307" s="33">
        <f t="shared" si="3065"/>
        <v>0</v>
      </c>
      <c r="AX307" s="33">
        <f t="shared" si="3065"/>
        <v>0</v>
      </c>
      <c r="AY307" s="33">
        <f t="shared" si="3065"/>
        <v>0</v>
      </c>
      <c r="AZ307" s="33">
        <f t="shared" si="3065"/>
        <v>0</v>
      </c>
      <c r="BA307" s="33">
        <f t="shared" si="3065"/>
        <v>0</v>
      </c>
      <c r="BB307" s="54">
        <f t="shared" si="3065"/>
        <v>0</v>
      </c>
      <c r="BC307" s="33">
        <f t="shared" si="3065"/>
        <v>0</v>
      </c>
      <c r="BD307" s="33">
        <f t="shared" si="3065"/>
        <v>0</v>
      </c>
      <c r="BE307" s="33">
        <f t="shared" si="3065"/>
        <v>0</v>
      </c>
      <c r="BF307" s="33">
        <f t="shared" si="3065"/>
        <v>0</v>
      </c>
      <c r="BG307" s="33">
        <f t="shared" si="3065"/>
        <v>0</v>
      </c>
      <c r="BH307" s="33">
        <f t="shared" si="3065"/>
        <v>0</v>
      </c>
      <c r="BI307" s="33">
        <f t="shared" si="3065"/>
        <v>4</v>
      </c>
      <c r="BJ307" s="33">
        <f t="shared" si="3065"/>
        <v>0</v>
      </c>
      <c r="BK307" s="33">
        <f t="shared" si="3065"/>
        <v>0</v>
      </c>
      <c r="BL307" s="33">
        <f t="shared" si="3065"/>
        <v>0</v>
      </c>
      <c r="BM307" s="33">
        <f t="shared" si="3065"/>
        <v>0</v>
      </c>
      <c r="BN307" s="30">
        <f t="shared" si="3065"/>
        <v>0</v>
      </c>
      <c r="BO307" s="54">
        <f t="shared" si="3065"/>
        <v>0</v>
      </c>
      <c r="BR307" s="49">
        <v>256</v>
      </c>
      <c r="BS307" s="33">
        <f t="shared" ref="BS307:CM307" si="3066">AU293+AU294+AU295+AU296+AU297+AU298+AU299+AU300+AU301+AU302+AU303+AU304+AU305+AU306+AU307</f>
        <v>100</v>
      </c>
      <c r="BT307" s="33">
        <f t="shared" si="3066"/>
        <v>100</v>
      </c>
      <c r="BU307" s="33">
        <f t="shared" si="3066"/>
        <v>100</v>
      </c>
      <c r="BV307" s="33">
        <f t="shared" si="3066"/>
        <v>100</v>
      </c>
      <c r="BW307" s="33">
        <f t="shared" si="3066"/>
        <v>100</v>
      </c>
      <c r="BX307" s="33">
        <f t="shared" si="3066"/>
        <v>100</v>
      </c>
      <c r="BY307" s="33">
        <f t="shared" si="3066"/>
        <v>100</v>
      </c>
      <c r="BZ307" s="54">
        <f t="shared" si="3066"/>
        <v>100</v>
      </c>
      <c r="CA307" s="33">
        <f t="shared" si="3066"/>
        <v>100</v>
      </c>
      <c r="CB307" s="33">
        <f t="shared" si="3066"/>
        <v>100</v>
      </c>
      <c r="CC307" s="33">
        <f t="shared" si="3066"/>
        <v>100</v>
      </c>
      <c r="CD307" s="33">
        <f t="shared" si="3066"/>
        <v>100</v>
      </c>
      <c r="CE307" s="33">
        <f t="shared" si="3066"/>
        <v>100</v>
      </c>
      <c r="CF307" s="33">
        <f t="shared" si="3066"/>
        <v>100.00000000000001</v>
      </c>
      <c r="CG307" s="33">
        <f t="shared" si="3066"/>
        <v>100</v>
      </c>
      <c r="CH307" s="33">
        <f t="shared" si="3066"/>
        <v>100</v>
      </c>
      <c r="CI307" s="33">
        <f t="shared" si="3066"/>
        <v>100</v>
      </c>
      <c r="CJ307" s="33">
        <f t="shared" si="3066"/>
        <v>100</v>
      </c>
      <c r="CK307" s="33">
        <f t="shared" si="3066"/>
        <v>100</v>
      </c>
      <c r="CL307" s="30">
        <f t="shared" si="3066"/>
        <v>100</v>
      </c>
      <c r="CM307" s="54">
        <f t="shared" si="3066"/>
        <v>100</v>
      </c>
      <c r="CN307" s="7"/>
      <c r="CQ307" s="10"/>
      <c r="CR307" s="10"/>
      <c r="CS307" s="10"/>
      <c r="CT307" s="10"/>
      <c r="CU307" s="10"/>
      <c r="CV307" s="10"/>
      <c r="CW307" s="10"/>
      <c r="CX307" s="10"/>
      <c r="CY307" s="10"/>
      <c r="CZ307" s="10"/>
      <c r="DA307" s="10"/>
      <c r="DB307" s="10"/>
      <c r="DC307" s="10"/>
      <c r="DD307" s="10"/>
      <c r="DE307" s="10"/>
      <c r="DF307" s="10"/>
      <c r="DG307" s="10"/>
      <c r="DH307" s="10"/>
      <c r="DI307" s="10"/>
      <c r="DJ307" s="10"/>
      <c r="DK307" s="10"/>
      <c r="DL307" s="10"/>
      <c r="DM307" s="10"/>
      <c r="DN307" s="10"/>
    </row>
    <row r="308" spans="2:118" x14ac:dyDescent="0.25">
      <c r="B308" s="49" t="s">
        <v>17</v>
      </c>
      <c r="C308" s="2">
        <v>0</v>
      </c>
      <c r="D308" s="2">
        <v>0</v>
      </c>
      <c r="E308" s="2">
        <v>7</v>
      </c>
      <c r="F308" s="2">
        <v>0</v>
      </c>
      <c r="G308" s="2">
        <v>12</v>
      </c>
      <c r="H308" s="2">
        <v>1</v>
      </c>
      <c r="I308" s="2">
        <v>1</v>
      </c>
      <c r="J308" s="2">
        <v>1</v>
      </c>
      <c r="K308" s="4">
        <v>2</v>
      </c>
      <c r="L308" s="3">
        <v>0</v>
      </c>
      <c r="M308" s="3">
        <v>0</v>
      </c>
      <c r="N308" s="3">
        <v>1</v>
      </c>
      <c r="O308" s="3">
        <v>0</v>
      </c>
      <c r="P308" s="3">
        <v>0</v>
      </c>
      <c r="Q308" s="3">
        <v>0</v>
      </c>
      <c r="R308" s="3">
        <v>0</v>
      </c>
      <c r="S308" s="49">
        <v>25</v>
      </c>
      <c r="V308" s="49">
        <v>512</v>
      </c>
      <c r="W308" s="3">
        <f>R293</f>
        <v>0</v>
      </c>
      <c r="X308" s="3">
        <f>R294</f>
        <v>0</v>
      </c>
      <c r="Y308" s="3">
        <f>R295</f>
        <v>0</v>
      </c>
      <c r="Z308" s="3">
        <f>R296</f>
        <v>0</v>
      </c>
      <c r="AA308" s="3">
        <f>R297</f>
        <v>0</v>
      </c>
      <c r="AB308" s="3">
        <f>R298</f>
        <v>0</v>
      </c>
      <c r="AC308" s="3">
        <f>R299</f>
        <v>0</v>
      </c>
      <c r="AD308" s="49">
        <f>R300</f>
        <v>0</v>
      </c>
      <c r="AE308" s="3">
        <f>R301</f>
        <v>0</v>
      </c>
      <c r="AF308" s="3">
        <f>R302</f>
        <v>0</v>
      </c>
      <c r="AG308" s="3">
        <f>R303</f>
        <v>0</v>
      </c>
      <c r="AH308" s="3">
        <f>R304</f>
        <v>0</v>
      </c>
      <c r="AI308" s="3">
        <f>R305</f>
        <v>0</v>
      </c>
      <c r="AJ308" s="3">
        <f>R306</f>
        <v>0</v>
      </c>
      <c r="AK308" s="3">
        <f>R307</f>
        <v>0</v>
      </c>
      <c r="AL308" s="3">
        <f>R308</f>
        <v>0</v>
      </c>
      <c r="AM308" s="3">
        <f>R309</f>
        <v>0</v>
      </c>
      <c r="AN308" s="3">
        <f>R310</f>
        <v>0</v>
      </c>
      <c r="AO308" s="3">
        <f>R311</f>
        <v>0</v>
      </c>
      <c r="AP308" s="49">
        <f>R312</f>
        <v>0</v>
      </c>
      <c r="AQ308" s="53">
        <f>R313</f>
        <v>0</v>
      </c>
      <c r="AT308" s="49">
        <v>512</v>
      </c>
      <c r="AU308" s="33">
        <f t="shared" ref="AU308:BO308" si="3067">PRODUCT(W308*100*1/W309)</f>
        <v>0</v>
      </c>
      <c r="AV308" s="33">
        <f t="shared" si="3067"/>
        <v>0</v>
      </c>
      <c r="AW308" s="33">
        <f t="shared" si="3067"/>
        <v>0</v>
      </c>
      <c r="AX308" s="33">
        <f t="shared" si="3067"/>
        <v>0</v>
      </c>
      <c r="AY308" s="33">
        <f t="shared" si="3067"/>
        <v>0</v>
      </c>
      <c r="AZ308" s="33">
        <f t="shared" si="3067"/>
        <v>0</v>
      </c>
      <c r="BA308" s="33">
        <f t="shared" si="3067"/>
        <v>0</v>
      </c>
      <c r="BB308" s="54">
        <f t="shared" si="3067"/>
        <v>0</v>
      </c>
      <c r="BC308" s="33">
        <f t="shared" si="3067"/>
        <v>0</v>
      </c>
      <c r="BD308" s="33">
        <f t="shared" si="3067"/>
        <v>0</v>
      </c>
      <c r="BE308" s="33">
        <f t="shared" si="3067"/>
        <v>0</v>
      </c>
      <c r="BF308" s="33">
        <f t="shared" si="3067"/>
        <v>0</v>
      </c>
      <c r="BG308" s="33">
        <f t="shared" si="3067"/>
        <v>0</v>
      </c>
      <c r="BH308" s="33">
        <f t="shared" si="3067"/>
        <v>0</v>
      </c>
      <c r="BI308" s="33">
        <f t="shared" si="3067"/>
        <v>0</v>
      </c>
      <c r="BJ308" s="33">
        <f t="shared" si="3067"/>
        <v>0</v>
      </c>
      <c r="BK308" s="33">
        <f t="shared" si="3067"/>
        <v>0</v>
      </c>
      <c r="BL308" s="33">
        <f t="shared" si="3067"/>
        <v>0</v>
      </c>
      <c r="BM308" s="33">
        <f t="shared" si="3067"/>
        <v>0</v>
      </c>
      <c r="BN308" s="30">
        <f t="shared" si="3067"/>
        <v>0</v>
      </c>
      <c r="BO308" s="54">
        <f t="shared" si="3067"/>
        <v>0</v>
      </c>
      <c r="BR308" s="49">
        <v>512</v>
      </c>
      <c r="BS308" s="33">
        <f t="shared" ref="BS308:CM308" si="3068">AU293+AU294+AU295+AU296+AU297+AU298+AU299+AU300+AU301+AU302+AU303+AU304+AU305+AU306+AU307+AU308</f>
        <v>100</v>
      </c>
      <c r="BT308" s="33">
        <f t="shared" si="3068"/>
        <v>100</v>
      </c>
      <c r="BU308" s="33">
        <f t="shared" si="3068"/>
        <v>100</v>
      </c>
      <c r="BV308" s="33">
        <f t="shared" si="3068"/>
        <v>100</v>
      </c>
      <c r="BW308" s="33">
        <f t="shared" si="3068"/>
        <v>100</v>
      </c>
      <c r="BX308" s="33">
        <f t="shared" si="3068"/>
        <v>100</v>
      </c>
      <c r="BY308" s="33">
        <f t="shared" si="3068"/>
        <v>100</v>
      </c>
      <c r="BZ308" s="54">
        <f t="shared" si="3068"/>
        <v>100</v>
      </c>
      <c r="CA308" s="33">
        <f t="shared" si="3068"/>
        <v>100</v>
      </c>
      <c r="CB308" s="33">
        <f t="shared" si="3068"/>
        <v>100</v>
      </c>
      <c r="CC308" s="33">
        <f t="shared" si="3068"/>
        <v>100</v>
      </c>
      <c r="CD308" s="33">
        <f t="shared" si="3068"/>
        <v>100</v>
      </c>
      <c r="CE308" s="33">
        <f t="shared" si="3068"/>
        <v>100</v>
      </c>
      <c r="CF308" s="33">
        <f t="shared" si="3068"/>
        <v>100.00000000000001</v>
      </c>
      <c r="CG308" s="33">
        <f t="shared" si="3068"/>
        <v>100</v>
      </c>
      <c r="CH308" s="33">
        <f t="shared" si="3068"/>
        <v>100</v>
      </c>
      <c r="CI308" s="33">
        <f t="shared" si="3068"/>
        <v>100</v>
      </c>
      <c r="CJ308" s="33">
        <f t="shared" si="3068"/>
        <v>100</v>
      </c>
      <c r="CK308" s="33">
        <f t="shared" si="3068"/>
        <v>100</v>
      </c>
      <c r="CL308" s="30">
        <f t="shared" si="3068"/>
        <v>100</v>
      </c>
      <c r="CM308" s="54">
        <f t="shared" si="3068"/>
        <v>100</v>
      </c>
      <c r="CN308" s="7"/>
      <c r="CQ308" s="10"/>
      <c r="CR308" s="10"/>
      <c r="CS308" s="10"/>
      <c r="CT308" s="10"/>
      <c r="CU308" s="10"/>
      <c r="CV308" s="10"/>
      <c r="CW308" s="10"/>
      <c r="CX308" s="10"/>
      <c r="CY308" s="10"/>
      <c r="CZ308" s="10"/>
      <c r="DA308" s="10"/>
      <c r="DB308" s="10"/>
      <c r="DC308" s="10"/>
      <c r="DD308" s="10"/>
      <c r="DE308" s="10"/>
      <c r="DF308" s="10"/>
      <c r="DG308" s="10"/>
      <c r="DH308" s="10"/>
      <c r="DI308" s="10"/>
      <c r="DJ308" s="10"/>
      <c r="DK308" s="10"/>
      <c r="DL308" s="10"/>
      <c r="DM308" s="10"/>
      <c r="DN308" s="10"/>
    </row>
    <row r="309" spans="2:118" x14ac:dyDescent="0.25">
      <c r="B309" s="49" t="s">
        <v>18</v>
      </c>
      <c r="C309" s="2">
        <v>0</v>
      </c>
      <c r="D309" s="2">
        <v>2</v>
      </c>
      <c r="E309" s="2">
        <v>15</v>
      </c>
      <c r="F309" s="2">
        <v>6</v>
      </c>
      <c r="G309" s="2">
        <v>0</v>
      </c>
      <c r="H309" s="4">
        <v>0</v>
      </c>
      <c r="I309" s="3">
        <v>1</v>
      </c>
      <c r="J309" s="3">
        <v>1</v>
      </c>
      <c r="K309" s="3">
        <v>0</v>
      </c>
      <c r="L309" s="3">
        <v>0</v>
      </c>
      <c r="M309" s="3">
        <v>0</v>
      </c>
      <c r="N309" s="3">
        <v>0</v>
      </c>
      <c r="O309" s="3">
        <v>0</v>
      </c>
      <c r="P309" s="3">
        <v>0</v>
      </c>
      <c r="Q309" s="3">
        <v>0</v>
      </c>
      <c r="R309" s="3">
        <v>0</v>
      </c>
      <c r="S309" s="49">
        <v>25</v>
      </c>
      <c r="V309" s="49" t="s">
        <v>1</v>
      </c>
      <c r="W309" s="49">
        <f>S293</f>
        <v>25</v>
      </c>
      <c r="X309" s="49">
        <f>S294</f>
        <v>25</v>
      </c>
      <c r="Y309" s="49">
        <f>S295</f>
        <v>25</v>
      </c>
      <c r="Z309" s="49">
        <f>S296</f>
        <v>25</v>
      </c>
      <c r="AA309" s="49">
        <f>S297</f>
        <v>25</v>
      </c>
      <c r="AB309" s="49">
        <f>S298</f>
        <v>25</v>
      </c>
      <c r="AC309" s="49">
        <f>S299</f>
        <v>25</v>
      </c>
      <c r="AD309" s="49">
        <f>S300</f>
        <v>25</v>
      </c>
      <c r="AE309" s="49">
        <f>S301</f>
        <v>25</v>
      </c>
      <c r="AF309" s="49">
        <f>S302</f>
        <v>25</v>
      </c>
      <c r="AG309" s="49">
        <f>S303</f>
        <v>25</v>
      </c>
      <c r="AH309" s="49">
        <f>S304</f>
        <v>25</v>
      </c>
      <c r="AI309" s="49">
        <f>S305</f>
        <v>25</v>
      </c>
      <c r="AJ309" s="49">
        <f>S306</f>
        <v>7</v>
      </c>
      <c r="AK309" s="49">
        <f>S307</f>
        <v>25</v>
      </c>
      <c r="AL309" s="49">
        <f>S308</f>
        <v>25</v>
      </c>
      <c r="AM309" s="49">
        <f>S309</f>
        <v>25</v>
      </c>
      <c r="AN309" s="49">
        <f>S310</f>
        <v>25</v>
      </c>
      <c r="AO309" s="49">
        <f>S311</f>
        <v>25</v>
      </c>
      <c r="AP309" s="49">
        <f>S312</f>
        <v>25</v>
      </c>
      <c r="AQ309" s="49">
        <f>S313</f>
        <v>25</v>
      </c>
      <c r="AT309" s="49" t="s">
        <v>47</v>
      </c>
      <c r="AU309" s="30">
        <f t="shared" ref="AU309:BO309" si="3069">SUM(AU293:AU308)</f>
        <v>100</v>
      </c>
      <c r="AV309" s="30">
        <f t="shared" si="3069"/>
        <v>100</v>
      </c>
      <c r="AW309" s="30">
        <f t="shared" si="3069"/>
        <v>100</v>
      </c>
      <c r="AX309" s="30">
        <f t="shared" si="3069"/>
        <v>100</v>
      </c>
      <c r="AY309" s="30">
        <f t="shared" si="3069"/>
        <v>100</v>
      </c>
      <c r="AZ309" s="30">
        <f t="shared" si="3069"/>
        <v>100</v>
      </c>
      <c r="BA309" s="30">
        <f t="shared" si="3069"/>
        <v>100</v>
      </c>
      <c r="BB309" s="30">
        <f t="shared" si="3069"/>
        <v>100</v>
      </c>
      <c r="BC309" s="30">
        <f t="shared" si="3069"/>
        <v>100</v>
      </c>
      <c r="BD309" s="30">
        <f t="shared" si="3069"/>
        <v>100</v>
      </c>
      <c r="BE309" s="30">
        <f t="shared" si="3069"/>
        <v>100</v>
      </c>
      <c r="BF309" s="30">
        <f t="shared" si="3069"/>
        <v>100</v>
      </c>
      <c r="BG309" s="30">
        <f t="shared" si="3069"/>
        <v>100</v>
      </c>
      <c r="BH309" s="30">
        <f t="shared" si="3069"/>
        <v>100.00000000000001</v>
      </c>
      <c r="BI309" s="30">
        <f t="shared" si="3069"/>
        <v>100</v>
      </c>
      <c r="BJ309" s="30">
        <f t="shared" si="3069"/>
        <v>100</v>
      </c>
      <c r="BK309" s="30">
        <f t="shared" si="3069"/>
        <v>100</v>
      </c>
      <c r="BL309" s="30">
        <f t="shared" si="3069"/>
        <v>100</v>
      </c>
      <c r="BM309" s="30">
        <f t="shared" si="3069"/>
        <v>100</v>
      </c>
      <c r="BN309" s="30">
        <f t="shared" si="3069"/>
        <v>100</v>
      </c>
      <c r="BO309" s="30">
        <f t="shared" si="3069"/>
        <v>100</v>
      </c>
      <c r="BS309" s="30"/>
      <c r="BT309" s="30"/>
      <c r="BU309" s="30"/>
      <c r="BV309" s="30"/>
      <c r="BW309" s="30"/>
      <c r="BX309" s="30"/>
      <c r="BY309" s="30"/>
      <c r="BZ309" s="30"/>
      <c r="CA309" s="30"/>
      <c r="CB309" s="30"/>
      <c r="CC309" s="30"/>
      <c r="CD309" s="30"/>
      <c r="CE309" s="30"/>
      <c r="CF309" s="30"/>
      <c r="CG309" s="30"/>
      <c r="CH309" s="30"/>
      <c r="CI309" s="30"/>
      <c r="CJ309" s="30"/>
      <c r="CK309" s="30"/>
      <c r="CL309" s="30"/>
      <c r="CM309" s="30"/>
      <c r="CQ309" s="10"/>
      <c r="CR309" s="10"/>
      <c r="CS309" s="10"/>
      <c r="CT309" s="10"/>
      <c r="CU309" s="10"/>
      <c r="CV309" s="10"/>
      <c r="CW309" s="10"/>
      <c r="CX309" s="10"/>
      <c r="CY309" s="10"/>
      <c r="CZ309" s="10"/>
      <c r="DA309" s="10"/>
      <c r="DB309" s="10"/>
      <c r="DC309" s="10"/>
      <c r="DD309" s="10"/>
      <c r="DE309" s="10"/>
      <c r="DF309" s="10"/>
      <c r="DG309" s="10"/>
      <c r="DH309" s="10"/>
      <c r="DI309" s="10"/>
      <c r="DJ309" s="10"/>
      <c r="DK309" s="10"/>
      <c r="DL309" s="10"/>
      <c r="DM309" s="10"/>
      <c r="DN309" s="10"/>
    </row>
    <row r="310" spans="2:118" x14ac:dyDescent="0.25">
      <c r="B310" s="49" t="s">
        <v>19</v>
      </c>
      <c r="C310" s="2">
        <v>0</v>
      </c>
      <c r="D310" s="2">
        <v>6</v>
      </c>
      <c r="E310" s="2">
        <v>0</v>
      </c>
      <c r="F310" s="2">
        <v>15</v>
      </c>
      <c r="G310" s="2">
        <v>2</v>
      </c>
      <c r="H310" s="2">
        <v>0</v>
      </c>
      <c r="I310" s="4">
        <v>2</v>
      </c>
      <c r="J310" s="3">
        <v>0</v>
      </c>
      <c r="K310" s="3">
        <v>0</v>
      </c>
      <c r="L310" s="3">
        <v>0</v>
      </c>
      <c r="M310" s="3">
        <v>0</v>
      </c>
      <c r="N310" s="3">
        <v>0</v>
      </c>
      <c r="O310" s="3">
        <v>0</v>
      </c>
      <c r="P310" s="3">
        <v>0</v>
      </c>
      <c r="Q310" s="3">
        <v>0</v>
      </c>
      <c r="R310" s="3">
        <v>0</v>
      </c>
      <c r="S310" s="49">
        <v>25</v>
      </c>
      <c r="AU310" s="30"/>
      <c r="AV310" s="30"/>
      <c r="AW310" s="30"/>
      <c r="AX310" s="30"/>
      <c r="AY310" s="30"/>
      <c r="AZ310" s="30"/>
      <c r="BA310" s="30"/>
      <c r="BB310" s="30"/>
      <c r="BC310" s="30"/>
      <c r="BD310" s="30"/>
      <c r="BE310" s="30"/>
      <c r="BF310" s="30"/>
      <c r="BG310" s="30"/>
      <c r="BH310" s="30"/>
      <c r="BI310" s="30"/>
      <c r="BJ310" s="30"/>
      <c r="BK310" s="30"/>
      <c r="BL310" s="30"/>
      <c r="BM310" s="30"/>
      <c r="BN310" s="30"/>
      <c r="BO310" s="30"/>
      <c r="BS310" s="30"/>
      <c r="BT310" s="30"/>
      <c r="BU310" s="30"/>
      <c r="BV310" s="30"/>
      <c r="BW310" s="30"/>
      <c r="BX310" s="30"/>
      <c r="BY310" s="30"/>
      <c r="BZ310" s="30"/>
      <c r="CA310" s="30"/>
      <c r="CB310" s="30"/>
      <c r="CC310" s="30"/>
      <c r="CD310" s="30"/>
      <c r="CE310" s="30"/>
      <c r="CF310" s="30"/>
      <c r="CG310" s="30"/>
      <c r="CH310" s="30"/>
      <c r="CI310" s="30"/>
      <c r="CJ310" s="30"/>
      <c r="CK310" s="30"/>
      <c r="CL310" s="30"/>
      <c r="CM310" s="30"/>
      <c r="CQ310" s="10"/>
      <c r="CR310" s="10"/>
      <c r="CS310" s="10"/>
      <c r="CT310" s="10"/>
      <c r="CU310" s="10"/>
      <c r="CV310" s="10"/>
      <c r="CW310" s="10"/>
      <c r="CX310" s="10"/>
      <c r="CY310" s="10"/>
      <c r="CZ310" s="10"/>
      <c r="DA310" s="10"/>
      <c r="DB310" s="10"/>
      <c r="DC310" s="10"/>
      <c r="DD310" s="10"/>
      <c r="DE310" s="10"/>
      <c r="DF310" s="10"/>
      <c r="DG310" s="10"/>
      <c r="DH310" s="10"/>
      <c r="DI310" s="10"/>
      <c r="DJ310" s="10"/>
      <c r="DK310" s="10"/>
      <c r="DL310" s="10"/>
      <c r="DM310" s="10"/>
      <c r="DN310" s="10"/>
    </row>
    <row r="311" spans="2:118" x14ac:dyDescent="0.25">
      <c r="B311" s="49" t="s">
        <v>20</v>
      </c>
      <c r="C311" s="2">
        <v>0</v>
      </c>
      <c r="D311" s="2">
        <v>1</v>
      </c>
      <c r="E311" s="2">
        <v>2</v>
      </c>
      <c r="F311" s="2">
        <v>1</v>
      </c>
      <c r="G311" s="2">
        <v>13</v>
      </c>
      <c r="H311" s="3">
        <v>6</v>
      </c>
      <c r="I311" s="3">
        <v>0</v>
      </c>
      <c r="J311" s="3">
        <v>1</v>
      </c>
      <c r="K311" s="3">
        <v>1</v>
      </c>
      <c r="L311" s="3">
        <v>0</v>
      </c>
      <c r="M311" s="3">
        <v>0</v>
      </c>
      <c r="N311" s="3">
        <v>0</v>
      </c>
      <c r="O311" s="3">
        <v>0</v>
      </c>
      <c r="P311" s="3">
        <v>0</v>
      </c>
      <c r="Q311" s="3">
        <v>0</v>
      </c>
      <c r="R311" s="3">
        <v>0</v>
      </c>
      <c r="S311" s="49">
        <v>25</v>
      </c>
      <c r="AU311" s="30"/>
      <c r="AV311" s="30"/>
      <c r="AW311" s="30"/>
      <c r="AX311" s="30"/>
      <c r="AY311" s="30"/>
      <c r="AZ311" s="30"/>
      <c r="BA311" s="30"/>
      <c r="BB311" s="30"/>
      <c r="BC311" s="30"/>
      <c r="BD311" s="30"/>
      <c r="BE311" s="30"/>
      <c r="BF311" s="30"/>
      <c r="BG311" s="30"/>
      <c r="BH311" s="30"/>
      <c r="BI311" s="30"/>
      <c r="BJ311" s="30"/>
      <c r="BK311" s="30"/>
      <c r="BL311" s="30"/>
      <c r="BM311" s="30"/>
      <c r="BN311" s="30"/>
      <c r="BO311" s="30"/>
      <c r="BS311" s="30"/>
      <c r="BT311" s="30"/>
      <c r="BU311" s="30"/>
      <c r="BV311" s="30"/>
      <c r="BW311" s="30"/>
      <c r="BX311" s="30"/>
      <c r="BY311" s="30"/>
      <c r="BZ311" s="30"/>
      <c r="CA311" s="30"/>
      <c r="CB311" s="30"/>
      <c r="CC311" s="30"/>
      <c r="CD311" s="30"/>
      <c r="CE311" s="30"/>
      <c r="CF311" s="30"/>
      <c r="CG311" s="30"/>
      <c r="CH311" s="30"/>
      <c r="CI311" s="30"/>
      <c r="CJ311" s="30"/>
      <c r="CK311" s="30"/>
      <c r="CL311" s="30"/>
      <c r="CM311" s="30"/>
      <c r="CQ311" s="10"/>
      <c r="CR311" s="10"/>
      <c r="CS311" s="10"/>
      <c r="CT311" s="10"/>
      <c r="CU311" s="10"/>
      <c r="CV311" s="10"/>
      <c r="CW311" s="10"/>
      <c r="CX311" s="10"/>
      <c r="CY311" s="10"/>
      <c r="CZ311" s="10"/>
      <c r="DA311" s="10"/>
      <c r="DB311" s="10"/>
      <c r="DC311" s="10"/>
      <c r="DD311" s="10"/>
      <c r="DE311" s="10"/>
      <c r="DF311" s="10"/>
      <c r="DG311" s="10"/>
      <c r="DH311" s="10"/>
      <c r="DI311" s="10"/>
      <c r="DJ311" s="10"/>
      <c r="DK311" s="10"/>
      <c r="DL311" s="10"/>
      <c r="DM311" s="10"/>
      <c r="DN311" s="10"/>
    </row>
    <row r="312" spans="2:118" x14ac:dyDescent="0.25">
      <c r="B312" s="49" t="s">
        <v>21</v>
      </c>
      <c r="C312" s="49">
        <v>0</v>
      </c>
      <c r="D312" s="49">
        <v>0</v>
      </c>
      <c r="E312" s="49">
        <v>0</v>
      </c>
      <c r="F312" s="49">
        <v>0</v>
      </c>
      <c r="G312" s="49">
        <v>0</v>
      </c>
      <c r="H312" s="49">
        <v>2</v>
      </c>
      <c r="I312" s="49">
        <v>1</v>
      </c>
      <c r="J312" s="49">
        <v>10</v>
      </c>
      <c r="K312" s="49">
        <v>6</v>
      </c>
      <c r="L312" s="49">
        <v>5</v>
      </c>
      <c r="M312" s="49">
        <v>1</v>
      </c>
      <c r="N312" s="49">
        <v>0</v>
      </c>
      <c r="O312" s="49">
        <v>0</v>
      </c>
      <c r="P312" s="49">
        <v>0</v>
      </c>
      <c r="Q312" s="49">
        <v>0</v>
      </c>
      <c r="R312" s="49">
        <v>0</v>
      </c>
      <c r="S312" s="49">
        <v>25</v>
      </c>
      <c r="AU312" s="30"/>
      <c r="AV312" s="30"/>
      <c r="AW312" s="30"/>
      <c r="AX312" s="30"/>
      <c r="AY312" s="30"/>
      <c r="AZ312" s="30"/>
      <c r="BA312" s="30"/>
      <c r="BB312" s="30"/>
      <c r="BC312" s="30"/>
      <c r="BD312" s="30"/>
      <c r="BE312" s="30"/>
      <c r="BF312" s="30"/>
      <c r="BG312" s="30"/>
      <c r="BH312" s="30"/>
      <c r="BI312" s="30"/>
      <c r="BJ312" s="30"/>
      <c r="BK312" s="30"/>
      <c r="BL312" s="30"/>
      <c r="BM312" s="30"/>
      <c r="BN312" s="30"/>
      <c r="BO312" s="30"/>
      <c r="BS312" s="30"/>
      <c r="BT312" s="30"/>
      <c r="BU312" s="30"/>
      <c r="BV312" s="30"/>
      <c r="BW312" s="30"/>
      <c r="BX312" s="30"/>
      <c r="BY312" s="30"/>
      <c r="BZ312" s="30"/>
      <c r="CA312" s="30"/>
      <c r="CB312" s="30"/>
      <c r="CC312" s="30"/>
      <c r="CD312" s="30"/>
      <c r="CE312" s="30"/>
      <c r="CF312" s="30"/>
      <c r="CG312" s="30"/>
      <c r="CH312" s="30"/>
      <c r="CI312" s="30"/>
      <c r="CJ312" s="30"/>
      <c r="CK312" s="30"/>
      <c r="CL312" s="30"/>
      <c r="CM312" s="30"/>
      <c r="CQ312" s="10"/>
      <c r="CR312" s="10"/>
      <c r="CS312" s="10"/>
      <c r="CT312" s="10"/>
      <c r="CU312" s="10"/>
      <c r="CV312" s="10"/>
      <c r="CW312" s="10"/>
      <c r="CX312" s="10"/>
      <c r="CY312" s="10"/>
      <c r="CZ312" s="10"/>
      <c r="DA312" s="10"/>
      <c r="DB312" s="10"/>
      <c r="DC312" s="10"/>
      <c r="DD312" s="10"/>
      <c r="DE312" s="10"/>
      <c r="DF312" s="10"/>
      <c r="DG312" s="10"/>
      <c r="DH312" s="10"/>
      <c r="DI312" s="10"/>
      <c r="DJ312" s="10"/>
      <c r="DK312" s="10"/>
      <c r="DL312" s="10"/>
      <c r="DM312" s="10"/>
      <c r="DN312" s="10"/>
    </row>
    <row r="313" spans="2:118" x14ac:dyDescent="0.25">
      <c r="B313" s="49" t="s">
        <v>22</v>
      </c>
      <c r="C313" s="49">
        <v>0</v>
      </c>
      <c r="D313" s="49">
        <v>0</v>
      </c>
      <c r="E313" s="49">
        <v>0</v>
      </c>
      <c r="F313" s="49">
        <v>2</v>
      </c>
      <c r="G313" s="49">
        <v>8</v>
      </c>
      <c r="H313" s="49">
        <v>13</v>
      </c>
      <c r="I313" s="49">
        <v>2</v>
      </c>
      <c r="J313" s="49">
        <v>0</v>
      </c>
      <c r="K313" s="49">
        <v>0</v>
      </c>
      <c r="L313" s="49">
        <v>0</v>
      </c>
      <c r="M313" s="49">
        <v>0</v>
      </c>
      <c r="N313" s="49">
        <v>0</v>
      </c>
      <c r="O313" s="49">
        <v>0</v>
      </c>
      <c r="P313" s="49">
        <v>0</v>
      </c>
      <c r="Q313" s="49">
        <v>0</v>
      </c>
      <c r="R313" s="49">
        <v>0</v>
      </c>
      <c r="S313" s="49">
        <v>25</v>
      </c>
      <c r="AU313" s="30"/>
      <c r="AV313" s="30"/>
      <c r="AW313" s="30"/>
      <c r="AX313" s="30"/>
      <c r="AY313" s="30"/>
      <c r="AZ313" s="30"/>
      <c r="BA313" s="30"/>
      <c r="BB313" s="30"/>
      <c r="BC313" s="30"/>
      <c r="BD313" s="30"/>
      <c r="BE313" s="30"/>
      <c r="BF313" s="30"/>
      <c r="BG313" s="30"/>
      <c r="BH313" s="30"/>
      <c r="BI313" s="30"/>
      <c r="BJ313" s="30"/>
      <c r="BK313" s="30"/>
      <c r="BL313" s="30"/>
      <c r="BM313" s="30"/>
      <c r="BN313" s="30"/>
      <c r="BO313" s="30"/>
      <c r="BS313" s="30"/>
      <c r="BT313" s="30"/>
      <c r="BU313" s="30"/>
      <c r="BV313" s="30"/>
      <c r="BW313" s="30"/>
      <c r="BX313" s="30"/>
      <c r="BY313" s="30"/>
      <c r="BZ313" s="30"/>
      <c r="CA313" s="30"/>
      <c r="CB313" s="30"/>
      <c r="CC313" s="30"/>
      <c r="CD313" s="30"/>
      <c r="CE313" s="30"/>
      <c r="CF313" s="30"/>
      <c r="CG313" s="30"/>
      <c r="CH313" s="30"/>
      <c r="CI313" s="30"/>
      <c r="CJ313" s="30"/>
      <c r="CK313" s="30"/>
      <c r="CL313" s="30"/>
      <c r="CM313" s="30"/>
      <c r="CQ313" s="10"/>
      <c r="CR313" s="10"/>
      <c r="CS313" s="10"/>
      <c r="CT313" s="10"/>
      <c r="CU313" s="10"/>
      <c r="CV313" s="10"/>
      <c r="CW313" s="10"/>
      <c r="CX313" s="10"/>
      <c r="CY313" s="10"/>
      <c r="CZ313" s="10"/>
      <c r="DA313" s="10"/>
      <c r="DB313" s="10"/>
      <c r="DC313" s="10"/>
      <c r="DD313" s="10"/>
      <c r="DE313" s="10"/>
      <c r="DF313" s="10"/>
      <c r="DG313" s="10"/>
      <c r="DH313" s="10"/>
      <c r="DI313" s="10"/>
      <c r="DJ313" s="10"/>
      <c r="DK313" s="10"/>
      <c r="DL313" s="10"/>
      <c r="DM313" s="10"/>
      <c r="DN313" s="10"/>
    </row>
    <row r="314" spans="2:118" x14ac:dyDescent="0.25">
      <c r="B314" s="49" t="s">
        <v>90</v>
      </c>
      <c r="C314" s="49">
        <v>0</v>
      </c>
      <c r="D314" s="49">
        <v>0</v>
      </c>
      <c r="E314" s="49">
        <v>0</v>
      </c>
      <c r="F314" s="49">
        <v>0</v>
      </c>
      <c r="G314" s="49">
        <v>0</v>
      </c>
      <c r="H314" s="49">
        <v>1</v>
      </c>
      <c r="I314" s="49">
        <v>0</v>
      </c>
      <c r="J314" s="49">
        <v>1</v>
      </c>
      <c r="K314" s="49">
        <v>5</v>
      </c>
      <c r="L314" s="49">
        <v>8</v>
      </c>
      <c r="M314" s="49">
        <v>8</v>
      </c>
      <c r="N314" s="49">
        <v>2</v>
      </c>
      <c r="O314" s="49">
        <v>0</v>
      </c>
      <c r="P314" s="49">
        <v>0</v>
      </c>
      <c r="Q314" s="49">
        <v>0</v>
      </c>
      <c r="R314" s="49">
        <v>0</v>
      </c>
      <c r="S314" s="49">
        <v>25</v>
      </c>
      <c r="AU314" s="30"/>
      <c r="AV314" s="30"/>
      <c r="AW314" s="30"/>
      <c r="AX314" s="30"/>
      <c r="AY314" s="30"/>
      <c r="AZ314" s="30"/>
      <c r="BA314" s="30"/>
      <c r="BB314" s="30"/>
      <c r="BC314" s="30"/>
      <c r="BD314" s="30"/>
      <c r="BE314" s="30"/>
      <c r="BF314" s="30"/>
      <c r="BG314" s="30"/>
      <c r="BH314" s="30"/>
      <c r="BI314" s="30"/>
      <c r="BJ314" s="30"/>
      <c r="BK314" s="30"/>
      <c r="BL314" s="30"/>
      <c r="BM314" s="30"/>
      <c r="BN314" s="30"/>
      <c r="BO314" s="30"/>
      <c r="BS314" s="30"/>
      <c r="BT314" s="30"/>
      <c r="BU314" s="30"/>
      <c r="BV314" s="30"/>
      <c r="BW314" s="30"/>
      <c r="BX314" s="30"/>
      <c r="BY314" s="30"/>
      <c r="BZ314" s="30"/>
      <c r="CA314" s="30"/>
      <c r="CB314" s="30"/>
      <c r="CC314" s="30"/>
      <c r="CD314" s="30"/>
      <c r="CE314" s="30"/>
      <c r="CF314" s="30"/>
      <c r="CG314" s="30"/>
      <c r="CH314" s="30"/>
      <c r="CI314" s="30"/>
      <c r="CJ314" s="30"/>
      <c r="CK314" s="30"/>
      <c r="CL314" s="30"/>
      <c r="CM314" s="30"/>
      <c r="CQ314" s="10"/>
      <c r="CR314" s="10"/>
      <c r="CS314" s="10"/>
      <c r="CT314" s="10"/>
      <c r="CU314" s="10"/>
      <c r="CV314" s="10"/>
      <c r="CW314" s="10"/>
      <c r="CX314" s="10"/>
      <c r="CY314" s="10"/>
      <c r="CZ314" s="10"/>
      <c r="DA314" s="10"/>
      <c r="DB314" s="10"/>
      <c r="DC314" s="10"/>
      <c r="DD314" s="10"/>
      <c r="DE314" s="10"/>
      <c r="DF314" s="10"/>
      <c r="DG314" s="10"/>
      <c r="DH314" s="10"/>
      <c r="DI314" s="10"/>
      <c r="DJ314" s="10"/>
      <c r="DK314" s="10"/>
      <c r="DL314" s="10"/>
      <c r="DM314" s="10"/>
      <c r="DN314" s="10"/>
    </row>
    <row r="315" spans="2:118" x14ac:dyDescent="0.25">
      <c r="B315" s="49" t="s">
        <v>121</v>
      </c>
      <c r="C315" s="49">
        <v>0</v>
      </c>
      <c r="D315" s="49">
        <v>0</v>
      </c>
      <c r="E315" s="49">
        <v>0</v>
      </c>
      <c r="F315" s="49">
        <v>0</v>
      </c>
      <c r="G315" s="49">
        <v>1</v>
      </c>
      <c r="H315" s="49">
        <v>0</v>
      </c>
      <c r="I315" s="49">
        <v>0</v>
      </c>
      <c r="J315" s="49">
        <v>0</v>
      </c>
      <c r="K315" s="49">
        <v>0</v>
      </c>
      <c r="L315" s="49">
        <v>12</v>
      </c>
      <c r="M315" s="49">
        <v>12</v>
      </c>
      <c r="N315" s="49">
        <v>0</v>
      </c>
      <c r="O315" s="49">
        <v>0</v>
      </c>
      <c r="P315" s="49">
        <v>0</v>
      </c>
      <c r="Q315" s="49">
        <v>0</v>
      </c>
      <c r="R315" s="49">
        <v>0</v>
      </c>
      <c r="S315" s="49">
        <v>25</v>
      </c>
      <c r="AU315" s="30"/>
      <c r="AV315" s="30"/>
      <c r="AW315" s="30"/>
      <c r="AX315" s="30"/>
      <c r="AY315" s="30"/>
      <c r="AZ315" s="30"/>
      <c r="BA315" s="30"/>
      <c r="BB315" s="30"/>
      <c r="BC315" s="30"/>
      <c r="BD315" s="30"/>
      <c r="BE315" s="30"/>
      <c r="BF315" s="30"/>
      <c r="BG315" s="30"/>
      <c r="BH315" s="30"/>
      <c r="BI315" s="30"/>
      <c r="BJ315" s="30"/>
      <c r="BK315" s="30"/>
      <c r="BL315" s="30"/>
      <c r="BM315" s="30"/>
      <c r="BN315" s="30"/>
      <c r="BO315" s="30"/>
      <c r="BS315" s="30"/>
      <c r="BT315" s="30"/>
      <c r="BU315" s="30"/>
      <c r="BV315" s="30"/>
      <c r="BW315" s="30"/>
      <c r="BX315" s="30"/>
      <c r="BY315" s="30"/>
      <c r="BZ315" s="30"/>
      <c r="CA315" s="30"/>
      <c r="CB315" s="30"/>
      <c r="CC315" s="30"/>
      <c r="CD315" s="30"/>
      <c r="CE315" s="30"/>
      <c r="CF315" s="30"/>
      <c r="CG315" s="30"/>
      <c r="CH315" s="30"/>
      <c r="CI315" s="30"/>
      <c r="CJ315" s="30"/>
      <c r="CK315" s="30"/>
      <c r="CL315" s="30"/>
      <c r="CM315" s="30"/>
      <c r="CQ315" s="10"/>
      <c r="CR315" s="10"/>
      <c r="CS315" s="10"/>
      <c r="CT315" s="10"/>
      <c r="CU315" s="10"/>
      <c r="CV315" s="10"/>
      <c r="CW315" s="10"/>
      <c r="CX315" s="10"/>
      <c r="CY315" s="10"/>
      <c r="CZ315" s="10"/>
      <c r="DA315" s="10"/>
      <c r="DB315" s="10"/>
      <c r="DC315" s="10"/>
      <c r="DD315" s="10"/>
      <c r="DE315" s="10"/>
      <c r="DF315" s="10"/>
      <c r="DG315" s="10"/>
      <c r="DH315" s="10"/>
      <c r="DI315" s="10"/>
      <c r="DJ315" s="10"/>
      <c r="DK315" s="10"/>
      <c r="DL315" s="10"/>
      <c r="DM315" s="10"/>
      <c r="DN315" s="10"/>
    </row>
    <row r="316" spans="2:118" x14ac:dyDescent="0.25">
      <c r="B316" s="49" t="s">
        <v>96</v>
      </c>
      <c r="C316" s="49">
        <v>0</v>
      </c>
      <c r="D316" s="49">
        <v>0</v>
      </c>
      <c r="E316" s="49">
        <v>0</v>
      </c>
      <c r="F316" s="49">
        <v>19</v>
      </c>
      <c r="G316" s="49">
        <v>0</v>
      </c>
      <c r="H316" s="49">
        <v>5</v>
      </c>
      <c r="I316" s="49">
        <v>0</v>
      </c>
      <c r="J316" s="49">
        <v>0</v>
      </c>
      <c r="K316" s="49">
        <v>0</v>
      </c>
      <c r="L316" s="49">
        <v>0</v>
      </c>
      <c r="M316" s="49">
        <v>0</v>
      </c>
      <c r="N316" s="49">
        <v>0</v>
      </c>
      <c r="O316" s="49">
        <v>0</v>
      </c>
      <c r="P316" s="49">
        <v>0</v>
      </c>
      <c r="Q316" s="49">
        <v>0</v>
      </c>
      <c r="R316" s="49">
        <v>0</v>
      </c>
      <c r="S316" s="49">
        <v>24</v>
      </c>
    </row>
  </sheetData>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P31"/>
  <sheetViews>
    <sheetView zoomScale="75" zoomScaleNormal="75" workbookViewId="0">
      <selection activeCell="B4" sqref="B4:S29"/>
    </sheetView>
  </sheetViews>
  <sheetFormatPr baseColWidth="10" defaultRowHeight="15" x14ac:dyDescent="0.25"/>
  <cols>
    <col min="1" max="1" width="11.42578125" style="49"/>
    <col min="2" max="2" width="14.42578125" style="49" customWidth="1"/>
    <col min="3" max="18" width="8.28515625" style="49" customWidth="1"/>
    <col min="19" max="22" width="11.42578125" style="49"/>
    <col min="23" max="44" width="8.28515625" style="49" customWidth="1"/>
    <col min="45" max="47" width="11.42578125" style="49"/>
    <col min="48" max="68" width="8.28515625" style="49" customWidth="1"/>
    <col min="69" max="71" width="11.42578125" style="49"/>
    <col min="72" max="91" width="8.28515625" style="49" customWidth="1"/>
    <col min="92" max="94" width="11.42578125" style="49"/>
    <col min="95" max="95" width="9" style="49" bestFit="1" customWidth="1"/>
    <col min="96" max="96" width="10" style="49" customWidth="1"/>
    <col min="97" max="115" width="9" style="49" bestFit="1" customWidth="1"/>
    <col min="116" max="16384" width="11.42578125" style="49"/>
  </cols>
  <sheetData>
    <row r="3" spans="1:120" x14ac:dyDescent="0.25">
      <c r="A3" s="49" t="s">
        <v>43</v>
      </c>
      <c r="V3" s="49" t="str">
        <f>A3</f>
        <v>Pseudomonas aeruginosa</v>
      </c>
      <c r="AU3" s="49" t="str">
        <f>A3</f>
        <v>Pseudomonas aeruginosa</v>
      </c>
      <c r="AV3" s="30"/>
      <c r="AW3" s="30"/>
      <c r="AX3" s="30"/>
      <c r="AY3" s="30"/>
      <c r="AZ3" s="30"/>
      <c r="BA3" s="30"/>
      <c r="BB3" s="30"/>
      <c r="BC3" s="30"/>
      <c r="BD3" s="30"/>
      <c r="BE3" s="30"/>
      <c r="BF3" s="30"/>
      <c r="BG3" s="30"/>
      <c r="BH3" s="30"/>
      <c r="BI3" s="30"/>
      <c r="BJ3" s="30"/>
      <c r="BK3" s="30"/>
      <c r="BL3" s="30"/>
      <c r="BM3" s="30"/>
      <c r="BN3" s="30"/>
      <c r="BO3" s="30"/>
      <c r="BP3" s="30"/>
      <c r="BS3" s="30"/>
      <c r="BT3" s="30" t="str">
        <f>A3</f>
        <v>Pseudomonas aeruginosa</v>
      </c>
      <c r="BU3" s="30"/>
      <c r="BV3" s="30"/>
      <c r="BW3" s="30"/>
      <c r="BX3" s="30"/>
      <c r="BY3" s="30"/>
      <c r="BZ3" s="30"/>
      <c r="CA3" s="30"/>
      <c r="CB3" s="30"/>
      <c r="CC3" s="30"/>
      <c r="CD3" s="30"/>
      <c r="CE3" s="30"/>
      <c r="CF3" s="30"/>
      <c r="CG3" s="30"/>
      <c r="CH3" s="30"/>
      <c r="CI3" s="30"/>
      <c r="CJ3" s="30"/>
      <c r="CK3" s="30"/>
      <c r="CL3" s="30"/>
      <c r="CM3" s="30"/>
      <c r="CQ3" s="15"/>
      <c r="CR3" s="15"/>
      <c r="CS3" s="15"/>
      <c r="CT3" s="15"/>
      <c r="CU3" s="15"/>
      <c r="CV3" s="15"/>
      <c r="CW3" s="15"/>
      <c r="CX3" s="15"/>
      <c r="CY3" s="15"/>
      <c r="CZ3" s="15"/>
      <c r="DA3" s="15"/>
      <c r="DB3" s="15"/>
      <c r="DC3" s="15"/>
      <c r="DD3" s="15"/>
      <c r="DE3" s="15"/>
      <c r="DF3" s="15"/>
      <c r="DG3" s="15"/>
      <c r="DH3" s="15"/>
      <c r="DI3" s="15"/>
      <c r="DJ3" s="15"/>
      <c r="DK3" s="15"/>
      <c r="DL3" s="10"/>
      <c r="DM3" s="10"/>
    </row>
    <row r="4" spans="1:120" ht="18.75" x14ac:dyDescent="0.25">
      <c r="B4" s="49" t="s">
        <v>0</v>
      </c>
      <c r="C4" s="49">
        <v>1.5625E-2</v>
      </c>
      <c r="D4" s="49">
        <v>3.125E-2</v>
      </c>
      <c r="E4" s="49">
        <v>6.25E-2</v>
      </c>
      <c r="F4" s="49">
        <v>0.125</v>
      </c>
      <c r="G4" s="49">
        <v>0.25</v>
      </c>
      <c r="H4" s="49">
        <v>0.5</v>
      </c>
      <c r="I4" s="49">
        <v>1</v>
      </c>
      <c r="J4" s="49">
        <v>2</v>
      </c>
      <c r="K4" s="49">
        <v>4</v>
      </c>
      <c r="L4" s="49">
        <v>8</v>
      </c>
      <c r="M4" s="49">
        <v>16</v>
      </c>
      <c r="N4" s="49">
        <v>32</v>
      </c>
      <c r="O4" s="49">
        <v>64</v>
      </c>
      <c r="P4" s="49">
        <v>128</v>
      </c>
      <c r="Q4" s="49">
        <v>256</v>
      </c>
      <c r="R4" s="49">
        <v>512</v>
      </c>
      <c r="S4" s="49" t="s">
        <v>1</v>
      </c>
      <c r="V4" s="49" t="s">
        <v>0</v>
      </c>
      <c r="W4" s="49" t="str">
        <f>B5</f>
        <v>Ampicillin</v>
      </c>
      <c r="X4" s="49" t="str">
        <f>B6</f>
        <v>Ampicillin/ Sulbactam</v>
      </c>
      <c r="Y4" s="49" t="str">
        <f>B7</f>
        <v>Piperacillin</v>
      </c>
      <c r="Z4" s="49" t="str">
        <f>B8</f>
        <v>Piperacillin/ Tazobactam</v>
      </c>
      <c r="AA4" s="49" t="str">
        <f>B9</f>
        <v>Aztreonam</v>
      </c>
      <c r="AB4" s="49" t="str">
        <f>B10</f>
        <v>Cefotaxim</v>
      </c>
      <c r="AC4" s="49" t="str">
        <f>B11</f>
        <v>Ceftazidim</v>
      </c>
      <c r="AD4" s="49" t="str">
        <f>B12</f>
        <v>Cefuroxim</v>
      </c>
      <c r="AE4" s="49" t="str">
        <f>B13</f>
        <v>Imipenem</v>
      </c>
      <c r="AF4" s="49" t="str">
        <f>B14</f>
        <v>Meropenem</v>
      </c>
      <c r="AG4" s="49" t="str">
        <f>B15</f>
        <v>Colistin</v>
      </c>
      <c r="AH4" s="49" t="str">
        <f>B16</f>
        <v>Amikacin</v>
      </c>
      <c r="AI4" s="49" t="str">
        <f>B17</f>
        <v>Gentamicin</v>
      </c>
      <c r="AJ4" s="49" t="str">
        <f>B18</f>
        <v>Tobramycin</v>
      </c>
      <c r="AK4" s="49" t="str">
        <f>B19</f>
        <v>Fosfomycin</v>
      </c>
      <c r="AL4" s="49" t="str">
        <f>B20</f>
        <v>Cotrimoxazol</v>
      </c>
      <c r="AM4" s="49" t="str">
        <f>B21</f>
        <v>Ciprofloxacin</v>
      </c>
      <c r="AN4" s="49" t="str">
        <f>B22</f>
        <v>Levofloxacin</v>
      </c>
      <c r="AO4" s="49" t="str">
        <f>B23</f>
        <v>Moxifloxacin</v>
      </c>
      <c r="AP4" s="49" t="str">
        <f>B24</f>
        <v>Doxycyclin</v>
      </c>
      <c r="AQ4" s="49" t="str">
        <f>B25</f>
        <v>Tigecyclin</v>
      </c>
      <c r="AR4" s="49" t="s">
        <v>95</v>
      </c>
      <c r="AV4" s="30" t="str">
        <f t="shared" ref="AV4:BP4" si="0">W4</f>
        <v>Ampicillin</v>
      </c>
      <c r="AW4" s="30" t="str">
        <f t="shared" si="0"/>
        <v>Ampicillin/ Sulbactam</v>
      </c>
      <c r="AX4" s="30" t="str">
        <f t="shared" si="0"/>
        <v>Piperacillin</v>
      </c>
      <c r="AY4" s="30" t="str">
        <f t="shared" si="0"/>
        <v>Piperacillin/ Tazobactam</v>
      </c>
      <c r="AZ4" s="30" t="str">
        <f t="shared" si="0"/>
        <v>Aztreonam</v>
      </c>
      <c r="BA4" s="30" t="str">
        <f t="shared" si="0"/>
        <v>Cefotaxim</v>
      </c>
      <c r="BB4" s="30" t="str">
        <f t="shared" si="0"/>
        <v>Ceftazidim</v>
      </c>
      <c r="BC4" s="30" t="str">
        <f t="shared" si="0"/>
        <v>Cefuroxim</v>
      </c>
      <c r="BD4" s="30" t="str">
        <f t="shared" si="0"/>
        <v>Imipenem</v>
      </c>
      <c r="BE4" s="30" t="str">
        <f t="shared" si="0"/>
        <v>Meropenem</v>
      </c>
      <c r="BF4" s="30" t="str">
        <f t="shared" si="0"/>
        <v>Colistin</v>
      </c>
      <c r="BG4" s="30" t="str">
        <f t="shared" si="0"/>
        <v>Amikacin</v>
      </c>
      <c r="BH4" s="30" t="str">
        <f t="shared" si="0"/>
        <v>Gentamicin</v>
      </c>
      <c r="BI4" s="30" t="str">
        <f t="shared" si="0"/>
        <v>Tobramycin</v>
      </c>
      <c r="BJ4" s="30" t="str">
        <f t="shared" si="0"/>
        <v>Fosfomycin</v>
      </c>
      <c r="BK4" s="30" t="str">
        <f t="shared" si="0"/>
        <v>Cotrimoxazol</v>
      </c>
      <c r="BL4" s="30" t="str">
        <f t="shared" si="0"/>
        <v>Ciprofloxacin</v>
      </c>
      <c r="BM4" s="30" t="str">
        <f t="shared" si="0"/>
        <v>Levofloxacin</v>
      </c>
      <c r="BN4" s="30" t="str">
        <f t="shared" si="0"/>
        <v>Moxifloxacin</v>
      </c>
      <c r="BO4" s="30" t="str">
        <f t="shared" si="0"/>
        <v>Doxycyclin</v>
      </c>
      <c r="BP4" s="30" t="str">
        <f t="shared" si="0"/>
        <v>Tigecyclin</v>
      </c>
      <c r="BQ4" s="49" t="s">
        <v>95</v>
      </c>
      <c r="BT4" s="49" t="s">
        <v>0</v>
      </c>
      <c r="BU4" s="30" t="str">
        <f t="shared" ref="BU4:CP4" si="1">W4</f>
        <v>Ampicillin</v>
      </c>
      <c r="BV4" s="30" t="str">
        <f t="shared" si="1"/>
        <v>Ampicillin/ Sulbactam</v>
      </c>
      <c r="BW4" s="30" t="str">
        <f t="shared" si="1"/>
        <v>Piperacillin</v>
      </c>
      <c r="BX4" s="30" t="str">
        <f t="shared" si="1"/>
        <v>Piperacillin/ Tazobactam</v>
      </c>
      <c r="BY4" s="30" t="str">
        <f t="shared" si="1"/>
        <v>Aztreonam</v>
      </c>
      <c r="BZ4" s="30" t="str">
        <f t="shared" si="1"/>
        <v>Cefotaxim</v>
      </c>
      <c r="CA4" s="30" t="str">
        <f t="shared" si="1"/>
        <v>Ceftazidim</v>
      </c>
      <c r="CB4" s="30" t="str">
        <f t="shared" si="1"/>
        <v>Cefuroxim</v>
      </c>
      <c r="CC4" s="30" t="str">
        <f t="shared" si="1"/>
        <v>Imipenem</v>
      </c>
      <c r="CD4" s="30" t="str">
        <f t="shared" si="1"/>
        <v>Meropenem</v>
      </c>
      <c r="CE4" s="30" t="str">
        <f t="shared" si="1"/>
        <v>Colistin</v>
      </c>
      <c r="CF4" s="30" t="str">
        <f t="shared" si="1"/>
        <v>Amikacin</v>
      </c>
      <c r="CG4" s="30" t="str">
        <f t="shared" si="1"/>
        <v>Gentamicin</v>
      </c>
      <c r="CH4" s="30" t="str">
        <f t="shared" si="1"/>
        <v>Tobramycin</v>
      </c>
      <c r="CI4" s="30" t="str">
        <f t="shared" si="1"/>
        <v>Fosfomycin</v>
      </c>
      <c r="CJ4" s="30" t="str">
        <f t="shared" si="1"/>
        <v>Cotrimoxazol</v>
      </c>
      <c r="CK4" s="30" t="str">
        <f t="shared" si="1"/>
        <v>Ciprofloxacin</v>
      </c>
      <c r="CL4" s="30" t="str">
        <f t="shared" si="1"/>
        <v>Levofloxacin</v>
      </c>
      <c r="CM4" s="30" t="str">
        <f t="shared" si="1"/>
        <v>Moxifloxacin</v>
      </c>
      <c r="CN4" s="30" t="str">
        <f t="shared" si="1"/>
        <v>Doxycyclin</v>
      </c>
      <c r="CO4" s="30" t="str">
        <f t="shared" si="1"/>
        <v>Tigecyclin</v>
      </c>
      <c r="CP4" s="30" t="str">
        <f t="shared" si="1"/>
        <v>Caz/Avi</v>
      </c>
      <c r="CT4" s="11"/>
      <c r="CU4" s="12" t="s">
        <v>48</v>
      </c>
      <c r="CV4" s="12" t="s">
        <v>53</v>
      </c>
      <c r="CW4" s="12" t="s">
        <v>54</v>
      </c>
      <c r="CX4" s="12" t="s">
        <v>55</v>
      </c>
      <c r="CY4" s="12" t="s">
        <v>56</v>
      </c>
      <c r="CZ4" s="12" t="s">
        <v>57</v>
      </c>
      <c r="DA4" s="12" t="s">
        <v>58</v>
      </c>
      <c r="DB4" s="12" t="s">
        <v>71</v>
      </c>
      <c r="DC4" s="12" t="s">
        <v>59</v>
      </c>
      <c r="DD4" s="12" t="s">
        <v>60</v>
      </c>
      <c r="DE4" s="12" t="s">
        <v>61</v>
      </c>
      <c r="DF4" s="12" t="s">
        <v>62</v>
      </c>
      <c r="DG4" s="12" t="s">
        <v>63</v>
      </c>
      <c r="DH4" s="12" t="s">
        <v>64</v>
      </c>
      <c r="DI4" s="12" t="s">
        <v>65</v>
      </c>
      <c r="DJ4" s="12" t="s">
        <v>66</v>
      </c>
      <c r="DK4" s="12" t="s">
        <v>67</v>
      </c>
      <c r="DL4" s="12" t="s">
        <v>68</v>
      </c>
      <c r="DM4" s="12" t="s">
        <v>69</v>
      </c>
      <c r="DN4" s="12" t="s">
        <v>70</v>
      </c>
      <c r="DO4" s="12" t="s">
        <v>72</v>
      </c>
      <c r="DP4" s="12" t="s">
        <v>95</v>
      </c>
    </row>
    <row r="5" spans="1:120" ht="18.75" x14ac:dyDescent="0.25">
      <c r="B5" s="49" t="s">
        <v>2</v>
      </c>
      <c r="C5" s="49">
        <v>0</v>
      </c>
      <c r="D5" s="49">
        <v>0</v>
      </c>
      <c r="E5" s="49">
        <v>0</v>
      </c>
      <c r="F5" s="49">
        <v>0</v>
      </c>
      <c r="G5" s="49">
        <v>0</v>
      </c>
      <c r="H5" s="49">
        <v>0</v>
      </c>
      <c r="I5" s="49">
        <v>2</v>
      </c>
      <c r="J5" s="49">
        <v>1</v>
      </c>
      <c r="K5" s="49">
        <v>0</v>
      </c>
      <c r="L5" s="49">
        <v>1</v>
      </c>
      <c r="M5" s="49">
        <v>0</v>
      </c>
      <c r="N5" s="49">
        <v>4</v>
      </c>
      <c r="O5" s="49">
        <v>132</v>
      </c>
      <c r="P5" s="49">
        <v>0</v>
      </c>
      <c r="Q5" s="49">
        <v>0</v>
      </c>
      <c r="R5" s="49">
        <v>0</v>
      </c>
      <c r="S5" s="49">
        <v>140</v>
      </c>
      <c r="V5" s="49">
        <v>1.5625E-2</v>
      </c>
      <c r="W5" s="49">
        <f>C5</f>
        <v>0</v>
      </c>
      <c r="X5" s="49">
        <f>C6</f>
        <v>0</v>
      </c>
      <c r="Y5" s="4">
        <f>C7</f>
        <v>0</v>
      </c>
      <c r="Z5" s="4">
        <f>C8</f>
        <v>0</v>
      </c>
      <c r="AA5" s="4">
        <f>C9</f>
        <v>0</v>
      </c>
      <c r="AB5" s="49">
        <f>C10</f>
        <v>0</v>
      </c>
      <c r="AC5" s="4">
        <f>C11</f>
        <v>0</v>
      </c>
      <c r="AD5" s="49">
        <f>C12</f>
        <v>0</v>
      </c>
      <c r="AE5" s="4">
        <f>C13</f>
        <v>0</v>
      </c>
      <c r="AF5" s="2">
        <f>C14</f>
        <v>0</v>
      </c>
      <c r="AG5" s="2">
        <f>C15</f>
        <v>0</v>
      </c>
      <c r="AH5" s="2">
        <f>C16</f>
        <v>0</v>
      </c>
      <c r="AI5" s="49">
        <f>C17</f>
        <v>0</v>
      </c>
      <c r="AJ5" s="2">
        <f>C18</f>
        <v>0</v>
      </c>
      <c r="AK5" s="49">
        <f>C19</f>
        <v>0</v>
      </c>
      <c r="AL5" s="49">
        <f>C20</f>
        <v>0</v>
      </c>
      <c r="AM5" s="4">
        <f>C21</f>
        <v>0</v>
      </c>
      <c r="AN5" s="4">
        <f>C22</f>
        <v>0</v>
      </c>
      <c r="AO5" s="49">
        <f>C23</f>
        <v>0</v>
      </c>
      <c r="AP5" s="49">
        <f>C24</f>
        <v>0</v>
      </c>
      <c r="AQ5" s="49">
        <f>C25</f>
        <v>0</v>
      </c>
      <c r="AR5" s="2">
        <f>C26</f>
        <v>0</v>
      </c>
      <c r="AU5" s="49">
        <v>1.4999999999999999E-2</v>
      </c>
      <c r="AV5" s="30">
        <f t="shared" ref="AV5:BQ5" si="2">PRODUCT(W5*100*1/W21)</f>
        <v>0</v>
      </c>
      <c r="AW5" s="30">
        <f t="shared" si="2"/>
        <v>0</v>
      </c>
      <c r="AX5" s="32">
        <f t="shared" si="2"/>
        <v>0</v>
      </c>
      <c r="AY5" s="32">
        <f t="shared" si="2"/>
        <v>0</v>
      </c>
      <c r="AZ5" s="32">
        <f t="shared" si="2"/>
        <v>0</v>
      </c>
      <c r="BA5" s="30">
        <f t="shared" si="2"/>
        <v>0</v>
      </c>
      <c r="BB5" s="32">
        <f t="shared" si="2"/>
        <v>0</v>
      </c>
      <c r="BC5" s="30">
        <f t="shared" si="2"/>
        <v>0</v>
      </c>
      <c r="BD5" s="32">
        <f t="shared" si="2"/>
        <v>0</v>
      </c>
      <c r="BE5" s="31">
        <f t="shared" si="2"/>
        <v>0</v>
      </c>
      <c r="BF5" s="31">
        <f t="shared" si="2"/>
        <v>0</v>
      </c>
      <c r="BG5" s="31">
        <f t="shared" si="2"/>
        <v>0</v>
      </c>
      <c r="BH5" s="52">
        <f t="shared" si="2"/>
        <v>0</v>
      </c>
      <c r="BI5" s="31">
        <f t="shared" si="2"/>
        <v>0</v>
      </c>
      <c r="BJ5" s="30">
        <f t="shared" si="2"/>
        <v>0</v>
      </c>
      <c r="BK5" s="30">
        <f t="shared" si="2"/>
        <v>0</v>
      </c>
      <c r="BL5" s="32">
        <f t="shared" si="2"/>
        <v>0</v>
      </c>
      <c r="BM5" s="32">
        <f t="shared" si="2"/>
        <v>0</v>
      </c>
      <c r="BN5" s="30">
        <f t="shared" si="2"/>
        <v>0</v>
      </c>
      <c r="BO5" s="30">
        <f t="shared" si="2"/>
        <v>0</v>
      </c>
      <c r="BP5" s="30">
        <f t="shared" si="2"/>
        <v>0</v>
      </c>
      <c r="BQ5" s="31">
        <f t="shared" si="2"/>
        <v>0</v>
      </c>
      <c r="BT5" s="49">
        <v>1.4999999999999999E-2</v>
      </c>
      <c r="BU5" s="30">
        <f t="shared" ref="BU5:CP5" si="3">AV5</f>
        <v>0</v>
      </c>
      <c r="BV5" s="30">
        <f t="shared" si="3"/>
        <v>0</v>
      </c>
      <c r="BW5" s="32">
        <f t="shared" si="3"/>
        <v>0</v>
      </c>
      <c r="BX5" s="32">
        <f t="shared" si="3"/>
        <v>0</v>
      </c>
      <c r="BY5" s="32">
        <f t="shared" si="3"/>
        <v>0</v>
      </c>
      <c r="BZ5" s="30">
        <f t="shared" si="3"/>
        <v>0</v>
      </c>
      <c r="CA5" s="32">
        <f t="shared" si="3"/>
        <v>0</v>
      </c>
      <c r="CB5" s="30">
        <f t="shared" si="3"/>
        <v>0</v>
      </c>
      <c r="CC5" s="32">
        <f t="shared" si="3"/>
        <v>0</v>
      </c>
      <c r="CD5" s="31">
        <f t="shared" si="3"/>
        <v>0</v>
      </c>
      <c r="CE5" s="31">
        <f t="shared" si="3"/>
        <v>0</v>
      </c>
      <c r="CF5" s="31">
        <f t="shared" si="3"/>
        <v>0</v>
      </c>
      <c r="CG5" s="52">
        <f t="shared" si="3"/>
        <v>0</v>
      </c>
      <c r="CH5" s="31">
        <f t="shared" si="3"/>
        <v>0</v>
      </c>
      <c r="CI5" s="30">
        <f t="shared" si="3"/>
        <v>0</v>
      </c>
      <c r="CJ5" s="30">
        <f t="shared" si="3"/>
        <v>0</v>
      </c>
      <c r="CK5" s="32">
        <f t="shared" si="3"/>
        <v>0</v>
      </c>
      <c r="CL5" s="32">
        <f t="shared" si="3"/>
        <v>0</v>
      </c>
      <c r="CM5" s="30">
        <f t="shared" si="3"/>
        <v>0</v>
      </c>
      <c r="CN5" s="30">
        <f t="shared" si="3"/>
        <v>0</v>
      </c>
      <c r="CO5" s="30">
        <f t="shared" si="3"/>
        <v>0</v>
      </c>
      <c r="CP5" s="31">
        <f t="shared" si="3"/>
        <v>0</v>
      </c>
      <c r="CT5" s="12" t="s">
        <v>49</v>
      </c>
      <c r="CU5" s="16">
        <f>S5</f>
        <v>140</v>
      </c>
      <c r="CV5" s="16">
        <f>S6</f>
        <v>140</v>
      </c>
      <c r="CW5" s="16">
        <f>S7</f>
        <v>140</v>
      </c>
      <c r="CX5" s="16">
        <f>S8</f>
        <v>140</v>
      </c>
      <c r="CY5" s="16">
        <f>S9</f>
        <v>140</v>
      </c>
      <c r="CZ5" s="16">
        <f>S10</f>
        <v>140</v>
      </c>
      <c r="DA5" s="16">
        <f>S11</f>
        <v>140</v>
      </c>
      <c r="DB5" s="16">
        <f>S12</f>
        <v>140</v>
      </c>
      <c r="DC5" s="16">
        <f>S13</f>
        <v>140</v>
      </c>
      <c r="DD5" s="16">
        <f>S14</f>
        <v>140</v>
      </c>
      <c r="DE5" s="16">
        <f>S15</f>
        <v>139</v>
      </c>
      <c r="DF5" s="16">
        <f>S16</f>
        <v>140</v>
      </c>
      <c r="DG5" s="16">
        <f>S17</f>
        <v>140</v>
      </c>
      <c r="DH5" s="16">
        <f>S18</f>
        <v>38</v>
      </c>
      <c r="DI5" s="16">
        <f>S19</f>
        <v>140</v>
      </c>
      <c r="DJ5" s="16">
        <f>S20</f>
        <v>140</v>
      </c>
      <c r="DK5" s="16">
        <f>S21</f>
        <v>140</v>
      </c>
      <c r="DL5" s="16">
        <f>S22</f>
        <v>140</v>
      </c>
      <c r="DM5" s="16">
        <f>S23</f>
        <v>140</v>
      </c>
      <c r="DN5" s="16">
        <f>S24</f>
        <v>140</v>
      </c>
      <c r="DO5" s="16">
        <f>S25</f>
        <v>140</v>
      </c>
      <c r="DP5" s="16">
        <f>S26</f>
        <v>135</v>
      </c>
    </row>
    <row r="6" spans="1:120" ht="18.75" x14ac:dyDescent="0.25">
      <c r="B6" s="49" t="s">
        <v>3</v>
      </c>
      <c r="C6" s="49">
        <v>0</v>
      </c>
      <c r="D6" s="49">
        <v>0</v>
      </c>
      <c r="E6" s="49">
        <v>0</v>
      </c>
      <c r="F6" s="49">
        <v>1</v>
      </c>
      <c r="G6" s="49">
        <v>0</v>
      </c>
      <c r="H6" s="49">
        <v>1</v>
      </c>
      <c r="I6" s="49">
        <v>1</v>
      </c>
      <c r="J6" s="49">
        <v>0</v>
      </c>
      <c r="K6" s="49">
        <v>0</v>
      </c>
      <c r="L6" s="49">
        <v>0</v>
      </c>
      <c r="M6" s="49">
        <v>0</v>
      </c>
      <c r="N6" s="49">
        <v>5</v>
      </c>
      <c r="O6" s="49">
        <v>132</v>
      </c>
      <c r="P6" s="49">
        <v>0</v>
      </c>
      <c r="Q6" s="49">
        <v>0</v>
      </c>
      <c r="R6" s="49">
        <v>0</v>
      </c>
      <c r="S6" s="49">
        <v>140</v>
      </c>
      <c r="V6" s="49">
        <v>3.125E-2</v>
      </c>
      <c r="W6" s="49">
        <f>D5</f>
        <v>0</v>
      </c>
      <c r="X6" s="49">
        <f>D6</f>
        <v>0</v>
      </c>
      <c r="Y6" s="4">
        <f>D7</f>
        <v>0</v>
      </c>
      <c r="Z6" s="4">
        <f>D8</f>
        <v>0</v>
      </c>
      <c r="AA6" s="4">
        <f>D9</f>
        <v>0</v>
      </c>
      <c r="AB6" s="49">
        <f>D10</f>
        <v>2</v>
      </c>
      <c r="AC6" s="4">
        <f>D11</f>
        <v>0</v>
      </c>
      <c r="AD6" s="49">
        <f>D12</f>
        <v>0</v>
      </c>
      <c r="AE6" s="4">
        <f>D13</f>
        <v>0</v>
      </c>
      <c r="AF6" s="2">
        <f>D14</f>
        <v>0</v>
      </c>
      <c r="AG6" s="2">
        <f>D15</f>
        <v>0</v>
      </c>
      <c r="AH6" s="2">
        <f>D16</f>
        <v>0</v>
      </c>
      <c r="AI6" s="49">
        <f>D17</f>
        <v>0</v>
      </c>
      <c r="AJ6" s="2">
        <f>D18</f>
        <v>0</v>
      </c>
      <c r="AK6" s="49">
        <f>D19</f>
        <v>0</v>
      </c>
      <c r="AL6" s="49">
        <f>D20</f>
        <v>0</v>
      </c>
      <c r="AM6" s="4">
        <f>D21</f>
        <v>1</v>
      </c>
      <c r="AN6" s="4">
        <f>D22</f>
        <v>4</v>
      </c>
      <c r="AO6" s="49">
        <f>D23</f>
        <v>0</v>
      </c>
      <c r="AP6" s="49">
        <f>D24</f>
        <v>0</v>
      </c>
      <c r="AQ6" s="49">
        <f>D25</f>
        <v>2</v>
      </c>
      <c r="AR6" s="2">
        <f>D26</f>
        <v>0</v>
      </c>
      <c r="AU6" s="49">
        <v>3.1E-2</v>
      </c>
      <c r="AV6" s="30">
        <f t="shared" ref="AV6:BQ6" si="4">PRODUCT(W6*100*1/W21)</f>
        <v>0</v>
      </c>
      <c r="AW6" s="30">
        <f t="shared" si="4"/>
        <v>0</v>
      </c>
      <c r="AX6" s="32">
        <f t="shared" si="4"/>
        <v>0</v>
      </c>
      <c r="AY6" s="32">
        <f t="shared" si="4"/>
        <v>0</v>
      </c>
      <c r="AZ6" s="32">
        <f t="shared" si="4"/>
        <v>0</v>
      </c>
      <c r="BA6" s="30">
        <f t="shared" si="4"/>
        <v>1.4285714285714286</v>
      </c>
      <c r="BB6" s="32">
        <f t="shared" si="4"/>
        <v>0</v>
      </c>
      <c r="BC6" s="30">
        <f t="shared" si="4"/>
        <v>0</v>
      </c>
      <c r="BD6" s="32">
        <f t="shared" si="4"/>
        <v>0</v>
      </c>
      <c r="BE6" s="31">
        <f t="shared" si="4"/>
        <v>0</v>
      </c>
      <c r="BF6" s="31">
        <f t="shared" si="4"/>
        <v>0</v>
      </c>
      <c r="BG6" s="31">
        <f t="shared" si="4"/>
        <v>0</v>
      </c>
      <c r="BH6" s="52">
        <f t="shared" si="4"/>
        <v>0</v>
      </c>
      <c r="BI6" s="31">
        <f t="shared" si="4"/>
        <v>0</v>
      </c>
      <c r="BJ6" s="30">
        <f t="shared" si="4"/>
        <v>0</v>
      </c>
      <c r="BK6" s="30">
        <f t="shared" si="4"/>
        <v>0</v>
      </c>
      <c r="BL6" s="32">
        <f t="shared" si="4"/>
        <v>0.7142857142857143</v>
      </c>
      <c r="BM6" s="32">
        <f t="shared" si="4"/>
        <v>2.8571428571428572</v>
      </c>
      <c r="BN6" s="30">
        <f t="shared" si="4"/>
        <v>0</v>
      </c>
      <c r="BO6" s="30">
        <f t="shared" si="4"/>
        <v>0</v>
      </c>
      <c r="BP6" s="30">
        <f t="shared" si="4"/>
        <v>1.4285714285714286</v>
      </c>
      <c r="BQ6" s="31">
        <f t="shared" si="4"/>
        <v>0</v>
      </c>
      <c r="BT6" s="49">
        <v>3.1E-2</v>
      </c>
      <c r="BU6" s="30">
        <f t="shared" ref="BU6:CP6" si="5">AV5+AV6</f>
        <v>0</v>
      </c>
      <c r="BV6" s="30">
        <f t="shared" si="5"/>
        <v>0</v>
      </c>
      <c r="BW6" s="32">
        <f t="shared" si="5"/>
        <v>0</v>
      </c>
      <c r="BX6" s="32">
        <f t="shared" si="5"/>
        <v>0</v>
      </c>
      <c r="BY6" s="32">
        <f t="shared" si="5"/>
        <v>0</v>
      </c>
      <c r="BZ6" s="30">
        <f t="shared" si="5"/>
        <v>1.4285714285714286</v>
      </c>
      <c r="CA6" s="32">
        <f t="shared" si="5"/>
        <v>0</v>
      </c>
      <c r="CB6" s="30">
        <f t="shared" si="5"/>
        <v>0</v>
      </c>
      <c r="CC6" s="32">
        <f t="shared" si="5"/>
        <v>0</v>
      </c>
      <c r="CD6" s="31">
        <f t="shared" si="5"/>
        <v>0</v>
      </c>
      <c r="CE6" s="31">
        <f t="shared" si="5"/>
        <v>0</v>
      </c>
      <c r="CF6" s="31">
        <f t="shared" si="5"/>
        <v>0</v>
      </c>
      <c r="CG6" s="52">
        <f t="shared" si="5"/>
        <v>0</v>
      </c>
      <c r="CH6" s="31">
        <f t="shared" si="5"/>
        <v>0</v>
      </c>
      <c r="CI6" s="30">
        <f t="shared" si="5"/>
        <v>0</v>
      </c>
      <c r="CJ6" s="30">
        <f t="shared" si="5"/>
        <v>0</v>
      </c>
      <c r="CK6" s="32">
        <f t="shared" si="5"/>
        <v>0.7142857142857143</v>
      </c>
      <c r="CL6" s="32">
        <f t="shared" si="5"/>
        <v>2.8571428571428572</v>
      </c>
      <c r="CM6" s="30">
        <f t="shared" si="5"/>
        <v>0</v>
      </c>
      <c r="CN6" s="30">
        <f t="shared" si="5"/>
        <v>0</v>
      </c>
      <c r="CO6" s="30">
        <f t="shared" si="5"/>
        <v>1.4285714285714286</v>
      </c>
      <c r="CP6" s="31">
        <f t="shared" si="5"/>
        <v>0</v>
      </c>
      <c r="CT6" s="12" t="s">
        <v>50</v>
      </c>
      <c r="CU6" s="17"/>
      <c r="CV6" s="17"/>
      <c r="CW6" s="17"/>
      <c r="CX6" s="17"/>
      <c r="CY6" s="17"/>
      <c r="CZ6" s="17"/>
      <c r="DA6" s="17"/>
      <c r="DB6" s="17"/>
      <c r="DC6" s="17"/>
      <c r="DD6" s="17">
        <f>CD12</f>
        <v>82.142857142857153</v>
      </c>
      <c r="DE6" s="17">
        <f>CE12</f>
        <v>97.841726618705039</v>
      </c>
      <c r="DF6" s="17">
        <f>CF15</f>
        <v>99.285714285714292</v>
      </c>
      <c r="DG6" s="17"/>
      <c r="DH6" s="17">
        <f>CH12</f>
        <v>100</v>
      </c>
      <c r="DI6" s="17"/>
      <c r="DJ6" s="17"/>
      <c r="DK6" s="17"/>
      <c r="DL6" s="17"/>
      <c r="DM6" s="17"/>
      <c r="DN6" s="17"/>
      <c r="DO6" s="17"/>
      <c r="DP6" s="17">
        <f>CP14</f>
        <v>99.259259259259252</v>
      </c>
    </row>
    <row r="7" spans="1:120" ht="18.75" x14ac:dyDescent="0.25">
      <c r="B7" s="49" t="s">
        <v>4</v>
      </c>
      <c r="C7" s="4">
        <v>0</v>
      </c>
      <c r="D7" s="4">
        <v>0</v>
      </c>
      <c r="E7" s="4">
        <v>0</v>
      </c>
      <c r="F7" s="4">
        <v>0</v>
      </c>
      <c r="G7" s="4">
        <v>2</v>
      </c>
      <c r="H7" s="4">
        <v>0</v>
      </c>
      <c r="I7" s="4">
        <v>4</v>
      </c>
      <c r="J7" s="4">
        <v>37</v>
      </c>
      <c r="K7" s="4">
        <v>39</v>
      </c>
      <c r="L7" s="4">
        <v>26</v>
      </c>
      <c r="M7" s="4">
        <v>8</v>
      </c>
      <c r="N7" s="3">
        <v>7</v>
      </c>
      <c r="O7" s="3">
        <v>8</v>
      </c>
      <c r="P7" s="3">
        <v>9</v>
      </c>
      <c r="Q7" s="3">
        <v>0</v>
      </c>
      <c r="R7" s="3">
        <v>0</v>
      </c>
      <c r="S7" s="49">
        <v>140</v>
      </c>
      <c r="V7" s="49">
        <v>6.25E-2</v>
      </c>
      <c r="W7" s="49">
        <f>E5</f>
        <v>0</v>
      </c>
      <c r="X7" s="49">
        <f>E6</f>
        <v>0</v>
      </c>
      <c r="Y7" s="4">
        <f>E7</f>
        <v>0</v>
      </c>
      <c r="Z7" s="4">
        <f>E8</f>
        <v>0</v>
      </c>
      <c r="AA7" s="4">
        <f>E9</f>
        <v>0</v>
      </c>
      <c r="AB7" s="49">
        <f>E10</f>
        <v>0</v>
      </c>
      <c r="AC7" s="4">
        <f>E11</f>
        <v>0</v>
      </c>
      <c r="AD7" s="49">
        <f>E12</f>
        <v>0</v>
      </c>
      <c r="AE7" s="4">
        <f>E13</f>
        <v>1</v>
      </c>
      <c r="AF7" s="2">
        <f>E14</f>
        <v>40</v>
      </c>
      <c r="AG7" s="2">
        <f>E15</f>
        <v>0</v>
      </c>
      <c r="AH7" s="2">
        <f>E16</f>
        <v>0</v>
      </c>
      <c r="AI7" s="49">
        <f>E17</f>
        <v>3</v>
      </c>
      <c r="AJ7" s="2">
        <f>E18</f>
        <v>23</v>
      </c>
      <c r="AK7" s="49">
        <f>E19</f>
        <v>0</v>
      </c>
      <c r="AL7" s="49">
        <f>E20</f>
        <v>2</v>
      </c>
      <c r="AM7" s="4">
        <f>E21</f>
        <v>10</v>
      </c>
      <c r="AN7" s="4">
        <f>E22</f>
        <v>0</v>
      </c>
      <c r="AO7" s="49">
        <f>E23</f>
        <v>1</v>
      </c>
      <c r="AP7" s="49">
        <f>E24</f>
        <v>1</v>
      </c>
      <c r="AQ7" s="49">
        <f>E25</f>
        <v>0</v>
      </c>
      <c r="AR7" s="2">
        <f>E26</f>
        <v>0</v>
      </c>
      <c r="AU7" s="49">
        <v>6.2E-2</v>
      </c>
      <c r="AV7" s="30">
        <f t="shared" ref="AV7:BQ7" si="6">PRODUCT(W7*100*1/W21)</f>
        <v>0</v>
      </c>
      <c r="AW7" s="30">
        <f t="shared" si="6"/>
        <v>0</v>
      </c>
      <c r="AX7" s="32">
        <f t="shared" si="6"/>
        <v>0</v>
      </c>
      <c r="AY7" s="32">
        <f t="shared" si="6"/>
        <v>0</v>
      </c>
      <c r="AZ7" s="32">
        <f t="shared" si="6"/>
        <v>0</v>
      </c>
      <c r="BA7" s="30">
        <f t="shared" si="6"/>
        <v>0</v>
      </c>
      <c r="BB7" s="32">
        <f t="shared" si="6"/>
        <v>0</v>
      </c>
      <c r="BC7" s="30">
        <f t="shared" si="6"/>
        <v>0</v>
      </c>
      <c r="BD7" s="32">
        <f t="shared" si="6"/>
        <v>0.7142857142857143</v>
      </c>
      <c r="BE7" s="31">
        <f t="shared" si="6"/>
        <v>28.571428571428573</v>
      </c>
      <c r="BF7" s="31">
        <f t="shared" si="6"/>
        <v>0</v>
      </c>
      <c r="BG7" s="31">
        <f t="shared" si="6"/>
        <v>0</v>
      </c>
      <c r="BH7" s="52">
        <f t="shared" si="6"/>
        <v>2.1428571428571428</v>
      </c>
      <c r="BI7" s="31">
        <f t="shared" si="6"/>
        <v>60.526315789473685</v>
      </c>
      <c r="BJ7" s="30">
        <f t="shared" si="6"/>
        <v>0</v>
      </c>
      <c r="BK7" s="30">
        <f t="shared" si="6"/>
        <v>1.4285714285714286</v>
      </c>
      <c r="BL7" s="32">
        <f t="shared" si="6"/>
        <v>7.1428571428571432</v>
      </c>
      <c r="BM7" s="32">
        <f t="shared" si="6"/>
        <v>0</v>
      </c>
      <c r="BN7" s="30">
        <f t="shared" si="6"/>
        <v>0.7142857142857143</v>
      </c>
      <c r="BO7" s="30">
        <f t="shared" si="6"/>
        <v>0.7142857142857143</v>
      </c>
      <c r="BP7" s="30">
        <f t="shared" si="6"/>
        <v>0</v>
      </c>
      <c r="BQ7" s="31">
        <f t="shared" si="6"/>
        <v>0</v>
      </c>
      <c r="BT7" s="49">
        <v>6.2E-2</v>
      </c>
      <c r="BU7" s="30">
        <f t="shared" ref="BU7:CP7" si="7">AV5+AV6+AV7</f>
        <v>0</v>
      </c>
      <c r="BV7" s="30">
        <f t="shared" si="7"/>
        <v>0</v>
      </c>
      <c r="BW7" s="32">
        <f t="shared" si="7"/>
        <v>0</v>
      </c>
      <c r="BX7" s="32">
        <f t="shared" si="7"/>
        <v>0</v>
      </c>
      <c r="BY7" s="32">
        <f t="shared" si="7"/>
        <v>0</v>
      </c>
      <c r="BZ7" s="30">
        <f t="shared" si="7"/>
        <v>1.4285714285714286</v>
      </c>
      <c r="CA7" s="32">
        <f t="shared" si="7"/>
        <v>0</v>
      </c>
      <c r="CB7" s="30">
        <f t="shared" si="7"/>
        <v>0</v>
      </c>
      <c r="CC7" s="32">
        <f t="shared" si="7"/>
        <v>0.7142857142857143</v>
      </c>
      <c r="CD7" s="31">
        <f t="shared" si="7"/>
        <v>28.571428571428573</v>
      </c>
      <c r="CE7" s="31">
        <f t="shared" si="7"/>
        <v>0</v>
      </c>
      <c r="CF7" s="31">
        <f t="shared" si="7"/>
        <v>0</v>
      </c>
      <c r="CG7" s="52">
        <f t="shared" si="7"/>
        <v>2.1428571428571428</v>
      </c>
      <c r="CH7" s="31">
        <f t="shared" si="7"/>
        <v>60.526315789473685</v>
      </c>
      <c r="CI7" s="30">
        <f t="shared" si="7"/>
        <v>0</v>
      </c>
      <c r="CJ7" s="30">
        <f t="shared" si="7"/>
        <v>1.4285714285714286</v>
      </c>
      <c r="CK7" s="32">
        <f t="shared" si="7"/>
        <v>7.8571428571428577</v>
      </c>
      <c r="CL7" s="32">
        <f t="shared" si="7"/>
        <v>2.8571428571428572</v>
      </c>
      <c r="CM7" s="30">
        <f t="shared" si="7"/>
        <v>0.7142857142857143</v>
      </c>
      <c r="CN7" s="30">
        <f t="shared" si="7"/>
        <v>0.7142857142857143</v>
      </c>
      <c r="CO7" s="30">
        <f t="shared" si="7"/>
        <v>1.4285714285714286</v>
      </c>
      <c r="CP7" s="31">
        <f t="shared" si="7"/>
        <v>0</v>
      </c>
      <c r="CT7" s="12" t="s">
        <v>51</v>
      </c>
      <c r="CU7" s="17"/>
      <c r="CV7" s="17"/>
      <c r="CW7" s="17">
        <f>BW15</f>
        <v>82.857142857142847</v>
      </c>
      <c r="CX7" s="17">
        <f>BX15</f>
        <v>85.714285714285722</v>
      </c>
      <c r="CY7" s="17">
        <f>BY15</f>
        <v>87.142857142857139</v>
      </c>
      <c r="CZ7" s="17"/>
      <c r="DA7" s="18">
        <f>CA14</f>
        <v>85.714285714285708</v>
      </c>
      <c r="DB7" s="17"/>
      <c r="DC7" s="17">
        <f>CC13</f>
        <v>87.142857142857139</v>
      </c>
      <c r="DD7" s="17">
        <f>CD14-CD12</f>
        <v>14.285714285714278</v>
      </c>
      <c r="DE7" s="17"/>
      <c r="DF7" s="17">
        <f>CF15-CF14</f>
        <v>0</v>
      </c>
      <c r="DG7" s="17"/>
      <c r="DH7" s="17"/>
      <c r="DI7" s="17"/>
      <c r="DJ7" s="17"/>
      <c r="DK7" s="17">
        <f>CK10</f>
        <v>85.714285714285708</v>
      </c>
      <c r="DL7" s="17">
        <f>CL11</f>
        <v>80.714285714285708</v>
      </c>
      <c r="DM7" s="17"/>
      <c r="DN7" s="17"/>
      <c r="DO7" s="17"/>
      <c r="DP7" s="17"/>
    </row>
    <row r="8" spans="1:120" ht="18.75" x14ac:dyDescent="0.25">
      <c r="B8" s="49" t="s">
        <v>5</v>
      </c>
      <c r="C8" s="4">
        <v>0</v>
      </c>
      <c r="D8" s="4">
        <v>0</v>
      </c>
      <c r="E8" s="4">
        <v>0</v>
      </c>
      <c r="F8" s="4">
        <v>0</v>
      </c>
      <c r="G8" s="4">
        <v>2</v>
      </c>
      <c r="H8" s="4">
        <v>0</v>
      </c>
      <c r="I8" s="4">
        <v>3</v>
      </c>
      <c r="J8" s="4">
        <v>43</v>
      </c>
      <c r="K8" s="4">
        <v>40</v>
      </c>
      <c r="L8" s="4">
        <v>21</v>
      </c>
      <c r="M8" s="4">
        <v>11</v>
      </c>
      <c r="N8" s="3">
        <v>5</v>
      </c>
      <c r="O8" s="3">
        <v>7</v>
      </c>
      <c r="P8" s="3">
        <v>8</v>
      </c>
      <c r="Q8" s="3">
        <v>0</v>
      </c>
      <c r="R8" s="3">
        <v>0</v>
      </c>
      <c r="S8" s="49">
        <v>140</v>
      </c>
      <c r="V8" s="49">
        <v>0.125</v>
      </c>
      <c r="W8" s="49">
        <f>F5</f>
        <v>0</v>
      </c>
      <c r="X8" s="49">
        <f>F6</f>
        <v>1</v>
      </c>
      <c r="Y8" s="4">
        <f>F7</f>
        <v>0</v>
      </c>
      <c r="Z8" s="4">
        <f>F8</f>
        <v>0</v>
      </c>
      <c r="AA8" s="4">
        <f>F9</f>
        <v>3</v>
      </c>
      <c r="AB8" s="49">
        <f>F10</f>
        <v>0</v>
      </c>
      <c r="AC8" s="4">
        <f>F11</f>
        <v>3</v>
      </c>
      <c r="AD8" s="49">
        <f>F12</f>
        <v>0</v>
      </c>
      <c r="AE8" s="4">
        <f>F13</f>
        <v>0</v>
      </c>
      <c r="AF8" s="2">
        <f>F14</f>
        <v>0</v>
      </c>
      <c r="AG8" s="2">
        <f>F15</f>
        <v>1</v>
      </c>
      <c r="AH8" s="2">
        <f>F16</f>
        <v>0</v>
      </c>
      <c r="AI8" s="49">
        <f>F17</f>
        <v>0</v>
      </c>
      <c r="AJ8" s="2">
        <f>F18</f>
        <v>0</v>
      </c>
      <c r="AK8" s="49">
        <f>F19</f>
        <v>0</v>
      </c>
      <c r="AL8" s="49">
        <f>F20</f>
        <v>0</v>
      </c>
      <c r="AM8" s="4">
        <f>F21</f>
        <v>78</v>
      </c>
      <c r="AN8" s="4">
        <f>F22</f>
        <v>4</v>
      </c>
      <c r="AO8" s="49">
        <f>F23</f>
        <v>0</v>
      </c>
      <c r="AP8" s="49">
        <f>F24</f>
        <v>0</v>
      </c>
      <c r="AQ8" s="49">
        <f>F25</f>
        <v>2</v>
      </c>
      <c r="AR8" s="2">
        <f>F26</f>
        <v>2</v>
      </c>
      <c r="AU8" s="49">
        <v>0.125</v>
      </c>
      <c r="AV8" s="30">
        <f t="shared" ref="AV8:BQ8" si="8">PRODUCT(W8*100*1/W21)</f>
        <v>0</v>
      </c>
      <c r="AW8" s="30">
        <f t="shared" si="8"/>
        <v>0.7142857142857143</v>
      </c>
      <c r="AX8" s="32">
        <f t="shared" si="8"/>
        <v>0</v>
      </c>
      <c r="AY8" s="32">
        <f t="shared" si="8"/>
        <v>0</v>
      </c>
      <c r="AZ8" s="32">
        <f t="shared" si="8"/>
        <v>2.1428571428571428</v>
      </c>
      <c r="BA8" s="30">
        <f t="shared" si="8"/>
        <v>0</v>
      </c>
      <c r="BB8" s="32">
        <f t="shared" si="8"/>
        <v>2.1428571428571428</v>
      </c>
      <c r="BC8" s="30">
        <f t="shared" si="8"/>
        <v>0</v>
      </c>
      <c r="BD8" s="32">
        <f t="shared" si="8"/>
        <v>0</v>
      </c>
      <c r="BE8" s="31">
        <f t="shared" si="8"/>
        <v>0</v>
      </c>
      <c r="BF8" s="31">
        <f t="shared" si="8"/>
        <v>0.71942446043165464</v>
      </c>
      <c r="BG8" s="31">
        <f t="shared" si="8"/>
        <v>0</v>
      </c>
      <c r="BH8" s="52">
        <f t="shared" si="8"/>
        <v>0</v>
      </c>
      <c r="BI8" s="31">
        <f t="shared" si="8"/>
        <v>0</v>
      </c>
      <c r="BJ8" s="30">
        <f t="shared" si="8"/>
        <v>0</v>
      </c>
      <c r="BK8" s="30">
        <f t="shared" si="8"/>
        <v>0</v>
      </c>
      <c r="BL8" s="32">
        <f t="shared" si="8"/>
        <v>55.714285714285715</v>
      </c>
      <c r="BM8" s="32">
        <f t="shared" si="8"/>
        <v>2.8571428571428572</v>
      </c>
      <c r="BN8" s="30">
        <f t="shared" si="8"/>
        <v>0</v>
      </c>
      <c r="BO8" s="30">
        <f t="shared" si="8"/>
        <v>0</v>
      </c>
      <c r="BP8" s="30">
        <f t="shared" si="8"/>
        <v>1.4285714285714286</v>
      </c>
      <c r="BQ8" s="31">
        <f t="shared" si="8"/>
        <v>1.4814814814814814</v>
      </c>
      <c r="BT8" s="49">
        <v>0.125</v>
      </c>
      <c r="BU8" s="30">
        <f t="shared" ref="BU8:CP8" si="9">AV5+AV6+AV7+AV8</f>
        <v>0</v>
      </c>
      <c r="BV8" s="30">
        <f t="shared" si="9"/>
        <v>0.7142857142857143</v>
      </c>
      <c r="BW8" s="32">
        <f t="shared" si="9"/>
        <v>0</v>
      </c>
      <c r="BX8" s="32">
        <f t="shared" si="9"/>
        <v>0</v>
      </c>
      <c r="BY8" s="32">
        <f t="shared" si="9"/>
        <v>2.1428571428571428</v>
      </c>
      <c r="BZ8" s="30">
        <f t="shared" si="9"/>
        <v>1.4285714285714286</v>
      </c>
      <c r="CA8" s="32">
        <f t="shared" si="9"/>
        <v>2.1428571428571428</v>
      </c>
      <c r="CB8" s="30">
        <f t="shared" si="9"/>
        <v>0</v>
      </c>
      <c r="CC8" s="32">
        <f t="shared" si="9"/>
        <v>0.7142857142857143</v>
      </c>
      <c r="CD8" s="31">
        <f t="shared" si="9"/>
        <v>28.571428571428573</v>
      </c>
      <c r="CE8" s="31">
        <f t="shared" si="9"/>
        <v>0.71942446043165464</v>
      </c>
      <c r="CF8" s="31">
        <f t="shared" si="9"/>
        <v>0</v>
      </c>
      <c r="CG8" s="52">
        <f t="shared" si="9"/>
        <v>2.1428571428571428</v>
      </c>
      <c r="CH8" s="31">
        <f t="shared" si="9"/>
        <v>60.526315789473685</v>
      </c>
      <c r="CI8" s="30">
        <f t="shared" si="9"/>
        <v>0</v>
      </c>
      <c r="CJ8" s="30">
        <f t="shared" si="9"/>
        <v>1.4285714285714286</v>
      </c>
      <c r="CK8" s="32">
        <f t="shared" si="9"/>
        <v>63.571428571428569</v>
      </c>
      <c r="CL8" s="32">
        <f t="shared" si="9"/>
        <v>5.7142857142857144</v>
      </c>
      <c r="CM8" s="30">
        <f t="shared" si="9"/>
        <v>0.7142857142857143</v>
      </c>
      <c r="CN8" s="30">
        <f t="shared" si="9"/>
        <v>0.7142857142857143</v>
      </c>
      <c r="CO8" s="30">
        <f t="shared" si="9"/>
        <v>2.8571428571428572</v>
      </c>
      <c r="CP8" s="31">
        <f t="shared" si="9"/>
        <v>1.4814814814814814</v>
      </c>
      <c r="CT8" s="12" t="s">
        <v>52</v>
      </c>
      <c r="CU8" s="17"/>
      <c r="CV8" s="17"/>
      <c r="CW8" s="17">
        <f>BW20-BW15</f>
        <v>17.142857142857139</v>
      </c>
      <c r="CX8" s="17">
        <f>BX20-BX15</f>
        <v>14.285714285714278</v>
      </c>
      <c r="CY8" s="17">
        <f>BY20-BY15</f>
        <v>12.857142857142861</v>
      </c>
      <c r="CZ8" s="17"/>
      <c r="DA8" s="17">
        <f>CA20-CA14</f>
        <v>14.285714285714292</v>
      </c>
      <c r="DB8" s="17"/>
      <c r="DC8" s="17">
        <f>CC20-CC13</f>
        <v>12.857142857142861</v>
      </c>
      <c r="DD8" s="17">
        <f>CD20-CD14</f>
        <v>3.5714285714285694</v>
      </c>
      <c r="DE8" s="17">
        <f>CE20-CE12</f>
        <v>2.1582733812949613</v>
      </c>
      <c r="DF8" s="17">
        <f>CF20-CF15</f>
        <v>0.7142857142857082</v>
      </c>
      <c r="DG8" s="17"/>
      <c r="DH8" s="17">
        <f>CH20-CH12</f>
        <v>0</v>
      </c>
      <c r="DI8" s="17"/>
      <c r="DJ8" s="17"/>
      <c r="DK8" s="17">
        <f>CK20-CK10</f>
        <v>14.285714285714278</v>
      </c>
      <c r="DL8" s="17">
        <f>CL20-CL11</f>
        <v>19.285714285714292</v>
      </c>
      <c r="DM8" s="17"/>
      <c r="DN8" s="17"/>
      <c r="DO8" s="17"/>
      <c r="DP8" s="17">
        <f>CP20-CP14</f>
        <v>0.74074074074074758</v>
      </c>
    </row>
    <row r="9" spans="1:120" x14ac:dyDescent="0.25">
      <c r="B9" s="49" t="s">
        <v>6</v>
      </c>
      <c r="C9" s="4">
        <v>0</v>
      </c>
      <c r="D9" s="4">
        <v>0</v>
      </c>
      <c r="E9" s="4">
        <v>0</v>
      </c>
      <c r="F9" s="4">
        <v>3</v>
      </c>
      <c r="G9" s="4">
        <v>0</v>
      </c>
      <c r="H9" s="4">
        <v>1</v>
      </c>
      <c r="I9" s="4">
        <v>5</v>
      </c>
      <c r="J9" s="4">
        <v>14</v>
      </c>
      <c r="K9" s="4">
        <v>53</v>
      </c>
      <c r="L9" s="4">
        <v>30</v>
      </c>
      <c r="M9" s="4">
        <v>16</v>
      </c>
      <c r="N9" s="3">
        <v>18</v>
      </c>
      <c r="O9" s="3">
        <v>0</v>
      </c>
      <c r="P9" s="3">
        <v>0</v>
      </c>
      <c r="Q9" s="3">
        <v>0</v>
      </c>
      <c r="R9" s="3">
        <v>0</v>
      </c>
      <c r="S9" s="49">
        <v>140</v>
      </c>
      <c r="V9" s="49">
        <v>0.25</v>
      </c>
      <c r="W9" s="49">
        <f>G5</f>
        <v>0</v>
      </c>
      <c r="X9" s="49">
        <f>G6</f>
        <v>0</v>
      </c>
      <c r="Y9" s="4">
        <f>G7</f>
        <v>2</v>
      </c>
      <c r="Z9" s="4">
        <f>G8</f>
        <v>2</v>
      </c>
      <c r="AA9" s="4">
        <f>G9</f>
        <v>0</v>
      </c>
      <c r="AB9" s="49">
        <f>G10</f>
        <v>2</v>
      </c>
      <c r="AC9" s="4">
        <f>G11</f>
        <v>0</v>
      </c>
      <c r="AD9" s="49">
        <f>G12</f>
        <v>0</v>
      </c>
      <c r="AE9" s="4">
        <f>G13</f>
        <v>6</v>
      </c>
      <c r="AF9" s="2">
        <f>G14</f>
        <v>23</v>
      </c>
      <c r="AG9" s="2">
        <f>G15</f>
        <v>5</v>
      </c>
      <c r="AH9" s="2">
        <f>G16</f>
        <v>24</v>
      </c>
      <c r="AI9" s="49">
        <f>G17</f>
        <v>4</v>
      </c>
      <c r="AJ9" s="2">
        <f>G18</f>
        <v>11</v>
      </c>
      <c r="AK9" s="49">
        <f>G19</f>
        <v>0</v>
      </c>
      <c r="AL9" s="49">
        <f>G20</f>
        <v>0</v>
      </c>
      <c r="AM9" s="4">
        <f>G21</f>
        <v>19</v>
      </c>
      <c r="AN9" s="4">
        <f>G22</f>
        <v>39</v>
      </c>
      <c r="AO9" s="49">
        <f>G23</f>
        <v>5</v>
      </c>
      <c r="AP9" s="49">
        <f>G24</f>
        <v>0</v>
      </c>
      <c r="AQ9" s="49">
        <f>G25</f>
        <v>1</v>
      </c>
      <c r="AR9" s="2">
        <f>G26</f>
        <v>0</v>
      </c>
      <c r="AU9" s="49">
        <v>0.25</v>
      </c>
      <c r="AV9" s="30">
        <f t="shared" ref="AV9:BQ9" si="10">PRODUCT(W9*100*1/W21)</f>
        <v>0</v>
      </c>
      <c r="AW9" s="30">
        <f t="shared" si="10"/>
        <v>0</v>
      </c>
      <c r="AX9" s="32">
        <f t="shared" si="10"/>
        <v>1.4285714285714286</v>
      </c>
      <c r="AY9" s="32">
        <f t="shared" si="10"/>
        <v>1.4285714285714286</v>
      </c>
      <c r="AZ9" s="32">
        <f t="shared" si="10"/>
        <v>0</v>
      </c>
      <c r="BA9" s="30">
        <f t="shared" si="10"/>
        <v>1.4285714285714286</v>
      </c>
      <c r="BB9" s="32">
        <f t="shared" si="10"/>
        <v>0</v>
      </c>
      <c r="BC9" s="30">
        <f t="shared" si="10"/>
        <v>0</v>
      </c>
      <c r="BD9" s="32">
        <f t="shared" si="10"/>
        <v>4.2857142857142856</v>
      </c>
      <c r="BE9" s="31">
        <f t="shared" si="10"/>
        <v>16.428571428571427</v>
      </c>
      <c r="BF9" s="31">
        <f t="shared" si="10"/>
        <v>3.5971223021582732</v>
      </c>
      <c r="BG9" s="31">
        <f t="shared" si="10"/>
        <v>17.142857142857142</v>
      </c>
      <c r="BH9" s="52">
        <f t="shared" si="10"/>
        <v>2.8571428571428572</v>
      </c>
      <c r="BI9" s="31">
        <f t="shared" si="10"/>
        <v>28.94736842105263</v>
      </c>
      <c r="BJ9" s="30">
        <f t="shared" si="10"/>
        <v>0</v>
      </c>
      <c r="BK9" s="30">
        <f t="shared" si="10"/>
        <v>0</v>
      </c>
      <c r="BL9" s="32">
        <f t="shared" si="10"/>
        <v>13.571428571428571</v>
      </c>
      <c r="BM9" s="32">
        <f t="shared" si="10"/>
        <v>27.857142857142858</v>
      </c>
      <c r="BN9" s="30">
        <f t="shared" si="10"/>
        <v>3.5714285714285716</v>
      </c>
      <c r="BO9" s="30">
        <f t="shared" si="10"/>
        <v>0</v>
      </c>
      <c r="BP9" s="30">
        <f t="shared" si="10"/>
        <v>0.7142857142857143</v>
      </c>
      <c r="BQ9" s="31">
        <f t="shared" si="10"/>
        <v>0</v>
      </c>
      <c r="BT9" s="49">
        <v>0.25</v>
      </c>
      <c r="BU9" s="30">
        <f t="shared" ref="BU9:CP9" si="11">AV5+AV6+AV7+AV8+AV9</f>
        <v>0</v>
      </c>
      <c r="BV9" s="30">
        <f t="shared" si="11"/>
        <v>0.7142857142857143</v>
      </c>
      <c r="BW9" s="32">
        <f t="shared" si="11"/>
        <v>1.4285714285714286</v>
      </c>
      <c r="BX9" s="32">
        <f t="shared" si="11"/>
        <v>1.4285714285714286</v>
      </c>
      <c r="BY9" s="32">
        <f t="shared" si="11"/>
        <v>2.1428571428571428</v>
      </c>
      <c r="BZ9" s="30">
        <f t="shared" si="11"/>
        <v>2.8571428571428572</v>
      </c>
      <c r="CA9" s="32">
        <f t="shared" si="11"/>
        <v>2.1428571428571428</v>
      </c>
      <c r="CB9" s="30">
        <f t="shared" si="11"/>
        <v>0</v>
      </c>
      <c r="CC9" s="32">
        <f t="shared" si="11"/>
        <v>5</v>
      </c>
      <c r="CD9" s="31">
        <f t="shared" si="11"/>
        <v>45</v>
      </c>
      <c r="CE9" s="31">
        <f t="shared" si="11"/>
        <v>4.3165467625899279</v>
      </c>
      <c r="CF9" s="31">
        <f t="shared" si="11"/>
        <v>17.142857142857142</v>
      </c>
      <c r="CG9" s="52">
        <f t="shared" si="11"/>
        <v>5</v>
      </c>
      <c r="CH9" s="31">
        <f t="shared" si="11"/>
        <v>89.473684210526315</v>
      </c>
      <c r="CI9" s="30">
        <f t="shared" si="11"/>
        <v>0</v>
      </c>
      <c r="CJ9" s="30">
        <f t="shared" si="11"/>
        <v>1.4285714285714286</v>
      </c>
      <c r="CK9" s="32">
        <f t="shared" si="11"/>
        <v>77.142857142857139</v>
      </c>
      <c r="CL9" s="32">
        <f t="shared" si="11"/>
        <v>33.571428571428569</v>
      </c>
      <c r="CM9" s="30">
        <f t="shared" si="11"/>
        <v>4.2857142857142856</v>
      </c>
      <c r="CN9" s="30">
        <f t="shared" si="11"/>
        <v>0.7142857142857143</v>
      </c>
      <c r="CO9" s="30">
        <f t="shared" si="11"/>
        <v>3.5714285714285716</v>
      </c>
      <c r="CP9" s="31">
        <f t="shared" si="11"/>
        <v>1.4814814814814814</v>
      </c>
      <c r="CT9" s="10"/>
      <c r="CU9" s="10"/>
      <c r="CV9" s="10"/>
      <c r="CW9" s="10"/>
      <c r="CX9" s="10"/>
      <c r="CY9" s="10"/>
      <c r="CZ9" s="10"/>
      <c r="DA9" s="10"/>
      <c r="DB9" s="10"/>
      <c r="DC9" s="10"/>
      <c r="DD9" s="10"/>
      <c r="DE9" s="10"/>
      <c r="DF9" s="10"/>
      <c r="DG9" s="10"/>
      <c r="DH9" s="10"/>
      <c r="DI9" s="10"/>
      <c r="DJ9" s="10"/>
      <c r="DK9" s="10"/>
      <c r="DL9" s="10"/>
      <c r="DM9" s="10"/>
      <c r="DN9" s="10"/>
      <c r="DO9" s="10"/>
      <c r="DP9" s="10"/>
    </row>
    <row r="10" spans="1:120" x14ac:dyDescent="0.25">
      <c r="B10" s="49" t="s">
        <v>7</v>
      </c>
      <c r="C10" s="49">
        <v>0</v>
      </c>
      <c r="D10" s="49">
        <v>2</v>
      </c>
      <c r="E10" s="49">
        <v>0</v>
      </c>
      <c r="F10" s="49">
        <v>0</v>
      </c>
      <c r="G10" s="49">
        <v>2</v>
      </c>
      <c r="H10" s="49">
        <v>0</v>
      </c>
      <c r="I10" s="49">
        <v>0</v>
      </c>
      <c r="J10" s="49">
        <v>0</v>
      </c>
      <c r="K10" s="49">
        <v>4</v>
      </c>
      <c r="L10" s="49">
        <v>36</v>
      </c>
      <c r="M10" s="49">
        <v>96</v>
      </c>
      <c r="N10" s="49">
        <v>0</v>
      </c>
      <c r="O10" s="49">
        <v>0</v>
      </c>
      <c r="P10" s="49">
        <v>0</v>
      </c>
      <c r="Q10" s="49">
        <v>0</v>
      </c>
      <c r="R10" s="49">
        <v>0</v>
      </c>
      <c r="S10" s="49">
        <v>140</v>
      </c>
      <c r="V10" s="49">
        <v>0.5</v>
      </c>
      <c r="W10" s="49">
        <f>H5</f>
        <v>0</v>
      </c>
      <c r="X10" s="49">
        <f>H6</f>
        <v>1</v>
      </c>
      <c r="Y10" s="4">
        <f>H7</f>
        <v>0</v>
      </c>
      <c r="Z10" s="4">
        <f>H8</f>
        <v>0</v>
      </c>
      <c r="AA10" s="4">
        <f>H9</f>
        <v>1</v>
      </c>
      <c r="AB10" s="49">
        <f>H10</f>
        <v>0</v>
      </c>
      <c r="AC10" s="4">
        <f>H11</f>
        <v>6</v>
      </c>
      <c r="AD10" s="49">
        <f>H12</f>
        <v>1</v>
      </c>
      <c r="AE10" s="4">
        <f>H13</f>
        <v>26</v>
      </c>
      <c r="AF10" s="2">
        <f>H14</f>
        <v>23</v>
      </c>
      <c r="AG10" s="2">
        <f>H15</f>
        <v>15</v>
      </c>
      <c r="AH10" s="2">
        <f>H16</f>
        <v>0</v>
      </c>
      <c r="AI10" s="49">
        <f>H17</f>
        <v>56</v>
      </c>
      <c r="AJ10" s="2">
        <f>H18</f>
        <v>4</v>
      </c>
      <c r="AK10" s="49">
        <f>H19</f>
        <v>1</v>
      </c>
      <c r="AL10" s="49">
        <f>H20</f>
        <v>0</v>
      </c>
      <c r="AM10" s="4">
        <f>H21</f>
        <v>12</v>
      </c>
      <c r="AN10" s="4">
        <f>H22</f>
        <v>49</v>
      </c>
      <c r="AO10" s="49">
        <f>H23</f>
        <v>33</v>
      </c>
      <c r="AP10" s="49">
        <f>H24</f>
        <v>1</v>
      </c>
      <c r="AQ10" s="49">
        <f>H25</f>
        <v>1</v>
      </c>
      <c r="AR10" s="2">
        <f>H26</f>
        <v>9</v>
      </c>
      <c r="AU10" s="49">
        <v>0.5</v>
      </c>
      <c r="AV10" s="30">
        <f t="shared" ref="AV10:BQ10" si="12">PRODUCT(W10*100*1/W21)</f>
        <v>0</v>
      </c>
      <c r="AW10" s="30">
        <f t="shared" si="12"/>
        <v>0.7142857142857143</v>
      </c>
      <c r="AX10" s="32">
        <f t="shared" si="12"/>
        <v>0</v>
      </c>
      <c r="AY10" s="32">
        <f t="shared" si="12"/>
        <v>0</v>
      </c>
      <c r="AZ10" s="32">
        <f t="shared" si="12"/>
        <v>0.7142857142857143</v>
      </c>
      <c r="BA10" s="30">
        <f t="shared" si="12"/>
        <v>0</v>
      </c>
      <c r="BB10" s="32">
        <f t="shared" si="12"/>
        <v>4.2857142857142856</v>
      </c>
      <c r="BC10" s="30">
        <f t="shared" si="12"/>
        <v>0.7142857142857143</v>
      </c>
      <c r="BD10" s="32">
        <f t="shared" si="12"/>
        <v>18.571428571428573</v>
      </c>
      <c r="BE10" s="31">
        <f t="shared" si="12"/>
        <v>16.428571428571427</v>
      </c>
      <c r="BF10" s="31">
        <f t="shared" si="12"/>
        <v>10.791366906474821</v>
      </c>
      <c r="BG10" s="31">
        <f t="shared" si="12"/>
        <v>0</v>
      </c>
      <c r="BH10" s="52">
        <f t="shared" si="12"/>
        <v>40</v>
      </c>
      <c r="BI10" s="31">
        <f t="shared" si="12"/>
        <v>10.526315789473685</v>
      </c>
      <c r="BJ10" s="30">
        <f t="shared" si="12"/>
        <v>0.7142857142857143</v>
      </c>
      <c r="BK10" s="30">
        <f t="shared" si="12"/>
        <v>0</v>
      </c>
      <c r="BL10" s="32">
        <f t="shared" si="12"/>
        <v>8.5714285714285712</v>
      </c>
      <c r="BM10" s="32">
        <f t="shared" si="12"/>
        <v>35</v>
      </c>
      <c r="BN10" s="30">
        <f t="shared" si="12"/>
        <v>23.571428571428573</v>
      </c>
      <c r="BO10" s="30">
        <f t="shared" si="12"/>
        <v>0.7142857142857143</v>
      </c>
      <c r="BP10" s="30">
        <f t="shared" si="12"/>
        <v>0.7142857142857143</v>
      </c>
      <c r="BQ10" s="31">
        <f t="shared" si="12"/>
        <v>6.666666666666667</v>
      </c>
      <c r="BT10" s="49">
        <v>0.5</v>
      </c>
      <c r="BU10" s="30">
        <f t="shared" ref="BU10:CP10" si="13">AV5+AV6+AV7+AV8+AV9+AV10</f>
        <v>0</v>
      </c>
      <c r="BV10" s="30">
        <f t="shared" si="13"/>
        <v>1.4285714285714286</v>
      </c>
      <c r="BW10" s="32">
        <f t="shared" si="13"/>
        <v>1.4285714285714286</v>
      </c>
      <c r="BX10" s="32">
        <f t="shared" si="13"/>
        <v>1.4285714285714286</v>
      </c>
      <c r="BY10" s="32">
        <f t="shared" si="13"/>
        <v>2.8571428571428572</v>
      </c>
      <c r="BZ10" s="30">
        <f t="shared" si="13"/>
        <v>2.8571428571428572</v>
      </c>
      <c r="CA10" s="32">
        <f t="shared" si="13"/>
        <v>6.4285714285714288</v>
      </c>
      <c r="CB10" s="30">
        <f t="shared" si="13"/>
        <v>0.7142857142857143</v>
      </c>
      <c r="CC10" s="32">
        <f t="shared" si="13"/>
        <v>23.571428571428573</v>
      </c>
      <c r="CD10" s="31">
        <f t="shared" si="13"/>
        <v>61.428571428571431</v>
      </c>
      <c r="CE10" s="31">
        <f t="shared" si="13"/>
        <v>15.107913669064748</v>
      </c>
      <c r="CF10" s="31">
        <f t="shared" si="13"/>
        <v>17.142857142857142</v>
      </c>
      <c r="CG10" s="52">
        <f t="shared" si="13"/>
        <v>45</v>
      </c>
      <c r="CH10" s="31">
        <f t="shared" si="13"/>
        <v>100</v>
      </c>
      <c r="CI10" s="30">
        <f t="shared" si="13"/>
        <v>0.7142857142857143</v>
      </c>
      <c r="CJ10" s="30">
        <f t="shared" si="13"/>
        <v>1.4285714285714286</v>
      </c>
      <c r="CK10" s="32">
        <f t="shared" si="13"/>
        <v>85.714285714285708</v>
      </c>
      <c r="CL10" s="32">
        <f t="shared" si="13"/>
        <v>68.571428571428569</v>
      </c>
      <c r="CM10" s="30">
        <f t="shared" si="13"/>
        <v>27.857142857142858</v>
      </c>
      <c r="CN10" s="30">
        <f t="shared" si="13"/>
        <v>1.4285714285714286</v>
      </c>
      <c r="CO10" s="30">
        <f t="shared" si="13"/>
        <v>4.2857142857142856</v>
      </c>
      <c r="CP10" s="31">
        <f t="shared" si="13"/>
        <v>8.1481481481481488</v>
      </c>
      <c r="CT10" s="10"/>
      <c r="CU10" s="10"/>
      <c r="CV10" s="10" t="str">
        <f>A3</f>
        <v>Pseudomonas aeruginosa</v>
      </c>
      <c r="CW10" s="10"/>
      <c r="CX10" s="10"/>
      <c r="CY10" s="10"/>
      <c r="CZ10" s="10"/>
      <c r="DA10" s="10"/>
      <c r="DB10" s="10"/>
      <c r="DC10" s="10"/>
      <c r="DD10" s="10"/>
      <c r="DE10" s="10"/>
      <c r="DF10" s="10"/>
      <c r="DG10" s="10"/>
      <c r="DH10" s="10"/>
      <c r="DI10" s="10"/>
      <c r="DJ10" s="10"/>
      <c r="DK10" s="10"/>
      <c r="DL10" s="10"/>
      <c r="DM10" s="10"/>
      <c r="DN10" s="10"/>
      <c r="DO10" s="10"/>
      <c r="DP10" s="10"/>
    </row>
    <row r="11" spans="1:120" x14ac:dyDescent="0.25">
      <c r="B11" s="49" t="s">
        <v>8</v>
      </c>
      <c r="C11" s="4">
        <v>0</v>
      </c>
      <c r="D11" s="4">
        <v>0</v>
      </c>
      <c r="E11" s="4">
        <v>0</v>
      </c>
      <c r="F11" s="4">
        <v>3</v>
      </c>
      <c r="G11" s="4">
        <v>0</v>
      </c>
      <c r="H11" s="4">
        <v>6</v>
      </c>
      <c r="I11" s="4">
        <v>47</v>
      </c>
      <c r="J11" s="4">
        <v>41</v>
      </c>
      <c r="K11" s="4">
        <v>14</v>
      </c>
      <c r="L11" s="4">
        <v>9</v>
      </c>
      <c r="M11" s="3">
        <v>9</v>
      </c>
      <c r="N11" s="3">
        <v>5</v>
      </c>
      <c r="O11" s="3">
        <v>6</v>
      </c>
      <c r="P11" s="3">
        <v>0</v>
      </c>
      <c r="Q11" s="3">
        <v>0</v>
      </c>
      <c r="R11" s="3">
        <v>0</v>
      </c>
      <c r="S11" s="49">
        <v>140</v>
      </c>
      <c r="V11" s="49">
        <v>1</v>
      </c>
      <c r="W11" s="49">
        <f>I5</f>
        <v>2</v>
      </c>
      <c r="X11" s="49">
        <f>I6</f>
        <v>1</v>
      </c>
      <c r="Y11" s="4">
        <f>I7</f>
        <v>4</v>
      </c>
      <c r="Z11" s="4">
        <f>I8</f>
        <v>3</v>
      </c>
      <c r="AA11" s="4">
        <f>I9</f>
        <v>5</v>
      </c>
      <c r="AB11" s="49">
        <f>I10</f>
        <v>0</v>
      </c>
      <c r="AC11" s="4">
        <f>I11</f>
        <v>47</v>
      </c>
      <c r="AD11" s="49">
        <f>I12</f>
        <v>2</v>
      </c>
      <c r="AE11" s="4">
        <f>I13</f>
        <v>58</v>
      </c>
      <c r="AF11" s="2">
        <f>I14</f>
        <v>20</v>
      </c>
      <c r="AG11" s="2">
        <f>I15</f>
        <v>87</v>
      </c>
      <c r="AH11" s="2">
        <f>I16</f>
        <v>71</v>
      </c>
      <c r="AI11" s="49">
        <f>I17</f>
        <v>53</v>
      </c>
      <c r="AJ11" s="2">
        <f>I18</f>
        <v>0</v>
      </c>
      <c r="AK11" s="49">
        <f>I19</f>
        <v>0</v>
      </c>
      <c r="AL11" s="49">
        <f>I20</f>
        <v>3</v>
      </c>
      <c r="AM11" s="3">
        <f>I21</f>
        <v>7</v>
      </c>
      <c r="AN11" s="4">
        <f>I22</f>
        <v>17</v>
      </c>
      <c r="AO11" s="49">
        <f>I23</f>
        <v>55</v>
      </c>
      <c r="AP11" s="49">
        <f>I24</f>
        <v>0</v>
      </c>
      <c r="AQ11" s="49">
        <f>I25</f>
        <v>2</v>
      </c>
      <c r="AR11" s="2">
        <f>I26</f>
        <v>53</v>
      </c>
      <c r="AU11" s="49">
        <v>1</v>
      </c>
      <c r="AV11" s="30">
        <f t="shared" ref="AV11:BQ11" si="14">PRODUCT(W11*100*1/W21)</f>
        <v>1.4285714285714286</v>
      </c>
      <c r="AW11" s="30">
        <f t="shared" si="14"/>
        <v>0.7142857142857143</v>
      </c>
      <c r="AX11" s="32">
        <f t="shared" si="14"/>
        <v>2.8571428571428572</v>
      </c>
      <c r="AY11" s="32">
        <f t="shared" si="14"/>
        <v>2.1428571428571428</v>
      </c>
      <c r="AZ11" s="32">
        <f t="shared" si="14"/>
        <v>3.5714285714285716</v>
      </c>
      <c r="BA11" s="30">
        <f t="shared" si="14"/>
        <v>0</v>
      </c>
      <c r="BB11" s="32">
        <f t="shared" si="14"/>
        <v>33.571428571428569</v>
      </c>
      <c r="BC11" s="30">
        <f t="shared" si="14"/>
        <v>1.4285714285714286</v>
      </c>
      <c r="BD11" s="32">
        <f t="shared" si="14"/>
        <v>41.428571428571431</v>
      </c>
      <c r="BE11" s="31">
        <f t="shared" si="14"/>
        <v>14.285714285714286</v>
      </c>
      <c r="BF11" s="31">
        <f t="shared" si="14"/>
        <v>62.589928057553955</v>
      </c>
      <c r="BG11" s="31">
        <f t="shared" si="14"/>
        <v>50.714285714285715</v>
      </c>
      <c r="BH11" s="52">
        <f t="shared" si="14"/>
        <v>37.857142857142854</v>
      </c>
      <c r="BI11" s="31">
        <f t="shared" si="14"/>
        <v>0</v>
      </c>
      <c r="BJ11" s="30">
        <f t="shared" si="14"/>
        <v>0</v>
      </c>
      <c r="BK11" s="30">
        <f t="shared" si="14"/>
        <v>2.1428571428571428</v>
      </c>
      <c r="BL11" s="33">
        <f t="shared" si="14"/>
        <v>5</v>
      </c>
      <c r="BM11" s="32">
        <f t="shared" si="14"/>
        <v>12.142857142857142</v>
      </c>
      <c r="BN11" s="30">
        <f t="shared" si="14"/>
        <v>39.285714285714285</v>
      </c>
      <c r="BO11" s="30">
        <f t="shared" si="14"/>
        <v>0</v>
      </c>
      <c r="BP11" s="30">
        <f t="shared" si="14"/>
        <v>1.4285714285714286</v>
      </c>
      <c r="BQ11" s="31">
        <f t="shared" si="14"/>
        <v>39.25925925925926</v>
      </c>
      <c r="BT11" s="49">
        <v>1</v>
      </c>
      <c r="BU11" s="30">
        <f t="shared" ref="BU11:CP11" si="15">AV5+AV6+AV7+AV8+AV9+AV10+AV11</f>
        <v>1.4285714285714286</v>
      </c>
      <c r="BV11" s="30">
        <f t="shared" si="15"/>
        <v>2.1428571428571428</v>
      </c>
      <c r="BW11" s="32">
        <f t="shared" si="15"/>
        <v>4.2857142857142856</v>
      </c>
      <c r="BX11" s="32">
        <f t="shared" si="15"/>
        <v>3.5714285714285712</v>
      </c>
      <c r="BY11" s="32">
        <f t="shared" si="15"/>
        <v>6.4285714285714288</v>
      </c>
      <c r="BZ11" s="30">
        <f t="shared" si="15"/>
        <v>2.8571428571428572</v>
      </c>
      <c r="CA11" s="32">
        <f t="shared" si="15"/>
        <v>40</v>
      </c>
      <c r="CB11" s="30">
        <f t="shared" si="15"/>
        <v>2.1428571428571428</v>
      </c>
      <c r="CC11" s="32">
        <f t="shared" si="15"/>
        <v>65</v>
      </c>
      <c r="CD11" s="31">
        <f t="shared" si="15"/>
        <v>75.714285714285722</v>
      </c>
      <c r="CE11" s="31">
        <f t="shared" si="15"/>
        <v>77.697841726618705</v>
      </c>
      <c r="CF11" s="31">
        <f t="shared" si="15"/>
        <v>67.857142857142861</v>
      </c>
      <c r="CG11" s="52">
        <f t="shared" si="15"/>
        <v>82.857142857142861</v>
      </c>
      <c r="CH11" s="31">
        <f t="shared" si="15"/>
        <v>100</v>
      </c>
      <c r="CI11" s="30">
        <f t="shared" si="15"/>
        <v>0.7142857142857143</v>
      </c>
      <c r="CJ11" s="30">
        <f t="shared" si="15"/>
        <v>3.5714285714285712</v>
      </c>
      <c r="CK11" s="33">
        <f t="shared" si="15"/>
        <v>90.714285714285708</v>
      </c>
      <c r="CL11" s="32">
        <f t="shared" si="15"/>
        <v>80.714285714285708</v>
      </c>
      <c r="CM11" s="30">
        <f t="shared" si="15"/>
        <v>67.142857142857139</v>
      </c>
      <c r="CN11" s="30">
        <f t="shared" si="15"/>
        <v>1.4285714285714286</v>
      </c>
      <c r="CO11" s="30">
        <f t="shared" si="15"/>
        <v>5.7142857142857144</v>
      </c>
      <c r="CP11" s="31">
        <f t="shared" si="15"/>
        <v>47.407407407407405</v>
      </c>
      <c r="CT11" s="10"/>
      <c r="CU11" s="10"/>
      <c r="CV11" s="10"/>
      <c r="CW11" s="10"/>
      <c r="CX11" s="10"/>
      <c r="CY11" s="10"/>
      <c r="CZ11" s="10"/>
      <c r="DA11" s="10"/>
      <c r="DB11" s="10"/>
      <c r="DC11" s="10"/>
      <c r="DD11" s="10"/>
      <c r="DE11" s="10"/>
      <c r="DF11" s="10"/>
      <c r="DG11" s="10"/>
      <c r="DH11" s="10"/>
      <c r="DI11" s="10"/>
      <c r="DJ11" s="10"/>
      <c r="DK11" s="10"/>
      <c r="DL11" s="10"/>
      <c r="DM11" s="10"/>
      <c r="DN11" s="10"/>
      <c r="DO11" s="10"/>
      <c r="DP11" s="10"/>
    </row>
    <row r="12" spans="1:120" x14ac:dyDescent="0.25">
      <c r="B12" s="49" t="s">
        <v>9</v>
      </c>
      <c r="C12" s="49">
        <v>0</v>
      </c>
      <c r="D12" s="49">
        <v>0</v>
      </c>
      <c r="E12" s="49">
        <v>0</v>
      </c>
      <c r="F12" s="49">
        <v>0</v>
      </c>
      <c r="G12" s="49">
        <v>0</v>
      </c>
      <c r="H12" s="49">
        <v>1</v>
      </c>
      <c r="I12" s="49">
        <v>2</v>
      </c>
      <c r="J12" s="49">
        <v>0</v>
      </c>
      <c r="K12" s="49">
        <v>1</v>
      </c>
      <c r="L12" s="49">
        <v>0</v>
      </c>
      <c r="M12" s="49">
        <v>0</v>
      </c>
      <c r="N12" s="49">
        <v>1</v>
      </c>
      <c r="O12" s="49">
        <v>135</v>
      </c>
      <c r="P12" s="49">
        <v>0</v>
      </c>
      <c r="Q12" s="49">
        <v>0</v>
      </c>
      <c r="R12" s="49">
        <v>0</v>
      </c>
      <c r="S12" s="49">
        <v>140</v>
      </c>
      <c r="V12" s="49">
        <v>2</v>
      </c>
      <c r="W12" s="49">
        <f>J5</f>
        <v>1</v>
      </c>
      <c r="X12" s="49">
        <f>J6</f>
        <v>0</v>
      </c>
      <c r="Y12" s="4">
        <f>J7</f>
        <v>37</v>
      </c>
      <c r="Z12" s="4">
        <f>J8</f>
        <v>43</v>
      </c>
      <c r="AA12" s="4">
        <f>J9</f>
        <v>14</v>
      </c>
      <c r="AB12" s="49">
        <f>J10</f>
        <v>0</v>
      </c>
      <c r="AC12" s="4">
        <f>J11</f>
        <v>41</v>
      </c>
      <c r="AD12" s="49">
        <f>J12</f>
        <v>0</v>
      </c>
      <c r="AE12" s="4">
        <f>J13</f>
        <v>21</v>
      </c>
      <c r="AF12" s="2">
        <f>J14</f>
        <v>9</v>
      </c>
      <c r="AG12" s="2">
        <f>J15</f>
        <v>28</v>
      </c>
      <c r="AH12" s="2">
        <f>J16</f>
        <v>35</v>
      </c>
      <c r="AI12" s="49">
        <f>J17</f>
        <v>19</v>
      </c>
      <c r="AJ12" s="2">
        <f>J18</f>
        <v>0</v>
      </c>
      <c r="AK12" s="49">
        <f>J19</f>
        <v>2</v>
      </c>
      <c r="AL12" s="49">
        <f>J20</f>
        <v>12</v>
      </c>
      <c r="AM12" s="3">
        <f>J21</f>
        <v>7</v>
      </c>
      <c r="AN12" s="3">
        <f>J22</f>
        <v>13</v>
      </c>
      <c r="AO12" s="49">
        <f>J23</f>
        <v>18</v>
      </c>
      <c r="AP12" s="49">
        <f>J24</f>
        <v>1</v>
      </c>
      <c r="AQ12" s="49">
        <f>J25</f>
        <v>13</v>
      </c>
      <c r="AR12" s="2">
        <f>J26</f>
        <v>43</v>
      </c>
      <c r="AU12" s="49">
        <v>2</v>
      </c>
      <c r="AV12" s="30">
        <f t="shared" ref="AV12:BQ12" si="16">PRODUCT(W12*100*1/W21)</f>
        <v>0.7142857142857143</v>
      </c>
      <c r="AW12" s="30">
        <f t="shared" si="16"/>
        <v>0</v>
      </c>
      <c r="AX12" s="32">
        <f t="shared" si="16"/>
        <v>26.428571428571427</v>
      </c>
      <c r="AY12" s="32">
        <f t="shared" si="16"/>
        <v>30.714285714285715</v>
      </c>
      <c r="AZ12" s="32">
        <f t="shared" si="16"/>
        <v>10</v>
      </c>
      <c r="BA12" s="30">
        <f t="shared" si="16"/>
        <v>0</v>
      </c>
      <c r="BB12" s="32">
        <f t="shared" si="16"/>
        <v>29.285714285714285</v>
      </c>
      <c r="BC12" s="30">
        <f t="shared" si="16"/>
        <v>0</v>
      </c>
      <c r="BD12" s="32">
        <f t="shared" si="16"/>
        <v>15</v>
      </c>
      <c r="BE12" s="31">
        <f t="shared" si="16"/>
        <v>6.4285714285714288</v>
      </c>
      <c r="BF12" s="31">
        <f t="shared" si="16"/>
        <v>20.14388489208633</v>
      </c>
      <c r="BG12" s="31">
        <f t="shared" si="16"/>
        <v>25</v>
      </c>
      <c r="BH12" s="52">
        <f t="shared" si="16"/>
        <v>13.571428571428571</v>
      </c>
      <c r="BI12" s="31">
        <f t="shared" si="16"/>
        <v>0</v>
      </c>
      <c r="BJ12" s="30">
        <f t="shared" si="16"/>
        <v>1.4285714285714286</v>
      </c>
      <c r="BK12" s="30">
        <f t="shared" si="16"/>
        <v>8.5714285714285712</v>
      </c>
      <c r="BL12" s="33">
        <f t="shared" si="16"/>
        <v>5</v>
      </c>
      <c r="BM12" s="33">
        <f t="shared" si="16"/>
        <v>9.2857142857142865</v>
      </c>
      <c r="BN12" s="30">
        <f t="shared" si="16"/>
        <v>12.857142857142858</v>
      </c>
      <c r="BO12" s="30">
        <f t="shared" si="16"/>
        <v>0.7142857142857143</v>
      </c>
      <c r="BP12" s="30">
        <f t="shared" si="16"/>
        <v>9.2857142857142865</v>
      </c>
      <c r="BQ12" s="31">
        <f t="shared" si="16"/>
        <v>31.851851851851851</v>
      </c>
      <c r="BT12" s="49">
        <v>2</v>
      </c>
      <c r="BU12" s="30">
        <f t="shared" ref="BU12:CP12" si="17">AV5+AV6+AV7+AV8+AV9+AV10+AV11+AV12</f>
        <v>2.1428571428571428</v>
      </c>
      <c r="BV12" s="30">
        <f t="shared" si="17"/>
        <v>2.1428571428571428</v>
      </c>
      <c r="BW12" s="32">
        <f t="shared" si="17"/>
        <v>30.714285714285712</v>
      </c>
      <c r="BX12" s="32">
        <f t="shared" si="17"/>
        <v>34.285714285714285</v>
      </c>
      <c r="BY12" s="32">
        <f t="shared" si="17"/>
        <v>16.428571428571431</v>
      </c>
      <c r="BZ12" s="30">
        <f t="shared" si="17"/>
        <v>2.8571428571428572</v>
      </c>
      <c r="CA12" s="32">
        <f t="shared" si="17"/>
        <v>69.285714285714278</v>
      </c>
      <c r="CB12" s="30">
        <f t="shared" si="17"/>
        <v>2.1428571428571428</v>
      </c>
      <c r="CC12" s="32">
        <f t="shared" si="17"/>
        <v>80</v>
      </c>
      <c r="CD12" s="31">
        <f t="shared" si="17"/>
        <v>82.142857142857153</v>
      </c>
      <c r="CE12" s="31">
        <f t="shared" si="17"/>
        <v>97.841726618705039</v>
      </c>
      <c r="CF12" s="31">
        <f t="shared" si="17"/>
        <v>92.857142857142861</v>
      </c>
      <c r="CG12" s="52">
        <f t="shared" si="17"/>
        <v>96.428571428571431</v>
      </c>
      <c r="CH12" s="31">
        <f t="shared" si="17"/>
        <v>100</v>
      </c>
      <c r="CI12" s="30">
        <f t="shared" si="17"/>
        <v>2.1428571428571428</v>
      </c>
      <c r="CJ12" s="30">
        <f t="shared" si="17"/>
        <v>12.142857142857142</v>
      </c>
      <c r="CK12" s="33">
        <f t="shared" si="17"/>
        <v>95.714285714285708</v>
      </c>
      <c r="CL12" s="33">
        <f t="shared" si="17"/>
        <v>90</v>
      </c>
      <c r="CM12" s="30">
        <f t="shared" si="17"/>
        <v>80</v>
      </c>
      <c r="CN12" s="30">
        <f t="shared" si="17"/>
        <v>2.1428571428571428</v>
      </c>
      <c r="CO12" s="30">
        <f t="shared" si="17"/>
        <v>15</v>
      </c>
      <c r="CP12" s="31">
        <f t="shared" si="17"/>
        <v>79.259259259259252</v>
      </c>
      <c r="CT12" s="10"/>
      <c r="CU12" s="10"/>
      <c r="CV12" s="10"/>
      <c r="CW12" s="10"/>
      <c r="CX12" s="10"/>
      <c r="CY12" s="10"/>
      <c r="CZ12" s="10"/>
      <c r="DA12" s="10"/>
      <c r="DB12" s="10"/>
      <c r="DC12" s="10"/>
      <c r="DD12" s="10"/>
      <c r="DE12" s="10"/>
      <c r="DF12" s="10"/>
      <c r="DG12" s="10"/>
      <c r="DH12" s="10"/>
      <c r="DI12" s="10"/>
      <c r="DJ12" s="10"/>
      <c r="DK12" s="10"/>
      <c r="DL12" s="10"/>
      <c r="DM12" s="10"/>
      <c r="DN12" s="10"/>
      <c r="DO12" s="10"/>
      <c r="DP12" s="10"/>
    </row>
    <row r="13" spans="1:120" x14ac:dyDescent="0.25">
      <c r="B13" s="49" t="s">
        <v>10</v>
      </c>
      <c r="C13" s="4">
        <v>0</v>
      </c>
      <c r="D13" s="4">
        <v>0</v>
      </c>
      <c r="E13" s="4">
        <v>1</v>
      </c>
      <c r="F13" s="4">
        <v>0</v>
      </c>
      <c r="G13" s="4">
        <v>6</v>
      </c>
      <c r="H13" s="4">
        <v>26</v>
      </c>
      <c r="I13" s="4">
        <v>58</v>
      </c>
      <c r="J13" s="4">
        <v>21</v>
      </c>
      <c r="K13" s="4">
        <v>10</v>
      </c>
      <c r="L13" s="3">
        <v>7</v>
      </c>
      <c r="M13" s="3">
        <v>6</v>
      </c>
      <c r="N13" s="3">
        <v>5</v>
      </c>
      <c r="O13" s="3">
        <v>0</v>
      </c>
      <c r="P13" s="3">
        <v>0</v>
      </c>
      <c r="Q13" s="3">
        <v>0</v>
      </c>
      <c r="R13" s="3">
        <v>0</v>
      </c>
      <c r="S13" s="49">
        <v>140</v>
      </c>
      <c r="V13" s="49">
        <v>4</v>
      </c>
      <c r="W13" s="49">
        <f>K5</f>
        <v>0</v>
      </c>
      <c r="X13" s="49">
        <f>K6</f>
        <v>0</v>
      </c>
      <c r="Y13" s="4">
        <f>K7</f>
        <v>39</v>
      </c>
      <c r="Z13" s="4">
        <f>K8</f>
        <v>40</v>
      </c>
      <c r="AA13" s="4">
        <f>K9</f>
        <v>53</v>
      </c>
      <c r="AB13" s="49">
        <f>K10</f>
        <v>4</v>
      </c>
      <c r="AC13" s="4">
        <f>K11</f>
        <v>14</v>
      </c>
      <c r="AD13" s="49">
        <f>K12</f>
        <v>1</v>
      </c>
      <c r="AE13" s="4">
        <f>K13</f>
        <v>10</v>
      </c>
      <c r="AF13" s="4">
        <f>K14</f>
        <v>15</v>
      </c>
      <c r="AG13" s="3">
        <f>K15</f>
        <v>0</v>
      </c>
      <c r="AH13" s="2">
        <f>K16</f>
        <v>5</v>
      </c>
      <c r="AI13" s="49">
        <f>K17</f>
        <v>4</v>
      </c>
      <c r="AJ13" s="3">
        <f>K18</f>
        <v>0</v>
      </c>
      <c r="AK13" s="49">
        <f>K19</f>
        <v>5</v>
      </c>
      <c r="AL13" s="49">
        <f>K20</f>
        <v>51</v>
      </c>
      <c r="AM13" s="3">
        <f>K21</f>
        <v>3</v>
      </c>
      <c r="AN13" s="3">
        <f>K22</f>
        <v>7</v>
      </c>
      <c r="AO13" s="49">
        <f>K23</f>
        <v>14</v>
      </c>
      <c r="AP13" s="49">
        <f>K24</f>
        <v>7</v>
      </c>
      <c r="AQ13" s="49">
        <f>K25</f>
        <v>71</v>
      </c>
      <c r="AR13" s="2">
        <f>K26</f>
        <v>18</v>
      </c>
      <c r="AU13" s="49">
        <v>4</v>
      </c>
      <c r="AV13" s="30">
        <f t="shared" ref="AV13:BQ13" si="18">PRODUCT(W13*100*1/W21)</f>
        <v>0</v>
      </c>
      <c r="AW13" s="30">
        <f t="shared" si="18"/>
        <v>0</v>
      </c>
      <c r="AX13" s="32">
        <f t="shared" si="18"/>
        <v>27.857142857142858</v>
      </c>
      <c r="AY13" s="32">
        <f t="shared" si="18"/>
        <v>28.571428571428573</v>
      </c>
      <c r="AZ13" s="32">
        <f t="shared" si="18"/>
        <v>37.857142857142854</v>
      </c>
      <c r="BA13" s="30">
        <f t="shared" si="18"/>
        <v>2.8571428571428572</v>
      </c>
      <c r="BB13" s="32">
        <f t="shared" si="18"/>
        <v>10</v>
      </c>
      <c r="BC13" s="30">
        <f t="shared" si="18"/>
        <v>0.7142857142857143</v>
      </c>
      <c r="BD13" s="32">
        <f t="shared" si="18"/>
        <v>7.1428571428571432</v>
      </c>
      <c r="BE13" s="32">
        <f t="shared" si="18"/>
        <v>10.714285714285714</v>
      </c>
      <c r="BF13" s="33">
        <f t="shared" si="18"/>
        <v>0</v>
      </c>
      <c r="BG13" s="31">
        <f t="shared" si="18"/>
        <v>3.5714285714285716</v>
      </c>
      <c r="BH13" s="52">
        <f t="shared" si="18"/>
        <v>2.8571428571428572</v>
      </c>
      <c r="BI13" s="33">
        <f t="shared" si="18"/>
        <v>0</v>
      </c>
      <c r="BJ13" s="30">
        <f t="shared" si="18"/>
        <v>3.5714285714285716</v>
      </c>
      <c r="BK13" s="30">
        <f t="shared" si="18"/>
        <v>36.428571428571431</v>
      </c>
      <c r="BL13" s="33">
        <f t="shared" si="18"/>
        <v>2.1428571428571428</v>
      </c>
      <c r="BM13" s="33">
        <f t="shared" si="18"/>
        <v>5</v>
      </c>
      <c r="BN13" s="30">
        <f t="shared" si="18"/>
        <v>10</v>
      </c>
      <c r="BO13" s="30">
        <f t="shared" si="18"/>
        <v>5</v>
      </c>
      <c r="BP13" s="30">
        <f t="shared" si="18"/>
        <v>50.714285714285715</v>
      </c>
      <c r="BQ13" s="31">
        <f t="shared" si="18"/>
        <v>13.333333333333334</v>
      </c>
      <c r="BT13" s="49">
        <v>4</v>
      </c>
      <c r="BU13" s="30">
        <f t="shared" ref="BU13:CP13" si="19">AV5+AV6+AV7+AV8+AV9+AV10+AV11+AV12+AV13</f>
        <v>2.1428571428571428</v>
      </c>
      <c r="BV13" s="30">
        <f t="shared" si="19"/>
        <v>2.1428571428571428</v>
      </c>
      <c r="BW13" s="32">
        <f t="shared" si="19"/>
        <v>58.571428571428569</v>
      </c>
      <c r="BX13" s="32">
        <f t="shared" si="19"/>
        <v>62.857142857142861</v>
      </c>
      <c r="BY13" s="32">
        <f t="shared" si="19"/>
        <v>54.285714285714285</v>
      </c>
      <c r="BZ13" s="30">
        <f t="shared" si="19"/>
        <v>5.7142857142857144</v>
      </c>
      <c r="CA13" s="32">
        <f t="shared" si="19"/>
        <v>79.285714285714278</v>
      </c>
      <c r="CB13" s="30">
        <f t="shared" si="19"/>
        <v>2.8571428571428572</v>
      </c>
      <c r="CC13" s="32">
        <f t="shared" si="19"/>
        <v>87.142857142857139</v>
      </c>
      <c r="CD13" s="32">
        <f t="shared" si="19"/>
        <v>92.857142857142861</v>
      </c>
      <c r="CE13" s="33">
        <f t="shared" si="19"/>
        <v>97.841726618705039</v>
      </c>
      <c r="CF13" s="31">
        <f t="shared" si="19"/>
        <v>96.428571428571431</v>
      </c>
      <c r="CG13" s="52">
        <f t="shared" si="19"/>
        <v>99.285714285714292</v>
      </c>
      <c r="CH13" s="33">
        <f t="shared" si="19"/>
        <v>100</v>
      </c>
      <c r="CI13" s="30">
        <f t="shared" si="19"/>
        <v>5.7142857142857144</v>
      </c>
      <c r="CJ13" s="30">
        <f t="shared" si="19"/>
        <v>48.571428571428569</v>
      </c>
      <c r="CK13" s="33">
        <f t="shared" si="19"/>
        <v>97.857142857142847</v>
      </c>
      <c r="CL13" s="33">
        <f t="shared" si="19"/>
        <v>95</v>
      </c>
      <c r="CM13" s="30">
        <f t="shared" si="19"/>
        <v>90</v>
      </c>
      <c r="CN13" s="30">
        <f t="shared" si="19"/>
        <v>7.1428571428571423</v>
      </c>
      <c r="CO13" s="30">
        <f t="shared" si="19"/>
        <v>65.714285714285722</v>
      </c>
      <c r="CP13" s="31">
        <f t="shared" si="19"/>
        <v>92.592592592592581</v>
      </c>
      <c r="CT13" s="10"/>
      <c r="CU13" s="10"/>
      <c r="CV13" s="10"/>
      <c r="CW13" s="10"/>
      <c r="CX13" s="10"/>
      <c r="CY13" s="10"/>
      <c r="CZ13" s="10"/>
      <c r="DA13" s="10"/>
      <c r="DB13" s="10"/>
      <c r="DC13" s="10"/>
      <c r="DD13" s="10"/>
      <c r="DE13" s="10"/>
      <c r="DF13" s="10"/>
      <c r="DG13" s="10"/>
      <c r="DH13" s="10"/>
      <c r="DI13" s="10"/>
      <c r="DJ13" s="10"/>
      <c r="DK13" s="10"/>
      <c r="DL13" s="10"/>
      <c r="DM13" s="10"/>
      <c r="DN13" s="10"/>
      <c r="DO13" s="10"/>
      <c r="DP13" s="10"/>
    </row>
    <row r="14" spans="1:120" x14ac:dyDescent="0.25">
      <c r="B14" s="49" t="s">
        <v>11</v>
      </c>
      <c r="C14" s="2">
        <v>0</v>
      </c>
      <c r="D14" s="2">
        <v>0</v>
      </c>
      <c r="E14" s="2">
        <v>40</v>
      </c>
      <c r="F14" s="2">
        <v>0</v>
      </c>
      <c r="G14" s="2">
        <v>23</v>
      </c>
      <c r="H14" s="2">
        <v>23</v>
      </c>
      <c r="I14" s="2">
        <v>20</v>
      </c>
      <c r="J14" s="2">
        <v>9</v>
      </c>
      <c r="K14" s="4">
        <v>15</v>
      </c>
      <c r="L14" s="4">
        <v>5</v>
      </c>
      <c r="M14" s="3">
        <v>3</v>
      </c>
      <c r="N14" s="3">
        <v>2</v>
      </c>
      <c r="O14" s="3">
        <v>0</v>
      </c>
      <c r="P14" s="3">
        <v>0</v>
      </c>
      <c r="Q14" s="3">
        <v>0</v>
      </c>
      <c r="R14" s="3">
        <v>0</v>
      </c>
      <c r="S14" s="49">
        <v>140</v>
      </c>
      <c r="V14" s="49">
        <v>8</v>
      </c>
      <c r="W14" s="49">
        <f>L5</f>
        <v>1</v>
      </c>
      <c r="X14" s="49">
        <f>L6</f>
        <v>0</v>
      </c>
      <c r="Y14" s="4">
        <f>L7</f>
        <v>26</v>
      </c>
      <c r="Z14" s="4">
        <f>L8</f>
        <v>21</v>
      </c>
      <c r="AA14" s="4">
        <f>L9</f>
        <v>30</v>
      </c>
      <c r="AB14" s="49">
        <f>L10</f>
        <v>36</v>
      </c>
      <c r="AC14" s="4">
        <f>L11</f>
        <v>9</v>
      </c>
      <c r="AD14" s="49">
        <f>L12</f>
        <v>0</v>
      </c>
      <c r="AE14" s="3">
        <f>L13</f>
        <v>7</v>
      </c>
      <c r="AF14" s="4">
        <f>L14</f>
        <v>5</v>
      </c>
      <c r="AG14" s="3">
        <f>L15</f>
        <v>0</v>
      </c>
      <c r="AH14" s="2">
        <f>L16</f>
        <v>4</v>
      </c>
      <c r="AI14" s="49">
        <f>L17</f>
        <v>0</v>
      </c>
      <c r="AJ14" s="3">
        <f>L18</f>
        <v>0</v>
      </c>
      <c r="AK14" s="49">
        <f>L19</f>
        <v>6</v>
      </c>
      <c r="AL14" s="49">
        <f>L20</f>
        <v>31</v>
      </c>
      <c r="AM14" s="3">
        <f>L21</f>
        <v>3</v>
      </c>
      <c r="AN14" s="3">
        <f>L22</f>
        <v>4</v>
      </c>
      <c r="AO14" s="49">
        <f>L23</f>
        <v>14</v>
      </c>
      <c r="AP14" s="49">
        <f>L24</f>
        <v>12</v>
      </c>
      <c r="AQ14" s="49">
        <f>L25</f>
        <v>40</v>
      </c>
      <c r="AR14" s="2">
        <f>L26</f>
        <v>9</v>
      </c>
      <c r="AU14" s="49">
        <v>8</v>
      </c>
      <c r="AV14" s="30">
        <f t="shared" ref="AV14:BQ14" si="20">PRODUCT(W14*100*1/W21)</f>
        <v>0.7142857142857143</v>
      </c>
      <c r="AW14" s="30">
        <f t="shared" si="20"/>
        <v>0</v>
      </c>
      <c r="AX14" s="32">
        <f t="shared" si="20"/>
        <v>18.571428571428573</v>
      </c>
      <c r="AY14" s="32">
        <f t="shared" si="20"/>
        <v>15</v>
      </c>
      <c r="AZ14" s="32">
        <f t="shared" si="20"/>
        <v>21.428571428571427</v>
      </c>
      <c r="BA14" s="30">
        <f t="shared" si="20"/>
        <v>25.714285714285715</v>
      </c>
      <c r="BB14" s="32">
        <f t="shared" si="20"/>
        <v>6.4285714285714288</v>
      </c>
      <c r="BC14" s="30">
        <f t="shared" si="20"/>
        <v>0</v>
      </c>
      <c r="BD14" s="33">
        <f t="shared" si="20"/>
        <v>5</v>
      </c>
      <c r="BE14" s="32">
        <f t="shared" si="20"/>
        <v>3.5714285714285716</v>
      </c>
      <c r="BF14" s="33">
        <f t="shared" si="20"/>
        <v>0</v>
      </c>
      <c r="BG14" s="31">
        <f t="shared" si="20"/>
        <v>2.8571428571428572</v>
      </c>
      <c r="BH14" s="54">
        <f t="shared" si="20"/>
        <v>0</v>
      </c>
      <c r="BI14" s="33">
        <f t="shared" si="20"/>
        <v>0</v>
      </c>
      <c r="BJ14" s="30">
        <f t="shared" si="20"/>
        <v>4.2857142857142856</v>
      </c>
      <c r="BK14" s="30">
        <f t="shared" si="20"/>
        <v>22.142857142857142</v>
      </c>
      <c r="BL14" s="33">
        <f t="shared" si="20"/>
        <v>2.1428571428571428</v>
      </c>
      <c r="BM14" s="33">
        <f t="shared" si="20"/>
        <v>2.8571428571428572</v>
      </c>
      <c r="BN14" s="30">
        <f t="shared" si="20"/>
        <v>10</v>
      </c>
      <c r="BO14" s="30">
        <f t="shared" si="20"/>
        <v>8.5714285714285712</v>
      </c>
      <c r="BP14" s="30">
        <f t="shared" si="20"/>
        <v>28.571428571428573</v>
      </c>
      <c r="BQ14" s="31">
        <f t="shared" si="20"/>
        <v>6.666666666666667</v>
      </c>
      <c r="BT14" s="49">
        <v>8</v>
      </c>
      <c r="BU14" s="30">
        <f t="shared" ref="BU14:CP14" si="21">AV5+AV6+AV7+AV8+AV9+AV10+AV11+AV12+AV13+AV14</f>
        <v>2.8571428571428572</v>
      </c>
      <c r="BV14" s="30">
        <f t="shared" si="21"/>
        <v>2.1428571428571428</v>
      </c>
      <c r="BW14" s="32">
        <f t="shared" si="21"/>
        <v>77.142857142857139</v>
      </c>
      <c r="BX14" s="32">
        <f t="shared" si="21"/>
        <v>77.857142857142861</v>
      </c>
      <c r="BY14" s="32">
        <f t="shared" si="21"/>
        <v>75.714285714285708</v>
      </c>
      <c r="BZ14" s="30">
        <f t="shared" si="21"/>
        <v>31.428571428571431</v>
      </c>
      <c r="CA14" s="32">
        <f t="shared" si="21"/>
        <v>85.714285714285708</v>
      </c>
      <c r="CB14" s="30">
        <f t="shared" si="21"/>
        <v>2.8571428571428572</v>
      </c>
      <c r="CC14" s="33">
        <f t="shared" si="21"/>
        <v>92.142857142857139</v>
      </c>
      <c r="CD14" s="32">
        <f t="shared" si="21"/>
        <v>96.428571428571431</v>
      </c>
      <c r="CE14" s="33">
        <f t="shared" si="21"/>
        <v>97.841726618705039</v>
      </c>
      <c r="CF14" s="31">
        <f t="shared" si="21"/>
        <v>99.285714285714292</v>
      </c>
      <c r="CG14" s="54">
        <f t="shared" si="21"/>
        <v>99.285714285714292</v>
      </c>
      <c r="CH14" s="33">
        <f t="shared" si="21"/>
        <v>100</v>
      </c>
      <c r="CI14" s="30">
        <f t="shared" si="21"/>
        <v>10</v>
      </c>
      <c r="CJ14" s="30">
        <f t="shared" si="21"/>
        <v>70.714285714285708</v>
      </c>
      <c r="CK14" s="33">
        <f t="shared" si="21"/>
        <v>99.999999999999986</v>
      </c>
      <c r="CL14" s="33">
        <f t="shared" si="21"/>
        <v>97.857142857142861</v>
      </c>
      <c r="CM14" s="30">
        <f t="shared" si="21"/>
        <v>100</v>
      </c>
      <c r="CN14" s="30">
        <f t="shared" si="21"/>
        <v>15.714285714285714</v>
      </c>
      <c r="CO14" s="30">
        <f t="shared" si="21"/>
        <v>94.285714285714292</v>
      </c>
      <c r="CP14" s="31">
        <f t="shared" si="21"/>
        <v>99.259259259259252</v>
      </c>
      <c r="CT14" s="10"/>
      <c r="CU14" s="10"/>
      <c r="CV14" s="10"/>
      <c r="CW14" s="10"/>
      <c r="CX14" s="10"/>
      <c r="CY14" s="10"/>
      <c r="CZ14" s="10"/>
      <c r="DA14" s="10"/>
      <c r="DB14" s="10"/>
      <c r="DC14" s="10"/>
      <c r="DD14" s="10"/>
      <c r="DE14" s="10"/>
      <c r="DF14" s="10"/>
      <c r="DG14" s="10"/>
      <c r="DH14" s="10"/>
      <c r="DI14" s="10"/>
      <c r="DJ14" s="10"/>
      <c r="DK14" s="10"/>
      <c r="DL14" s="10"/>
      <c r="DM14" s="10"/>
      <c r="DN14" s="10"/>
      <c r="DO14" s="10"/>
      <c r="DP14" s="10"/>
    </row>
    <row r="15" spans="1:120" x14ac:dyDescent="0.25">
      <c r="B15" s="49" t="s">
        <v>12</v>
      </c>
      <c r="C15" s="2">
        <v>0</v>
      </c>
      <c r="D15" s="2">
        <v>0</v>
      </c>
      <c r="E15" s="2">
        <v>0</v>
      </c>
      <c r="F15" s="2">
        <v>1</v>
      </c>
      <c r="G15" s="2">
        <v>5</v>
      </c>
      <c r="H15" s="2">
        <v>15</v>
      </c>
      <c r="I15" s="2">
        <v>87</v>
      </c>
      <c r="J15" s="2">
        <v>28</v>
      </c>
      <c r="K15" s="3">
        <v>0</v>
      </c>
      <c r="L15" s="3">
        <v>0</v>
      </c>
      <c r="M15" s="3">
        <v>3</v>
      </c>
      <c r="N15" s="3">
        <v>0</v>
      </c>
      <c r="O15" s="3">
        <v>0</v>
      </c>
      <c r="P15" s="3">
        <v>0</v>
      </c>
      <c r="Q15" s="3">
        <v>0</v>
      </c>
      <c r="R15" s="3">
        <v>0</v>
      </c>
      <c r="S15" s="49">
        <v>139</v>
      </c>
      <c r="V15" s="49">
        <v>16</v>
      </c>
      <c r="W15" s="49">
        <f>M5</f>
        <v>0</v>
      </c>
      <c r="X15" s="49">
        <f>M6</f>
        <v>0</v>
      </c>
      <c r="Y15" s="4">
        <f>M7</f>
        <v>8</v>
      </c>
      <c r="Z15" s="4">
        <f>M8</f>
        <v>11</v>
      </c>
      <c r="AA15" s="4">
        <f>M9</f>
        <v>16</v>
      </c>
      <c r="AB15" s="49">
        <f>M10</f>
        <v>96</v>
      </c>
      <c r="AC15" s="3">
        <f>M11</f>
        <v>9</v>
      </c>
      <c r="AD15" s="49">
        <f>M12</f>
        <v>0</v>
      </c>
      <c r="AE15" s="3">
        <f>M13</f>
        <v>6</v>
      </c>
      <c r="AF15" s="3">
        <f>M14</f>
        <v>3</v>
      </c>
      <c r="AG15" s="3">
        <f>M15</f>
        <v>3</v>
      </c>
      <c r="AH15" s="2">
        <f>M16</f>
        <v>0</v>
      </c>
      <c r="AI15" s="49">
        <f>M17</f>
        <v>1</v>
      </c>
      <c r="AJ15" s="3">
        <f>M18</f>
        <v>0</v>
      </c>
      <c r="AK15" s="49">
        <f>M19</f>
        <v>8</v>
      </c>
      <c r="AL15" s="49">
        <f>M20</f>
        <v>28</v>
      </c>
      <c r="AM15" s="3">
        <f>M21</f>
        <v>0</v>
      </c>
      <c r="AN15" s="3">
        <f>M22</f>
        <v>3</v>
      </c>
      <c r="AO15" s="49">
        <f>M23</f>
        <v>0</v>
      </c>
      <c r="AP15" s="49">
        <f>M24</f>
        <v>118</v>
      </c>
      <c r="AQ15" s="49">
        <f>M25</f>
        <v>8</v>
      </c>
      <c r="AR15" s="3">
        <f>M26</f>
        <v>1</v>
      </c>
      <c r="AU15" s="49">
        <v>16</v>
      </c>
      <c r="AV15" s="30">
        <f t="shared" ref="AV15:BQ15" si="22">PRODUCT(W15*100*1/W21)</f>
        <v>0</v>
      </c>
      <c r="AW15" s="30">
        <f t="shared" si="22"/>
        <v>0</v>
      </c>
      <c r="AX15" s="32">
        <f t="shared" si="22"/>
        <v>5.7142857142857144</v>
      </c>
      <c r="AY15" s="32">
        <f t="shared" si="22"/>
        <v>7.8571428571428568</v>
      </c>
      <c r="AZ15" s="32">
        <f t="shared" si="22"/>
        <v>11.428571428571429</v>
      </c>
      <c r="BA15" s="30">
        <f t="shared" si="22"/>
        <v>68.571428571428569</v>
      </c>
      <c r="BB15" s="33">
        <f t="shared" si="22"/>
        <v>6.4285714285714288</v>
      </c>
      <c r="BC15" s="30">
        <f t="shared" si="22"/>
        <v>0</v>
      </c>
      <c r="BD15" s="33">
        <f t="shared" si="22"/>
        <v>4.2857142857142856</v>
      </c>
      <c r="BE15" s="33">
        <f t="shared" si="22"/>
        <v>2.1428571428571428</v>
      </c>
      <c r="BF15" s="33">
        <f t="shared" si="22"/>
        <v>2.1582733812949639</v>
      </c>
      <c r="BG15" s="31">
        <f t="shared" si="22"/>
        <v>0</v>
      </c>
      <c r="BH15" s="54">
        <f t="shared" si="22"/>
        <v>0.7142857142857143</v>
      </c>
      <c r="BI15" s="33">
        <f t="shared" si="22"/>
        <v>0</v>
      </c>
      <c r="BJ15" s="30">
        <f t="shared" si="22"/>
        <v>5.7142857142857144</v>
      </c>
      <c r="BK15" s="30">
        <f t="shared" si="22"/>
        <v>20</v>
      </c>
      <c r="BL15" s="33">
        <f t="shared" si="22"/>
        <v>0</v>
      </c>
      <c r="BM15" s="33">
        <f t="shared" si="22"/>
        <v>2.1428571428571428</v>
      </c>
      <c r="BN15" s="30">
        <f t="shared" si="22"/>
        <v>0</v>
      </c>
      <c r="BO15" s="30">
        <f t="shared" si="22"/>
        <v>84.285714285714292</v>
      </c>
      <c r="BP15" s="30">
        <f t="shared" si="22"/>
        <v>5.7142857142857144</v>
      </c>
      <c r="BQ15" s="33">
        <f t="shared" si="22"/>
        <v>0.7407407407407407</v>
      </c>
      <c r="BT15" s="49">
        <v>16</v>
      </c>
      <c r="BU15" s="30">
        <f t="shared" ref="BU15:CP15" si="23">AV5+AV6+AV7+AV8+AV9+AV10+AV11+AV12+AV13+AV14+AV15</f>
        <v>2.8571428571428572</v>
      </c>
      <c r="BV15" s="30">
        <f t="shared" si="23"/>
        <v>2.1428571428571428</v>
      </c>
      <c r="BW15" s="32">
        <f t="shared" si="23"/>
        <v>82.857142857142847</v>
      </c>
      <c r="BX15" s="32">
        <f t="shared" si="23"/>
        <v>85.714285714285722</v>
      </c>
      <c r="BY15" s="32">
        <f t="shared" si="23"/>
        <v>87.142857142857139</v>
      </c>
      <c r="BZ15" s="30">
        <f t="shared" si="23"/>
        <v>100</v>
      </c>
      <c r="CA15" s="33">
        <f t="shared" si="23"/>
        <v>92.142857142857139</v>
      </c>
      <c r="CB15" s="30">
        <f t="shared" si="23"/>
        <v>2.8571428571428572</v>
      </c>
      <c r="CC15" s="33">
        <f t="shared" si="23"/>
        <v>96.428571428571431</v>
      </c>
      <c r="CD15" s="33">
        <f t="shared" si="23"/>
        <v>98.571428571428569</v>
      </c>
      <c r="CE15" s="33">
        <f t="shared" si="23"/>
        <v>100</v>
      </c>
      <c r="CF15" s="31">
        <f t="shared" si="23"/>
        <v>99.285714285714292</v>
      </c>
      <c r="CG15" s="54">
        <f t="shared" si="23"/>
        <v>100</v>
      </c>
      <c r="CH15" s="33">
        <f t="shared" si="23"/>
        <v>100</v>
      </c>
      <c r="CI15" s="30">
        <f t="shared" si="23"/>
        <v>15.714285714285715</v>
      </c>
      <c r="CJ15" s="30">
        <f t="shared" si="23"/>
        <v>90.714285714285708</v>
      </c>
      <c r="CK15" s="33">
        <f t="shared" si="23"/>
        <v>99.999999999999986</v>
      </c>
      <c r="CL15" s="33">
        <f t="shared" si="23"/>
        <v>100</v>
      </c>
      <c r="CM15" s="30">
        <f t="shared" si="23"/>
        <v>100</v>
      </c>
      <c r="CN15" s="30">
        <f t="shared" si="23"/>
        <v>100</v>
      </c>
      <c r="CO15" s="30">
        <f t="shared" si="23"/>
        <v>100</v>
      </c>
      <c r="CP15" s="33">
        <f t="shared" si="23"/>
        <v>100</v>
      </c>
      <c r="CT15" s="10"/>
      <c r="CU15" s="10"/>
      <c r="CV15" s="10"/>
      <c r="CW15" s="10"/>
      <c r="CX15" s="10"/>
      <c r="CY15" s="10"/>
      <c r="CZ15" s="10"/>
      <c r="DA15" s="10"/>
      <c r="DB15" s="10"/>
      <c r="DC15" s="10"/>
      <c r="DD15" s="10"/>
      <c r="DE15" s="10"/>
      <c r="DF15" s="10"/>
      <c r="DG15" s="10"/>
      <c r="DH15" s="10"/>
      <c r="DI15" s="10"/>
      <c r="DJ15" s="10"/>
      <c r="DK15" s="10"/>
      <c r="DL15" s="10"/>
      <c r="DM15" s="10"/>
      <c r="DN15" s="10"/>
      <c r="DO15" s="10"/>
      <c r="DP15" s="10"/>
    </row>
    <row r="16" spans="1:120" x14ac:dyDescent="0.25">
      <c r="B16" s="49" t="s">
        <v>13</v>
      </c>
      <c r="C16" s="2">
        <v>0</v>
      </c>
      <c r="D16" s="2">
        <v>0</v>
      </c>
      <c r="E16" s="2">
        <v>0</v>
      </c>
      <c r="F16" s="2">
        <v>0</v>
      </c>
      <c r="G16" s="2">
        <v>24</v>
      </c>
      <c r="H16" s="2">
        <v>0</v>
      </c>
      <c r="I16" s="2">
        <v>71</v>
      </c>
      <c r="J16" s="2">
        <v>35</v>
      </c>
      <c r="K16" s="2">
        <v>5</v>
      </c>
      <c r="L16" s="2">
        <v>4</v>
      </c>
      <c r="M16" s="2">
        <v>0</v>
      </c>
      <c r="N16" s="3">
        <v>1</v>
      </c>
      <c r="O16" s="3">
        <v>0</v>
      </c>
      <c r="P16" s="3">
        <v>0</v>
      </c>
      <c r="Q16" s="3">
        <v>0</v>
      </c>
      <c r="R16" s="3">
        <v>0</v>
      </c>
      <c r="S16" s="49">
        <v>140</v>
      </c>
      <c r="V16" s="49">
        <v>32</v>
      </c>
      <c r="W16" s="49">
        <f>N5</f>
        <v>4</v>
      </c>
      <c r="X16" s="49">
        <f>N6</f>
        <v>5</v>
      </c>
      <c r="Y16" s="3">
        <f>N7</f>
        <v>7</v>
      </c>
      <c r="Z16" s="3">
        <f>N8</f>
        <v>5</v>
      </c>
      <c r="AA16" s="3">
        <f>N9</f>
        <v>18</v>
      </c>
      <c r="AB16" s="49">
        <f>N10</f>
        <v>0</v>
      </c>
      <c r="AC16" s="3">
        <f>N11</f>
        <v>5</v>
      </c>
      <c r="AD16" s="49">
        <f>N12</f>
        <v>1</v>
      </c>
      <c r="AE16" s="3">
        <f>N13</f>
        <v>5</v>
      </c>
      <c r="AF16" s="3">
        <f>N14</f>
        <v>2</v>
      </c>
      <c r="AG16" s="3">
        <f>N15</f>
        <v>0</v>
      </c>
      <c r="AH16" s="3">
        <f>N16</f>
        <v>1</v>
      </c>
      <c r="AI16" s="49">
        <f>N17</f>
        <v>0</v>
      </c>
      <c r="AJ16" s="3">
        <f>N18</f>
        <v>0</v>
      </c>
      <c r="AK16" s="49">
        <f>N19</f>
        <v>19</v>
      </c>
      <c r="AL16" s="49">
        <f>N20</f>
        <v>13</v>
      </c>
      <c r="AM16" s="3">
        <f>N21</f>
        <v>0</v>
      </c>
      <c r="AN16" s="3">
        <f>N22</f>
        <v>0</v>
      </c>
      <c r="AO16" s="49">
        <f>N23</f>
        <v>0</v>
      </c>
      <c r="AP16" s="49">
        <f>N24</f>
        <v>0</v>
      </c>
      <c r="AQ16" s="49">
        <f>N25</f>
        <v>0</v>
      </c>
      <c r="AR16" s="3">
        <f>N26</f>
        <v>0</v>
      </c>
      <c r="AU16" s="49">
        <v>32</v>
      </c>
      <c r="AV16" s="30">
        <f t="shared" ref="AV16:BQ16" si="24">PRODUCT(W16*100*1/W21)</f>
        <v>2.8571428571428572</v>
      </c>
      <c r="AW16" s="30">
        <f t="shared" si="24"/>
        <v>3.5714285714285716</v>
      </c>
      <c r="AX16" s="33">
        <f t="shared" si="24"/>
        <v>5</v>
      </c>
      <c r="AY16" s="33">
        <f t="shared" si="24"/>
        <v>3.5714285714285716</v>
      </c>
      <c r="AZ16" s="33">
        <f t="shared" si="24"/>
        <v>12.857142857142858</v>
      </c>
      <c r="BA16" s="30">
        <f t="shared" si="24"/>
        <v>0</v>
      </c>
      <c r="BB16" s="33">
        <f t="shared" si="24"/>
        <v>3.5714285714285716</v>
      </c>
      <c r="BC16" s="30">
        <f t="shared" si="24"/>
        <v>0.7142857142857143</v>
      </c>
      <c r="BD16" s="33">
        <f t="shared" si="24"/>
        <v>3.5714285714285716</v>
      </c>
      <c r="BE16" s="33">
        <f t="shared" si="24"/>
        <v>1.4285714285714286</v>
      </c>
      <c r="BF16" s="33">
        <f t="shared" si="24"/>
        <v>0</v>
      </c>
      <c r="BG16" s="33">
        <f t="shared" si="24"/>
        <v>0.7142857142857143</v>
      </c>
      <c r="BH16" s="54">
        <f t="shared" si="24"/>
        <v>0</v>
      </c>
      <c r="BI16" s="33">
        <f t="shared" si="24"/>
        <v>0</v>
      </c>
      <c r="BJ16" s="30">
        <f t="shared" si="24"/>
        <v>13.571428571428571</v>
      </c>
      <c r="BK16" s="30">
        <f t="shared" si="24"/>
        <v>9.2857142857142865</v>
      </c>
      <c r="BL16" s="33">
        <f t="shared" si="24"/>
        <v>0</v>
      </c>
      <c r="BM16" s="33">
        <f t="shared" si="24"/>
        <v>0</v>
      </c>
      <c r="BN16" s="30">
        <f t="shared" si="24"/>
        <v>0</v>
      </c>
      <c r="BO16" s="30">
        <f t="shared" si="24"/>
        <v>0</v>
      </c>
      <c r="BP16" s="30">
        <f t="shared" si="24"/>
        <v>0</v>
      </c>
      <c r="BQ16" s="33">
        <f t="shared" si="24"/>
        <v>0</v>
      </c>
      <c r="BT16" s="49">
        <v>32</v>
      </c>
      <c r="BU16" s="30">
        <f t="shared" ref="BU16:CP16" si="25">AV5+AV6+AV7+AV8+AV9+AV10+AV11+AV12+AV13+AV14+AV15+AV16</f>
        <v>5.7142857142857144</v>
      </c>
      <c r="BV16" s="30">
        <f t="shared" si="25"/>
        <v>5.7142857142857144</v>
      </c>
      <c r="BW16" s="33">
        <f t="shared" si="25"/>
        <v>87.857142857142847</v>
      </c>
      <c r="BX16" s="33">
        <f t="shared" si="25"/>
        <v>89.285714285714292</v>
      </c>
      <c r="BY16" s="33">
        <f t="shared" si="25"/>
        <v>100</v>
      </c>
      <c r="BZ16" s="30">
        <f t="shared" si="25"/>
        <v>100</v>
      </c>
      <c r="CA16" s="33">
        <f t="shared" si="25"/>
        <v>95.714285714285708</v>
      </c>
      <c r="CB16" s="30">
        <f t="shared" si="25"/>
        <v>3.5714285714285716</v>
      </c>
      <c r="CC16" s="33">
        <f t="shared" si="25"/>
        <v>100</v>
      </c>
      <c r="CD16" s="33">
        <f t="shared" si="25"/>
        <v>100</v>
      </c>
      <c r="CE16" s="33">
        <f t="shared" si="25"/>
        <v>100</v>
      </c>
      <c r="CF16" s="33">
        <f t="shared" si="25"/>
        <v>100</v>
      </c>
      <c r="CG16" s="54">
        <f t="shared" si="25"/>
        <v>100</v>
      </c>
      <c r="CH16" s="33">
        <f t="shared" si="25"/>
        <v>100</v>
      </c>
      <c r="CI16" s="30">
        <f t="shared" si="25"/>
        <v>29.285714285714285</v>
      </c>
      <c r="CJ16" s="30">
        <f t="shared" si="25"/>
        <v>100</v>
      </c>
      <c r="CK16" s="33">
        <f t="shared" si="25"/>
        <v>99.999999999999986</v>
      </c>
      <c r="CL16" s="33">
        <f t="shared" si="25"/>
        <v>100</v>
      </c>
      <c r="CM16" s="30">
        <f t="shared" si="25"/>
        <v>100</v>
      </c>
      <c r="CN16" s="30">
        <f t="shared" si="25"/>
        <v>100</v>
      </c>
      <c r="CO16" s="30">
        <f t="shared" si="25"/>
        <v>100</v>
      </c>
      <c r="CP16" s="33">
        <f t="shared" si="25"/>
        <v>100</v>
      </c>
      <c r="CT16" s="10"/>
      <c r="CU16" s="10"/>
      <c r="CV16" s="10"/>
      <c r="CW16" s="10"/>
      <c r="CX16" s="10"/>
      <c r="CY16" s="10"/>
      <c r="CZ16" s="10"/>
      <c r="DA16" s="10"/>
      <c r="DB16" s="10"/>
      <c r="DC16" s="10"/>
      <c r="DD16" s="10"/>
      <c r="DE16" s="10"/>
      <c r="DF16" s="10"/>
      <c r="DG16" s="10"/>
      <c r="DH16" s="10"/>
      <c r="DI16" s="10"/>
      <c r="DJ16" s="10"/>
      <c r="DK16" s="10"/>
      <c r="DL16" s="10"/>
      <c r="DM16" s="10"/>
      <c r="DN16" s="10"/>
      <c r="DO16" s="10"/>
      <c r="DP16" s="10"/>
    </row>
    <row r="17" spans="2:120" x14ac:dyDescent="0.25">
      <c r="B17" s="49" t="s">
        <v>14</v>
      </c>
      <c r="C17" s="49">
        <v>0</v>
      </c>
      <c r="D17" s="49">
        <v>0</v>
      </c>
      <c r="E17" s="49">
        <v>3</v>
      </c>
      <c r="F17" s="49">
        <v>0</v>
      </c>
      <c r="G17" s="49">
        <v>4</v>
      </c>
      <c r="H17" s="49">
        <v>56</v>
      </c>
      <c r="I17" s="49">
        <v>53</v>
      </c>
      <c r="J17" s="49">
        <v>19</v>
      </c>
      <c r="K17" s="49">
        <v>4</v>
      </c>
      <c r="L17" s="49">
        <v>0</v>
      </c>
      <c r="M17" s="49">
        <v>1</v>
      </c>
      <c r="N17" s="49">
        <v>0</v>
      </c>
      <c r="O17" s="49">
        <v>0</v>
      </c>
      <c r="P17" s="49">
        <v>0</v>
      </c>
      <c r="Q17" s="49">
        <v>0</v>
      </c>
      <c r="R17" s="49">
        <v>0</v>
      </c>
      <c r="S17" s="49">
        <v>140</v>
      </c>
      <c r="V17" s="49">
        <v>64</v>
      </c>
      <c r="W17" s="49">
        <f>O5</f>
        <v>132</v>
      </c>
      <c r="X17" s="49">
        <f>O6</f>
        <v>132</v>
      </c>
      <c r="Y17" s="3">
        <f>O7</f>
        <v>8</v>
      </c>
      <c r="Z17" s="3">
        <f>O8</f>
        <v>7</v>
      </c>
      <c r="AA17" s="3">
        <f>O9</f>
        <v>0</v>
      </c>
      <c r="AB17" s="49">
        <f>O10</f>
        <v>0</v>
      </c>
      <c r="AC17" s="3">
        <f>O11</f>
        <v>6</v>
      </c>
      <c r="AD17" s="49">
        <f>O12</f>
        <v>135</v>
      </c>
      <c r="AE17" s="3">
        <f>O13</f>
        <v>0</v>
      </c>
      <c r="AF17" s="3">
        <f>O14</f>
        <v>0</v>
      </c>
      <c r="AG17" s="3">
        <f>O15</f>
        <v>0</v>
      </c>
      <c r="AH17" s="3">
        <f>O16</f>
        <v>0</v>
      </c>
      <c r="AI17" s="49">
        <f>O17</f>
        <v>0</v>
      </c>
      <c r="AJ17" s="3">
        <f>O18</f>
        <v>0</v>
      </c>
      <c r="AK17" s="49">
        <f>O19</f>
        <v>38</v>
      </c>
      <c r="AL17" s="49">
        <f>O20</f>
        <v>0</v>
      </c>
      <c r="AM17" s="3">
        <f>O21</f>
        <v>0</v>
      </c>
      <c r="AN17" s="3">
        <f>O22</f>
        <v>0</v>
      </c>
      <c r="AO17" s="49">
        <f>O23</f>
        <v>0</v>
      </c>
      <c r="AP17" s="49">
        <f>O24</f>
        <v>0</v>
      </c>
      <c r="AQ17" s="49">
        <f>O25</f>
        <v>0</v>
      </c>
      <c r="AR17" s="3">
        <f>O26</f>
        <v>0</v>
      </c>
      <c r="AU17" s="49">
        <v>64</v>
      </c>
      <c r="AV17" s="30">
        <f t="shared" ref="AV17:BQ17" si="26">PRODUCT(W17*100*1/W21)</f>
        <v>94.285714285714292</v>
      </c>
      <c r="AW17" s="30">
        <f t="shared" si="26"/>
        <v>94.285714285714292</v>
      </c>
      <c r="AX17" s="33">
        <f t="shared" si="26"/>
        <v>5.7142857142857144</v>
      </c>
      <c r="AY17" s="33">
        <f t="shared" si="26"/>
        <v>5</v>
      </c>
      <c r="AZ17" s="33">
        <f t="shared" si="26"/>
        <v>0</v>
      </c>
      <c r="BA17" s="30">
        <f t="shared" si="26"/>
        <v>0</v>
      </c>
      <c r="BB17" s="33">
        <f t="shared" si="26"/>
        <v>4.2857142857142856</v>
      </c>
      <c r="BC17" s="30">
        <f t="shared" si="26"/>
        <v>96.428571428571431</v>
      </c>
      <c r="BD17" s="33">
        <f t="shared" si="26"/>
        <v>0</v>
      </c>
      <c r="BE17" s="33">
        <f t="shared" si="26"/>
        <v>0</v>
      </c>
      <c r="BF17" s="33">
        <f t="shared" si="26"/>
        <v>0</v>
      </c>
      <c r="BG17" s="33">
        <f t="shared" si="26"/>
        <v>0</v>
      </c>
      <c r="BH17" s="54">
        <f t="shared" si="26"/>
        <v>0</v>
      </c>
      <c r="BI17" s="33">
        <f t="shared" si="26"/>
        <v>0</v>
      </c>
      <c r="BJ17" s="30">
        <f t="shared" si="26"/>
        <v>27.142857142857142</v>
      </c>
      <c r="BK17" s="30">
        <f t="shared" si="26"/>
        <v>0</v>
      </c>
      <c r="BL17" s="33">
        <f t="shared" si="26"/>
        <v>0</v>
      </c>
      <c r="BM17" s="33">
        <f t="shared" si="26"/>
        <v>0</v>
      </c>
      <c r="BN17" s="30">
        <f t="shared" si="26"/>
        <v>0</v>
      </c>
      <c r="BO17" s="30">
        <f t="shared" si="26"/>
        <v>0</v>
      </c>
      <c r="BP17" s="30">
        <f t="shared" si="26"/>
        <v>0</v>
      </c>
      <c r="BQ17" s="33">
        <f t="shared" si="26"/>
        <v>0</v>
      </c>
      <c r="BT17" s="49">
        <v>64</v>
      </c>
      <c r="BU17" s="30">
        <f t="shared" ref="BU17:CP17" si="27">AV5+AV6+AV7+AV8+AV9+AV10+AV11+AV12+AV13+AV14+AV15+AV16+AV17</f>
        <v>100</v>
      </c>
      <c r="BV17" s="30">
        <f t="shared" si="27"/>
        <v>100</v>
      </c>
      <c r="BW17" s="33">
        <f t="shared" si="27"/>
        <v>93.571428571428555</v>
      </c>
      <c r="BX17" s="33">
        <f t="shared" si="27"/>
        <v>94.285714285714292</v>
      </c>
      <c r="BY17" s="33">
        <f t="shared" si="27"/>
        <v>100</v>
      </c>
      <c r="BZ17" s="30">
        <f t="shared" si="27"/>
        <v>100</v>
      </c>
      <c r="CA17" s="33">
        <f t="shared" si="27"/>
        <v>100</v>
      </c>
      <c r="CB17" s="30">
        <f t="shared" si="27"/>
        <v>100</v>
      </c>
      <c r="CC17" s="33">
        <f t="shared" si="27"/>
        <v>100</v>
      </c>
      <c r="CD17" s="33">
        <f t="shared" si="27"/>
        <v>100</v>
      </c>
      <c r="CE17" s="33">
        <f t="shared" si="27"/>
        <v>100</v>
      </c>
      <c r="CF17" s="33">
        <f t="shared" si="27"/>
        <v>100</v>
      </c>
      <c r="CG17" s="54">
        <f t="shared" si="27"/>
        <v>100</v>
      </c>
      <c r="CH17" s="33">
        <f t="shared" si="27"/>
        <v>100</v>
      </c>
      <c r="CI17" s="30">
        <f t="shared" si="27"/>
        <v>56.428571428571431</v>
      </c>
      <c r="CJ17" s="30">
        <f t="shared" si="27"/>
        <v>100</v>
      </c>
      <c r="CK17" s="33">
        <f t="shared" si="27"/>
        <v>99.999999999999986</v>
      </c>
      <c r="CL17" s="33">
        <f t="shared" si="27"/>
        <v>100</v>
      </c>
      <c r="CM17" s="30">
        <f t="shared" si="27"/>
        <v>100</v>
      </c>
      <c r="CN17" s="30">
        <f t="shared" si="27"/>
        <v>100</v>
      </c>
      <c r="CO17" s="30">
        <f t="shared" si="27"/>
        <v>100</v>
      </c>
      <c r="CP17" s="33">
        <f t="shared" si="27"/>
        <v>100</v>
      </c>
      <c r="CT17" s="10"/>
      <c r="CU17" s="10"/>
      <c r="CV17" s="10"/>
      <c r="CW17" s="10"/>
      <c r="CX17" s="10"/>
      <c r="CY17" s="10"/>
      <c r="CZ17" s="10"/>
      <c r="DA17" s="10"/>
      <c r="DB17" s="10"/>
      <c r="DC17" s="10"/>
      <c r="DD17" s="10"/>
      <c r="DE17" s="10"/>
      <c r="DF17" s="10"/>
      <c r="DG17" s="10"/>
      <c r="DH17" s="10"/>
      <c r="DI17" s="10"/>
      <c r="DJ17" s="10"/>
      <c r="DK17" s="10"/>
      <c r="DL17" s="10"/>
      <c r="DM17" s="10"/>
      <c r="DN17" s="10"/>
      <c r="DO17" s="10"/>
      <c r="DP17" s="10"/>
    </row>
    <row r="18" spans="2:120" x14ac:dyDescent="0.25">
      <c r="B18" s="49" t="s">
        <v>15</v>
      </c>
      <c r="C18" s="2">
        <v>0</v>
      </c>
      <c r="D18" s="2">
        <v>0</v>
      </c>
      <c r="E18" s="2">
        <v>23</v>
      </c>
      <c r="F18" s="2">
        <v>0</v>
      </c>
      <c r="G18" s="2">
        <v>11</v>
      </c>
      <c r="H18" s="2">
        <v>4</v>
      </c>
      <c r="I18" s="2">
        <v>0</v>
      </c>
      <c r="J18" s="2">
        <v>0</v>
      </c>
      <c r="K18" s="3">
        <v>0</v>
      </c>
      <c r="L18" s="3">
        <v>0</v>
      </c>
      <c r="M18" s="3">
        <v>0</v>
      </c>
      <c r="N18" s="3">
        <v>0</v>
      </c>
      <c r="O18" s="3">
        <v>0</v>
      </c>
      <c r="P18" s="3">
        <v>0</v>
      </c>
      <c r="Q18" s="3">
        <v>0</v>
      </c>
      <c r="R18" s="3">
        <v>0</v>
      </c>
      <c r="S18" s="49">
        <v>38</v>
      </c>
      <c r="V18" s="49">
        <v>128</v>
      </c>
      <c r="W18" s="49">
        <f>P5</f>
        <v>0</v>
      </c>
      <c r="X18" s="49">
        <f>P6</f>
        <v>0</v>
      </c>
      <c r="Y18" s="3">
        <f>P7</f>
        <v>9</v>
      </c>
      <c r="Z18" s="3">
        <f>P8</f>
        <v>8</v>
      </c>
      <c r="AA18" s="3">
        <f>P9</f>
        <v>0</v>
      </c>
      <c r="AB18" s="49">
        <f>P10</f>
        <v>0</v>
      </c>
      <c r="AC18" s="3">
        <f>P11</f>
        <v>0</v>
      </c>
      <c r="AD18" s="49">
        <f>P12</f>
        <v>0</v>
      </c>
      <c r="AE18" s="3">
        <f>P13</f>
        <v>0</v>
      </c>
      <c r="AF18" s="3">
        <f>P14</f>
        <v>0</v>
      </c>
      <c r="AG18" s="3">
        <f>P15</f>
        <v>0</v>
      </c>
      <c r="AH18" s="3">
        <f>P16</f>
        <v>0</v>
      </c>
      <c r="AI18" s="49">
        <f>P17</f>
        <v>0</v>
      </c>
      <c r="AJ18" s="3">
        <f>P18</f>
        <v>0</v>
      </c>
      <c r="AK18" s="49">
        <f>P19</f>
        <v>34</v>
      </c>
      <c r="AL18" s="49">
        <f>P20</f>
        <v>0</v>
      </c>
      <c r="AM18" s="3">
        <f>P21</f>
        <v>0</v>
      </c>
      <c r="AN18" s="3">
        <f>P22</f>
        <v>0</v>
      </c>
      <c r="AO18" s="49">
        <f>P23</f>
        <v>0</v>
      </c>
      <c r="AP18" s="49">
        <f>P24</f>
        <v>0</v>
      </c>
      <c r="AQ18" s="49">
        <f>P25</f>
        <v>0</v>
      </c>
      <c r="AR18" s="3">
        <f>P26</f>
        <v>0</v>
      </c>
      <c r="AU18" s="49">
        <v>128</v>
      </c>
      <c r="AV18" s="30">
        <f t="shared" ref="AV18:BQ18" si="28">PRODUCT(W18*100*1/W21)</f>
        <v>0</v>
      </c>
      <c r="AW18" s="30">
        <f t="shared" si="28"/>
        <v>0</v>
      </c>
      <c r="AX18" s="33">
        <f t="shared" si="28"/>
        <v>6.4285714285714288</v>
      </c>
      <c r="AY18" s="33">
        <f t="shared" si="28"/>
        <v>5.7142857142857144</v>
      </c>
      <c r="AZ18" s="33">
        <f t="shared" si="28"/>
        <v>0</v>
      </c>
      <c r="BA18" s="30">
        <f t="shared" si="28"/>
        <v>0</v>
      </c>
      <c r="BB18" s="33">
        <f t="shared" si="28"/>
        <v>0</v>
      </c>
      <c r="BC18" s="30">
        <f t="shared" si="28"/>
        <v>0</v>
      </c>
      <c r="BD18" s="33">
        <f t="shared" si="28"/>
        <v>0</v>
      </c>
      <c r="BE18" s="33">
        <f t="shared" si="28"/>
        <v>0</v>
      </c>
      <c r="BF18" s="33">
        <f t="shared" si="28"/>
        <v>0</v>
      </c>
      <c r="BG18" s="33">
        <f t="shared" si="28"/>
        <v>0</v>
      </c>
      <c r="BH18" s="54">
        <f t="shared" si="28"/>
        <v>0</v>
      </c>
      <c r="BI18" s="33">
        <f t="shared" si="28"/>
        <v>0</v>
      </c>
      <c r="BJ18" s="30">
        <f t="shared" si="28"/>
        <v>24.285714285714285</v>
      </c>
      <c r="BK18" s="30">
        <f t="shared" si="28"/>
        <v>0</v>
      </c>
      <c r="BL18" s="33">
        <f t="shared" si="28"/>
        <v>0</v>
      </c>
      <c r="BM18" s="33">
        <f t="shared" si="28"/>
        <v>0</v>
      </c>
      <c r="BN18" s="30">
        <f t="shared" si="28"/>
        <v>0</v>
      </c>
      <c r="BO18" s="30">
        <f t="shared" si="28"/>
        <v>0</v>
      </c>
      <c r="BP18" s="30">
        <f t="shared" si="28"/>
        <v>0</v>
      </c>
      <c r="BQ18" s="33">
        <f t="shared" si="28"/>
        <v>0</v>
      </c>
      <c r="BT18" s="49">
        <v>128</v>
      </c>
      <c r="BU18" s="30">
        <f t="shared" ref="BU18:CP18" si="29">AV5+AV6+AV7+AV8+AV9+AV10+AV11+AV12+AV13+AV14+AV15+AV16+AV17+AV18</f>
        <v>100</v>
      </c>
      <c r="BV18" s="30">
        <f t="shared" si="29"/>
        <v>100</v>
      </c>
      <c r="BW18" s="33">
        <f t="shared" si="29"/>
        <v>99.999999999999986</v>
      </c>
      <c r="BX18" s="33">
        <f t="shared" si="29"/>
        <v>100</v>
      </c>
      <c r="BY18" s="33">
        <f t="shared" si="29"/>
        <v>100</v>
      </c>
      <c r="BZ18" s="30">
        <f t="shared" si="29"/>
        <v>100</v>
      </c>
      <c r="CA18" s="33">
        <f t="shared" si="29"/>
        <v>100</v>
      </c>
      <c r="CB18" s="30">
        <f t="shared" si="29"/>
        <v>100</v>
      </c>
      <c r="CC18" s="33">
        <f t="shared" si="29"/>
        <v>100</v>
      </c>
      <c r="CD18" s="33">
        <f t="shared" si="29"/>
        <v>100</v>
      </c>
      <c r="CE18" s="33">
        <f t="shared" si="29"/>
        <v>100</v>
      </c>
      <c r="CF18" s="33">
        <f t="shared" si="29"/>
        <v>100</v>
      </c>
      <c r="CG18" s="54">
        <f t="shared" si="29"/>
        <v>100</v>
      </c>
      <c r="CH18" s="33">
        <f t="shared" si="29"/>
        <v>100</v>
      </c>
      <c r="CI18" s="30">
        <f t="shared" si="29"/>
        <v>80.714285714285722</v>
      </c>
      <c r="CJ18" s="30">
        <f t="shared" si="29"/>
        <v>100</v>
      </c>
      <c r="CK18" s="33">
        <f t="shared" si="29"/>
        <v>99.999999999999986</v>
      </c>
      <c r="CL18" s="33">
        <f t="shared" si="29"/>
        <v>100</v>
      </c>
      <c r="CM18" s="30">
        <f t="shared" si="29"/>
        <v>100</v>
      </c>
      <c r="CN18" s="30">
        <f t="shared" si="29"/>
        <v>100</v>
      </c>
      <c r="CO18" s="30">
        <f t="shared" si="29"/>
        <v>100</v>
      </c>
      <c r="CP18" s="33">
        <f t="shared" si="29"/>
        <v>100</v>
      </c>
      <c r="CT18" s="10"/>
      <c r="CU18" s="10"/>
      <c r="CV18" s="10"/>
      <c r="CW18" s="10"/>
      <c r="CX18" s="10"/>
      <c r="CY18" s="10"/>
      <c r="CZ18" s="10"/>
      <c r="DA18" s="10"/>
      <c r="DB18" s="10"/>
      <c r="DC18" s="10"/>
      <c r="DD18" s="10"/>
      <c r="DE18" s="10"/>
      <c r="DF18" s="10"/>
      <c r="DG18" s="10"/>
      <c r="DH18" s="10"/>
      <c r="DI18" s="10"/>
      <c r="DJ18" s="10"/>
      <c r="DK18" s="10"/>
      <c r="DL18" s="10"/>
      <c r="DM18" s="10"/>
      <c r="DN18" s="10"/>
      <c r="DO18" s="10"/>
      <c r="DP18" s="10"/>
    </row>
    <row r="19" spans="2:120" x14ac:dyDescent="0.25">
      <c r="B19" s="49" t="s">
        <v>16</v>
      </c>
      <c r="C19" s="49">
        <v>0</v>
      </c>
      <c r="D19" s="49">
        <v>0</v>
      </c>
      <c r="E19" s="49">
        <v>0</v>
      </c>
      <c r="F19" s="49">
        <v>0</v>
      </c>
      <c r="G19" s="49">
        <v>0</v>
      </c>
      <c r="H19" s="49">
        <v>1</v>
      </c>
      <c r="I19" s="49">
        <v>0</v>
      </c>
      <c r="J19" s="49">
        <v>2</v>
      </c>
      <c r="K19" s="49">
        <v>5</v>
      </c>
      <c r="L19" s="49">
        <v>6</v>
      </c>
      <c r="M19" s="49">
        <v>8</v>
      </c>
      <c r="N19" s="49">
        <v>19</v>
      </c>
      <c r="O19" s="49">
        <v>38</v>
      </c>
      <c r="P19" s="49">
        <v>34</v>
      </c>
      <c r="Q19" s="49">
        <v>27</v>
      </c>
      <c r="R19" s="49">
        <v>0</v>
      </c>
      <c r="S19" s="49">
        <v>140</v>
      </c>
      <c r="V19" s="49">
        <v>256</v>
      </c>
      <c r="W19" s="49">
        <f>Q5</f>
        <v>0</v>
      </c>
      <c r="X19" s="49">
        <f>Q6</f>
        <v>0</v>
      </c>
      <c r="Y19" s="3">
        <f>Q7</f>
        <v>0</v>
      </c>
      <c r="Z19" s="3">
        <f>Q8</f>
        <v>0</v>
      </c>
      <c r="AA19" s="3">
        <f>Q9</f>
        <v>0</v>
      </c>
      <c r="AB19" s="49">
        <f>Q10</f>
        <v>0</v>
      </c>
      <c r="AC19" s="3">
        <f>Q11</f>
        <v>0</v>
      </c>
      <c r="AD19" s="49">
        <f>Q12</f>
        <v>0</v>
      </c>
      <c r="AE19" s="3">
        <f>Q13</f>
        <v>0</v>
      </c>
      <c r="AF19" s="3">
        <f>Q14</f>
        <v>0</v>
      </c>
      <c r="AG19" s="3">
        <f>Q15</f>
        <v>0</v>
      </c>
      <c r="AH19" s="3">
        <f>Q16</f>
        <v>0</v>
      </c>
      <c r="AI19" s="49">
        <f>Q17</f>
        <v>0</v>
      </c>
      <c r="AJ19" s="3">
        <f>Q18</f>
        <v>0</v>
      </c>
      <c r="AK19" s="49">
        <f>Q19</f>
        <v>27</v>
      </c>
      <c r="AL19" s="49">
        <f>Q20</f>
        <v>0</v>
      </c>
      <c r="AM19" s="3">
        <f>Q21</f>
        <v>0</v>
      </c>
      <c r="AN19" s="3">
        <f>Q22</f>
        <v>0</v>
      </c>
      <c r="AO19" s="49">
        <f>Q23</f>
        <v>0</v>
      </c>
      <c r="AP19" s="49">
        <f>Q24</f>
        <v>0</v>
      </c>
      <c r="AQ19" s="49">
        <f>Q25</f>
        <v>0</v>
      </c>
      <c r="AR19" s="3">
        <f>Q26</f>
        <v>0</v>
      </c>
      <c r="AU19" s="49">
        <v>256</v>
      </c>
      <c r="AV19" s="30">
        <f t="shared" ref="AV19:BQ19" si="30">PRODUCT(W19*100*1/W21)</f>
        <v>0</v>
      </c>
      <c r="AW19" s="30">
        <f t="shared" si="30"/>
        <v>0</v>
      </c>
      <c r="AX19" s="33">
        <f t="shared" si="30"/>
        <v>0</v>
      </c>
      <c r="AY19" s="33">
        <f t="shared" si="30"/>
        <v>0</v>
      </c>
      <c r="AZ19" s="33">
        <f t="shared" si="30"/>
        <v>0</v>
      </c>
      <c r="BA19" s="30">
        <f t="shared" si="30"/>
        <v>0</v>
      </c>
      <c r="BB19" s="33">
        <f t="shared" si="30"/>
        <v>0</v>
      </c>
      <c r="BC19" s="30">
        <f t="shared" si="30"/>
        <v>0</v>
      </c>
      <c r="BD19" s="33">
        <f t="shared" si="30"/>
        <v>0</v>
      </c>
      <c r="BE19" s="33">
        <f t="shared" si="30"/>
        <v>0</v>
      </c>
      <c r="BF19" s="33">
        <f t="shared" si="30"/>
        <v>0</v>
      </c>
      <c r="BG19" s="33">
        <f t="shared" si="30"/>
        <v>0</v>
      </c>
      <c r="BH19" s="54">
        <f t="shared" si="30"/>
        <v>0</v>
      </c>
      <c r="BI19" s="33">
        <f t="shared" si="30"/>
        <v>0</v>
      </c>
      <c r="BJ19" s="30">
        <f t="shared" si="30"/>
        <v>19.285714285714285</v>
      </c>
      <c r="BK19" s="30">
        <f t="shared" si="30"/>
        <v>0</v>
      </c>
      <c r="BL19" s="33">
        <f t="shared" si="30"/>
        <v>0</v>
      </c>
      <c r="BM19" s="33">
        <f t="shared" si="30"/>
        <v>0</v>
      </c>
      <c r="BN19" s="30">
        <f t="shared" si="30"/>
        <v>0</v>
      </c>
      <c r="BO19" s="30">
        <f t="shared" si="30"/>
        <v>0</v>
      </c>
      <c r="BP19" s="30">
        <f t="shared" si="30"/>
        <v>0</v>
      </c>
      <c r="BQ19" s="33">
        <f t="shared" si="30"/>
        <v>0</v>
      </c>
      <c r="BT19" s="49">
        <v>256</v>
      </c>
      <c r="BU19" s="30">
        <f t="shared" ref="BU19:CP19" si="31">AV5+AV6+AV7+AV8+AV9+AV10+AV11+AV12+AV13+AV14+AV15+AV16+AV17+AV18+AV19</f>
        <v>100</v>
      </c>
      <c r="BV19" s="30">
        <f t="shared" si="31"/>
        <v>100</v>
      </c>
      <c r="BW19" s="33">
        <f t="shared" si="31"/>
        <v>99.999999999999986</v>
      </c>
      <c r="BX19" s="33">
        <f t="shared" si="31"/>
        <v>100</v>
      </c>
      <c r="BY19" s="33">
        <f t="shared" si="31"/>
        <v>100</v>
      </c>
      <c r="BZ19" s="30">
        <f t="shared" si="31"/>
        <v>100</v>
      </c>
      <c r="CA19" s="33">
        <f t="shared" si="31"/>
        <v>100</v>
      </c>
      <c r="CB19" s="30">
        <f t="shared" si="31"/>
        <v>100</v>
      </c>
      <c r="CC19" s="33">
        <f t="shared" si="31"/>
        <v>100</v>
      </c>
      <c r="CD19" s="33">
        <f t="shared" si="31"/>
        <v>100</v>
      </c>
      <c r="CE19" s="33">
        <f t="shared" si="31"/>
        <v>100</v>
      </c>
      <c r="CF19" s="33">
        <f t="shared" si="31"/>
        <v>100</v>
      </c>
      <c r="CG19" s="54">
        <f t="shared" si="31"/>
        <v>100</v>
      </c>
      <c r="CH19" s="33">
        <f t="shared" si="31"/>
        <v>100</v>
      </c>
      <c r="CI19" s="30">
        <f t="shared" si="31"/>
        <v>100</v>
      </c>
      <c r="CJ19" s="30">
        <f t="shared" si="31"/>
        <v>100</v>
      </c>
      <c r="CK19" s="33">
        <f t="shared" si="31"/>
        <v>99.999999999999986</v>
      </c>
      <c r="CL19" s="33">
        <f t="shared" si="31"/>
        <v>100</v>
      </c>
      <c r="CM19" s="30">
        <f t="shared" si="31"/>
        <v>100</v>
      </c>
      <c r="CN19" s="30">
        <f t="shared" si="31"/>
        <v>100</v>
      </c>
      <c r="CO19" s="30">
        <f t="shared" si="31"/>
        <v>100</v>
      </c>
      <c r="CP19" s="33">
        <f t="shared" si="31"/>
        <v>100</v>
      </c>
      <c r="CT19" s="10"/>
      <c r="CU19" s="10"/>
      <c r="CV19" s="10"/>
      <c r="CW19" s="10"/>
      <c r="CX19" s="10"/>
      <c r="CY19" s="10"/>
      <c r="CZ19" s="10"/>
      <c r="DA19" s="10"/>
      <c r="DB19" s="10"/>
      <c r="DC19" s="10"/>
      <c r="DD19" s="10"/>
      <c r="DE19" s="10"/>
      <c r="DF19" s="10"/>
      <c r="DG19" s="10"/>
      <c r="DH19" s="10"/>
      <c r="DI19" s="10"/>
      <c r="DJ19" s="10"/>
      <c r="DK19" s="10"/>
      <c r="DL19" s="10"/>
      <c r="DM19" s="10"/>
      <c r="DN19" s="10"/>
      <c r="DO19" s="10"/>
      <c r="DP19" s="10"/>
    </row>
    <row r="20" spans="2:120" x14ac:dyDescent="0.25">
      <c r="B20" s="49" t="s">
        <v>17</v>
      </c>
      <c r="C20" s="49">
        <v>0</v>
      </c>
      <c r="D20" s="49">
        <v>0</v>
      </c>
      <c r="E20" s="49">
        <v>2</v>
      </c>
      <c r="F20" s="49">
        <v>0</v>
      </c>
      <c r="G20" s="49">
        <v>0</v>
      </c>
      <c r="H20" s="49">
        <v>0</v>
      </c>
      <c r="I20" s="49">
        <v>3</v>
      </c>
      <c r="J20" s="49">
        <v>12</v>
      </c>
      <c r="K20" s="49">
        <v>51</v>
      </c>
      <c r="L20" s="49">
        <v>31</v>
      </c>
      <c r="M20" s="49">
        <v>28</v>
      </c>
      <c r="N20" s="49">
        <v>13</v>
      </c>
      <c r="O20" s="49">
        <v>0</v>
      </c>
      <c r="P20" s="49">
        <v>0</v>
      </c>
      <c r="Q20" s="49">
        <v>0</v>
      </c>
      <c r="R20" s="49">
        <v>0</v>
      </c>
      <c r="S20" s="49">
        <v>140</v>
      </c>
      <c r="V20" s="49">
        <v>512</v>
      </c>
      <c r="W20" s="49">
        <f>R5</f>
        <v>0</v>
      </c>
      <c r="X20" s="49">
        <f>R6</f>
        <v>0</v>
      </c>
      <c r="Y20" s="3">
        <f>R7</f>
        <v>0</v>
      </c>
      <c r="Z20" s="3">
        <f>R8</f>
        <v>0</v>
      </c>
      <c r="AA20" s="3">
        <f>R9</f>
        <v>0</v>
      </c>
      <c r="AB20" s="49">
        <f>R10</f>
        <v>0</v>
      </c>
      <c r="AC20" s="3">
        <f>R11</f>
        <v>0</v>
      </c>
      <c r="AD20" s="49">
        <f>R12</f>
        <v>0</v>
      </c>
      <c r="AE20" s="3">
        <f>R13</f>
        <v>0</v>
      </c>
      <c r="AF20" s="3">
        <f>R14</f>
        <v>0</v>
      </c>
      <c r="AG20" s="3">
        <f>R15</f>
        <v>0</v>
      </c>
      <c r="AH20" s="3">
        <f>R16</f>
        <v>0</v>
      </c>
      <c r="AI20" s="49">
        <f>R17</f>
        <v>0</v>
      </c>
      <c r="AJ20" s="3">
        <f>R18</f>
        <v>0</v>
      </c>
      <c r="AK20" s="49">
        <f>R19</f>
        <v>0</v>
      </c>
      <c r="AL20" s="49">
        <f>R20</f>
        <v>0</v>
      </c>
      <c r="AM20" s="3">
        <f>R21</f>
        <v>0</v>
      </c>
      <c r="AN20" s="3">
        <f>R22</f>
        <v>0</v>
      </c>
      <c r="AO20" s="49">
        <f>R23</f>
        <v>0</v>
      </c>
      <c r="AP20" s="49">
        <f>R24</f>
        <v>0</v>
      </c>
      <c r="AQ20" s="49">
        <f>R25</f>
        <v>0</v>
      </c>
      <c r="AR20" s="3">
        <f>R26</f>
        <v>0</v>
      </c>
      <c r="AU20" s="49">
        <v>512</v>
      </c>
      <c r="AV20" s="30">
        <f t="shared" ref="AV20:BQ20" si="32">PRODUCT(W20*100*1/W21)</f>
        <v>0</v>
      </c>
      <c r="AW20" s="30">
        <f t="shared" si="32"/>
        <v>0</v>
      </c>
      <c r="AX20" s="33">
        <f t="shared" si="32"/>
        <v>0</v>
      </c>
      <c r="AY20" s="33">
        <f t="shared" si="32"/>
        <v>0</v>
      </c>
      <c r="AZ20" s="33">
        <f t="shared" si="32"/>
        <v>0</v>
      </c>
      <c r="BA20" s="30">
        <f t="shared" si="32"/>
        <v>0</v>
      </c>
      <c r="BB20" s="33">
        <f t="shared" si="32"/>
        <v>0</v>
      </c>
      <c r="BC20" s="30">
        <f t="shared" si="32"/>
        <v>0</v>
      </c>
      <c r="BD20" s="33">
        <f t="shared" si="32"/>
        <v>0</v>
      </c>
      <c r="BE20" s="33">
        <f t="shared" si="32"/>
        <v>0</v>
      </c>
      <c r="BF20" s="33">
        <f t="shared" si="32"/>
        <v>0</v>
      </c>
      <c r="BG20" s="33">
        <f t="shared" si="32"/>
        <v>0</v>
      </c>
      <c r="BH20" s="54">
        <f t="shared" si="32"/>
        <v>0</v>
      </c>
      <c r="BI20" s="33">
        <f t="shared" si="32"/>
        <v>0</v>
      </c>
      <c r="BJ20" s="30">
        <f t="shared" si="32"/>
        <v>0</v>
      </c>
      <c r="BK20" s="30">
        <f t="shared" si="32"/>
        <v>0</v>
      </c>
      <c r="BL20" s="33">
        <f t="shared" si="32"/>
        <v>0</v>
      </c>
      <c r="BM20" s="33">
        <f t="shared" si="32"/>
        <v>0</v>
      </c>
      <c r="BN20" s="30">
        <f t="shared" si="32"/>
        <v>0</v>
      </c>
      <c r="BO20" s="30">
        <f t="shared" si="32"/>
        <v>0</v>
      </c>
      <c r="BP20" s="30">
        <f t="shared" si="32"/>
        <v>0</v>
      </c>
      <c r="BQ20" s="33">
        <f t="shared" si="32"/>
        <v>0</v>
      </c>
      <c r="BT20" s="49">
        <v>512</v>
      </c>
      <c r="BU20" s="30">
        <f t="shared" ref="BU20:CP20" si="33">AV5+AV6+AV7+AV8+AV9+AV10+AV11+AV12+AV13+AV14+AV15+AV16+AV17+AV18+AV19+AV20</f>
        <v>100</v>
      </c>
      <c r="BV20" s="30">
        <f t="shared" si="33"/>
        <v>100</v>
      </c>
      <c r="BW20" s="33">
        <f t="shared" si="33"/>
        <v>99.999999999999986</v>
      </c>
      <c r="BX20" s="33">
        <f t="shared" si="33"/>
        <v>100</v>
      </c>
      <c r="BY20" s="33">
        <f t="shared" si="33"/>
        <v>100</v>
      </c>
      <c r="BZ20" s="30">
        <f t="shared" si="33"/>
        <v>100</v>
      </c>
      <c r="CA20" s="33">
        <f t="shared" si="33"/>
        <v>100</v>
      </c>
      <c r="CB20" s="30">
        <f t="shared" si="33"/>
        <v>100</v>
      </c>
      <c r="CC20" s="33">
        <f t="shared" si="33"/>
        <v>100</v>
      </c>
      <c r="CD20" s="33">
        <f t="shared" si="33"/>
        <v>100</v>
      </c>
      <c r="CE20" s="33">
        <f t="shared" si="33"/>
        <v>100</v>
      </c>
      <c r="CF20" s="33">
        <f t="shared" si="33"/>
        <v>100</v>
      </c>
      <c r="CG20" s="54">
        <f t="shared" si="33"/>
        <v>100</v>
      </c>
      <c r="CH20" s="33">
        <f t="shared" si="33"/>
        <v>100</v>
      </c>
      <c r="CI20" s="30">
        <f t="shared" si="33"/>
        <v>100</v>
      </c>
      <c r="CJ20" s="30">
        <f t="shared" si="33"/>
        <v>100</v>
      </c>
      <c r="CK20" s="33">
        <f t="shared" si="33"/>
        <v>99.999999999999986</v>
      </c>
      <c r="CL20" s="33">
        <f t="shared" si="33"/>
        <v>100</v>
      </c>
      <c r="CM20" s="30">
        <f t="shared" si="33"/>
        <v>100</v>
      </c>
      <c r="CN20" s="30">
        <f t="shared" si="33"/>
        <v>100</v>
      </c>
      <c r="CO20" s="30">
        <f t="shared" si="33"/>
        <v>100</v>
      </c>
      <c r="CP20" s="33">
        <f t="shared" si="33"/>
        <v>100</v>
      </c>
      <c r="CT20" s="10"/>
      <c r="CU20" s="10"/>
      <c r="CV20" s="10"/>
      <c r="CW20" s="10"/>
      <c r="CX20" s="10"/>
      <c r="CY20" s="10"/>
      <c r="CZ20" s="10"/>
      <c r="DA20" s="10"/>
      <c r="DB20" s="10"/>
      <c r="DC20" s="10"/>
      <c r="DD20" s="10"/>
      <c r="DE20" s="10"/>
      <c r="DF20" s="10"/>
      <c r="DG20" s="10"/>
      <c r="DH20" s="10"/>
      <c r="DI20" s="10"/>
      <c r="DJ20" s="10"/>
      <c r="DK20" s="10"/>
      <c r="DL20" s="10"/>
      <c r="DM20" s="10"/>
      <c r="DN20" s="10"/>
      <c r="DO20" s="10"/>
      <c r="DP20" s="10"/>
    </row>
    <row r="21" spans="2:120" x14ac:dyDescent="0.25">
      <c r="B21" s="49" t="s">
        <v>18</v>
      </c>
      <c r="C21" s="4">
        <v>0</v>
      </c>
      <c r="D21" s="4">
        <v>1</v>
      </c>
      <c r="E21" s="4">
        <v>10</v>
      </c>
      <c r="F21" s="4">
        <v>78</v>
      </c>
      <c r="G21" s="4">
        <v>19</v>
      </c>
      <c r="H21" s="4">
        <v>12</v>
      </c>
      <c r="I21" s="3">
        <v>7</v>
      </c>
      <c r="J21" s="3">
        <v>7</v>
      </c>
      <c r="K21" s="3">
        <v>3</v>
      </c>
      <c r="L21" s="3">
        <v>3</v>
      </c>
      <c r="M21" s="3">
        <v>0</v>
      </c>
      <c r="N21" s="3">
        <v>0</v>
      </c>
      <c r="O21" s="3">
        <v>0</v>
      </c>
      <c r="P21" s="3">
        <v>0</v>
      </c>
      <c r="Q21" s="3">
        <v>0</v>
      </c>
      <c r="R21" s="3">
        <v>0</v>
      </c>
      <c r="S21" s="49">
        <v>140</v>
      </c>
      <c r="V21" s="49" t="s">
        <v>1</v>
      </c>
      <c r="W21" s="49">
        <f>S5</f>
        <v>140</v>
      </c>
      <c r="X21" s="49">
        <f>S6</f>
        <v>140</v>
      </c>
      <c r="Y21" s="49">
        <f>S7</f>
        <v>140</v>
      </c>
      <c r="Z21" s="49">
        <f>S8</f>
        <v>140</v>
      </c>
      <c r="AA21" s="49">
        <f>S9</f>
        <v>140</v>
      </c>
      <c r="AB21" s="49">
        <f>S10</f>
        <v>140</v>
      </c>
      <c r="AC21" s="49">
        <f>S11</f>
        <v>140</v>
      </c>
      <c r="AD21" s="49">
        <f>S12</f>
        <v>140</v>
      </c>
      <c r="AE21" s="49">
        <f>S13</f>
        <v>140</v>
      </c>
      <c r="AF21" s="49">
        <f>S14</f>
        <v>140</v>
      </c>
      <c r="AG21" s="49">
        <f>S15</f>
        <v>139</v>
      </c>
      <c r="AH21" s="49">
        <f>S16</f>
        <v>140</v>
      </c>
      <c r="AI21" s="49">
        <f>S17</f>
        <v>140</v>
      </c>
      <c r="AJ21" s="49">
        <f>S18</f>
        <v>38</v>
      </c>
      <c r="AK21" s="49">
        <f>S19</f>
        <v>140</v>
      </c>
      <c r="AL21" s="49">
        <f>S20</f>
        <v>140</v>
      </c>
      <c r="AM21" s="49">
        <f>S21</f>
        <v>140</v>
      </c>
      <c r="AN21" s="49">
        <f>S22</f>
        <v>140</v>
      </c>
      <c r="AO21" s="49">
        <f>S23</f>
        <v>140</v>
      </c>
      <c r="AP21" s="49">
        <f>S24</f>
        <v>140</v>
      </c>
      <c r="AQ21" s="49">
        <f>S25</f>
        <v>140</v>
      </c>
      <c r="AR21" s="8">
        <f>S26</f>
        <v>135</v>
      </c>
      <c r="AU21" s="49" t="s">
        <v>47</v>
      </c>
      <c r="AV21" s="30">
        <f t="shared" ref="AV21:BQ21" si="34">SUM(AV5:AV20)</f>
        <v>100</v>
      </c>
      <c r="AW21" s="30">
        <f t="shared" si="34"/>
        <v>100</v>
      </c>
      <c r="AX21" s="30">
        <f t="shared" si="34"/>
        <v>99.999999999999986</v>
      </c>
      <c r="AY21" s="30">
        <f t="shared" si="34"/>
        <v>100</v>
      </c>
      <c r="AZ21" s="30">
        <f t="shared" si="34"/>
        <v>100</v>
      </c>
      <c r="BA21" s="30">
        <f t="shared" si="34"/>
        <v>100</v>
      </c>
      <c r="BB21" s="30">
        <f t="shared" si="34"/>
        <v>100</v>
      </c>
      <c r="BC21" s="30">
        <f t="shared" si="34"/>
        <v>100</v>
      </c>
      <c r="BD21" s="30">
        <f t="shared" si="34"/>
        <v>100</v>
      </c>
      <c r="BE21" s="30">
        <f t="shared" si="34"/>
        <v>100</v>
      </c>
      <c r="BF21" s="30">
        <f t="shared" si="34"/>
        <v>100</v>
      </c>
      <c r="BG21" s="30">
        <f t="shared" si="34"/>
        <v>100</v>
      </c>
      <c r="BH21" s="30">
        <f t="shared" si="34"/>
        <v>100</v>
      </c>
      <c r="BI21" s="30">
        <f t="shared" si="34"/>
        <v>100</v>
      </c>
      <c r="BJ21" s="30">
        <f t="shared" si="34"/>
        <v>100</v>
      </c>
      <c r="BK21" s="30">
        <f t="shared" si="34"/>
        <v>100</v>
      </c>
      <c r="BL21" s="30">
        <f t="shared" si="34"/>
        <v>99.999999999999986</v>
      </c>
      <c r="BM21" s="30">
        <f t="shared" si="34"/>
        <v>100</v>
      </c>
      <c r="BN21" s="30">
        <f t="shared" si="34"/>
        <v>100</v>
      </c>
      <c r="BO21" s="30">
        <f t="shared" si="34"/>
        <v>100</v>
      </c>
      <c r="BP21" s="30">
        <f t="shared" si="34"/>
        <v>100</v>
      </c>
      <c r="BQ21" s="30">
        <f t="shared" si="34"/>
        <v>100</v>
      </c>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row>
    <row r="22" spans="2:120" x14ac:dyDescent="0.25">
      <c r="B22" s="49" t="s">
        <v>19</v>
      </c>
      <c r="C22" s="4">
        <v>0</v>
      </c>
      <c r="D22" s="4">
        <v>4</v>
      </c>
      <c r="E22" s="4">
        <v>0</v>
      </c>
      <c r="F22" s="4">
        <v>4</v>
      </c>
      <c r="G22" s="4">
        <v>39</v>
      </c>
      <c r="H22" s="4">
        <v>49</v>
      </c>
      <c r="I22" s="4">
        <v>17</v>
      </c>
      <c r="J22" s="3">
        <v>13</v>
      </c>
      <c r="K22" s="3">
        <v>7</v>
      </c>
      <c r="L22" s="3">
        <v>4</v>
      </c>
      <c r="M22" s="3">
        <v>3</v>
      </c>
      <c r="N22" s="3">
        <v>0</v>
      </c>
      <c r="O22" s="3">
        <v>0</v>
      </c>
      <c r="P22" s="3">
        <v>0</v>
      </c>
      <c r="Q22" s="3">
        <v>0</v>
      </c>
      <c r="R22" s="3">
        <v>0</v>
      </c>
      <c r="S22" s="49">
        <v>140</v>
      </c>
      <c r="AV22" s="30"/>
      <c r="AW22" s="30"/>
      <c r="AX22" s="30"/>
      <c r="AY22" s="30"/>
      <c r="AZ22" s="30"/>
      <c r="BA22" s="30"/>
      <c r="BB22" s="30"/>
      <c r="BC22" s="30"/>
      <c r="BD22" s="30"/>
      <c r="BE22" s="30"/>
      <c r="BF22" s="30"/>
      <c r="BG22" s="30"/>
      <c r="BH22" s="30"/>
      <c r="BI22" s="30"/>
      <c r="BJ22" s="30"/>
      <c r="BK22" s="30"/>
      <c r="BL22" s="30"/>
      <c r="BM22" s="30"/>
      <c r="BN22" s="30"/>
      <c r="BO22" s="30"/>
      <c r="BP22" s="30"/>
      <c r="CQ22" s="10"/>
      <c r="CR22" s="10"/>
      <c r="CS22" s="10"/>
      <c r="CT22" s="10"/>
      <c r="CU22" s="10"/>
      <c r="CV22" s="10"/>
      <c r="CW22" s="10"/>
      <c r="CX22" s="10"/>
      <c r="CY22" s="10"/>
      <c r="CZ22" s="10"/>
      <c r="DA22" s="10"/>
      <c r="DB22" s="10"/>
      <c r="DC22" s="10"/>
      <c r="DD22" s="10"/>
      <c r="DE22" s="10"/>
      <c r="DF22" s="10"/>
      <c r="DG22" s="10"/>
      <c r="DH22" s="10"/>
      <c r="DI22" s="10"/>
      <c r="DJ22" s="10"/>
      <c r="DK22" s="10"/>
      <c r="DL22" s="10"/>
      <c r="DM22" s="10"/>
    </row>
    <row r="23" spans="2:120" x14ac:dyDescent="0.25">
      <c r="B23" s="49" t="s">
        <v>20</v>
      </c>
      <c r="C23" s="49">
        <v>0</v>
      </c>
      <c r="D23" s="49">
        <v>0</v>
      </c>
      <c r="E23" s="49">
        <v>1</v>
      </c>
      <c r="F23" s="49">
        <v>0</v>
      </c>
      <c r="G23" s="49">
        <v>5</v>
      </c>
      <c r="H23" s="49">
        <v>33</v>
      </c>
      <c r="I23" s="49">
        <v>55</v>
      </c>
      <c r="J23" s="49">
        <v>18</v>
      </c>
      <c r="K23" s="49">
        <v>14</v>
      </c>
      <c r="L23" s="49">
        <v>14</v>
      </c>
      <c r="M23" s="49">
        <v>0</v>
      </c>
      <c r="N23" s="49">
        <v>0</v>
      </c>
      <c r="O23" s="49">
        <v>0</v>
      </c>
      <c r="P23" s="49">
        <v>0</v>
      </c>
      <c r="Q23" s="49">
        <v>0</v>
      </c>
      <c r="R23" s="49">
        <v>0</v>
      </c>
      <c r="S23" s="49">
        <v>140</v>
      </c>
      <c r="CQ23" s="10"/>
      <c r="CR23" s="10"/>
      <c r="CS23" s="10"/>
      <c r="CT23" s="10"/>
      <c r="CU23" s="10"/>
      <c r="CV23" s="10"/>
      <c r="CW23" s="10"/>
      <c r="CX23" s="10"/>
      <c r="CY23" s="10"/>
      <c r="CZ23" s="10"/>
      <c r="DA23" s="10"/>
      <c r="DB23" s="10"/>
      <c r="DC23" s="10"/>
      <c r="DD23" s="10"/>
      <c r="DE23" s="10"/>
      <c r="DF23" s="10"/>
      <c r="DG23" s="10"/>
      <c r="DH23" s="10"/>
      <c r="DI23" s="10"/>
      <c r="DJ23" s="10"/>
      <c r="DK23" s="10"/>
      <c r="DL23" s="10"/>
      <c r="DM23" s="10"/>
    </row>
    <row r="24" spans="2:120" x14ac:dyDescent="0.25">
      <c r="B24" s="49" t="s">
        <v>21</v>
      </c>
      <c r="C24" s="49">
        <v>0</v>
      </c>
      <c r="D24" s="49">
        <v>0</v>
      </c>
      <c r="E24" s="49">
        <v>1</v>
      </c>
      <c r="F24" s="49">
        <v>0</v>
      </c>
      <c r="G24" s="49">
        <v>0</v>
      </c>
      <c r="H24" s="49">
        <v>1</v>
      </c>
      <c r="I24" s="49">
        <v>0</v>
      </c>
      <c r="J24" s="49">
        <v>1</v>
      </c>
      <c r="K24" s="49">
        <v>7</v>
      </c>
      <c r="L24" s="49">
        <v>12</v>
      </c>
      <c r="M24" s="49">
        <v>118</v>
      </c>
      <c r="N24" s="49">
        <v>0</v>
      </c>
      <c r="O24" s="49">
        <v>0</v>
      </c>
      <c r="P24" s="49">
        <v>0</v>
      </c>
      <c r="Q24" s="49">
        <v>0</v>
      </c>
      <c r="R24" s="49">
        <v>0</v>
      </c>
      <c r="S24" s="49">
        <v>140</v>
      </c>
      <c r="CQ24" s="10"/>
      <c r="CR24" s="10"/>
      <c r="CS24" s="10"/>
      <c r="CT24" s="10"/>
      <c r="CU24" s="10"/>
      <c r="CV24" s="10"/>
      <c r="CW24" s="10"/>
      <c r="CX24" s="10"/>
      <c r="CY24" s="10"/>
      <c r="CZ24" s="10"/>
      <c r="DA24" s="10"/>
      <c r="DB24" s="10"/>
      <c r="DC24" s="10"/>
      <c r="DD24" s="10"/>
      <c r="DE24" s="10"/>
      <c r="DF24" s="10"/>
      <c r="DG24" s="10"/>
      <c r="DH24" s="10"/>
      <c r="DI24" s="10"/>
      <c r="DJ24" s="10"/>
      <c r="DK24" s="10"/>
      <c r="DL24" s="10"/>
      <c r="DM24" s="10"/>
    </row>
    <row r="25" spans="2:120" x14ac:dyDescent="0.25">
      <c r="B25" s="49" t="s">
        <v>22</v>
      </c>
      <c r="C25" s="49">
        <v>0</v>
      </c>
      <c r="D25" s="49">
        <v>2</v>
      </c>
      <c r="E25" s="49">
        <v>0</v>
      </c>
      <c r="F25" s="49">
        <v>2</v>
      </c>
      <c r="G25" s="49">
        <v>1</v>
      </c>
      <c r="H25" s="49">
        <v>1</v>
      </c>
      <c r="I25" s="49">
        <v>2</v>
      </c>
      <c r="J25" s="49">
        <v>13</v>
      </c>
      <c r="K25" s="49">
        <v>71</v>
      </c>
      <c r="L25" s="49">
        <v>40</v>
      </c>
      <c r="M25" s="49">
        <v>8</v>
      </c>
      <c r="N25" s="49">
        <v>0</v>
      </c>
      <c r="O25" s="49">
        <v>0</v>
      </c>
      <c r="P25" s="49">
        <v>0</v>
      </c>
      <c r="Q25" s="49">
        <v>0</v>
      </c>
      <c r="R25" s="49">
        <v>0</v>
      </c>
      <c r="S25" s="49">
        <v>140</v>
      </c>
      <c r="CQ25" s="10"/>
      <c r="CR25" s="10"/>
      <c r="CS25" s="10"/>
      <c r="CT25" s="10"/>
      <c r="CU25" s="10"/>
      <c r="CV25" s="10"/>
      <c r="CW25" s="10"/>
      <c r="CX25" s="10"/>
      <c r="CY25" s="10"/>
      <c r="CZ25" s="10"/>
      <c r="DA25" s="10"/>
      <c r="DB25" s="10"/>
      <c r="DC25" s="10"/>
      <c r="DD25" s="10"/>
      <c r="DE25" s="10"/>
      <c r="DF25" s="10"/>
      <c r="DG25" s="10"/>
      <c r="DH25" s="10"/>
      <c r="DI25" s="10"/>
      <c r="DJ25" s="10"/>
      <c r="DK25" s="10"/>
      <c r="DL25" s="10"/>
      <c r="DM25" s="10"/>
    </row>
    <row r="26" spans="2:120" x14ac:dyDescent="0.25">
      <c r="B26" s="49" t="s">
        <v>96</v>
      </c>
      <c r="C26" s="2">
        <v>0</v>
      </c>
      <c r="D26" s="2">
        <v>0</v>
      </c>
      <c r="E26" s="2">
        <v>0</v>
      </c>
      <c r="F26" s="2">
        <v>2</v>
      </c>
      <c r="G26" s="2">
        <v>0</v>
      </c>
      <c r="H26" s="2">
        <v>9</v>
      </c>
      <c r="I26" s="2">
        <v>53</v>
      </c>
      <c r="J26" s="2">
        <v>43</v>
      </c>
      <c r="K26" s="2">
        <v>18</v>
      </c>
      <c r="L26" s="2">
        <v>9</v>
      </c>
      <c r="M26" s="3">
        <v>1</v>
      </c>
      <c r="N26" s="3">
        <v>0</v>
      </c>
      <c r="O26" s="3">
        <v>0</v>
      </c>
      <c r="P26" s="3">
        <v>0</v>
      </c>
      <c r="Q26" s="3">
        <v>0</v>
      </c>
      <c r="R26" s="3">
        <v>0</v>
      </c>
      <c r="S26" s="49">
        <v>135</v>
      </c>
      <c r="CQ26" s="10"/>
      <c r="CR26" s="10"/>
      <c r="CS26" s="10"/>
      <c r="CT26" s="10"/>
      <c r="CU26" s="10"/>
      <c r="CV26" s="10"/>
      <c r="CW26" s="10"/>
      <c r="CX26" s="10"/>
      <c r="CY26" s="10"/>
      <c r="CZ26" s="10"/>
      <c r="DA26" s="10"/>
      <c r="DB26" s="10"/>
      <c r="DC26" s="10"/>
      <c r="DD26" s="10"/>
      <c r="DE26" s="10"/>
      <c r="DF26" s="10"/>
      <c r="DG26" s="10"/>
      <c r="DH26" s="10"/>
      <c r="DI26" s="10"/>
      <c r="DJ26" s="10"/>
      <c r="DK26" s="10"/>
      <c r="DL26" s="10"/>
      <c r="DM26" s="10"/>
    </row>
    <row r="27" spans="2:120" x14ac:dyDescent="0.25">
      <c r="B27" s="49" t="s">
        <v>90</v>
      </c>
      <c r="C27" s="49">
        <v>0</v>
      </c>
      <c r="D27" s="49">
        <v>0</v>
      </c>
      <c r="E27" s="49">
        <v>0</v>
      </c>
      <c r="F27" s="49">
        <v>0</v>
      </c>
      <c r="G27" s="49">
        <v>0</v>
      </c>
      <c r="H27" s="49">
        <v>1</v>
      </c>
      <c r="I27" s="49">
        <v>0</v>
      </c>
      <c r="J27" s="49">
        <v>0</v>
      </c>
      <c r="K27" s="49">
        <v>1</v>
      </c>
      <c r="L27" s="49">
        <v>11</v>
      </c>
      <c r="M27" s="49">
        <v>36</v>
      </c>
      <c r="N27" s="49">
        <v>76</v>
      </c>
      <c r="O27" s="49">
        <v>9</v>
      </c>
      <c r="P27" s="49">
        <v>2</v>
      </c>
      <c r="Q27" s="49">
        <v>4</v>
      </c>
      <c r="R27" s="49">
        <v>0</v>
      </c>
      <c r="S27" s="49">
        <v>140</v>
      </c>
      <c r="CQ27" s="10"/>
      <c r="CR27" s="10"/>
      <c r="CS27" s="10"/>
      <c r="CT27" s="10"/>
      <c r="CU27" s="10"/>
      <c r="CV27" s="10"/>
      <c r="CW27" s="10"/>
      <c r="CX27" s="10"/>
      <c r="CY27" s="10"/>
      <c r="CZ27" s="10"/>
      <c r="DA27" s="10"/>
      <c r="DB27" s="10"/>
      <c r="DC27" s="10"/>
      <c r="DD27" s="10"/>
      <c r="DE27" s="10"/>
      <c r="DF27" s="10"/>
      <c r="DG27" s="10"/>
      <c r="DH27" s="10"/>
      <c r="DI27" s="10"/>
      <c r="DJ27" s="10"/>
      <c r="DK27" s="10"/>
      <c r="DL27" s="10"/>
      <c r="DM27" s="10"/>
    </row>
    <row r="28" spans="2:120" x14ac:dyDescent="0.25">
      <c r="B28" s="49" t="s">
        <v>121</v>
      </c>
      <c r="C28" s="49">
        <v>0</v>
      </c>
      <c r="D28" s="49">
        <v>1</v>
      </c>
      <c r="E28" s="49">
        <v>0</v>
      </c>
      <c r="F28" s="49">
        <v>1</v>
      </c>
      <c r="G28" s="49">
        <v>0</v>
      </c>
      <c r="H28" s="49">
        <v>1</v>
      </c>
      <c r="I28" s="49">
        <v>0</v>
      </c>
      <c r="J28" s="49">
        <v>1</v>
      </c>
      <c r="K28" s="49">
        <v>0</v>
      </c>
      <c r="L28" s="49">
        <v>18</v>
      </c>
      <c r="M28" s="49">
        <v>117</v>
      </c>
      <c r="N28" s="49">
        <v>0</v>
      </c>
      <c r="O28" s="49">
        <v>0</v>
      </c>
      <c r="P28" s="49">
        <v>0</v>
      </c>
      <c r="Q28" s="49">
        <v>0</v>
      </c>
      <c r="R28" s="49">
        <v>0</v>
      </c>
      <c r="S28" s="49">
        <v>139</v>
      </c>
      <c r="CQ28" s="10"/>
      <c r="CR28" s="10"/>
      <c r="CS28" s="10"/>
      <c r="CT28" s="10"/>
      <c r="CU28" s="10"/>
      <c r="CV28" s="10"/>
      <c r="CW28" s="10"/>
      <c r="CX28" s="10"/>
      <c r="CY28" s="10"/>
      <c r="CZ28" s="10"/>
      <c r="DA28" s="10"/>
      <c r="DB28" s="10"/>
      <c r="DC28" s="10"/>
      <c r="DD28" s="10"/>
      <c r="DE28" s="10"/>
      <c r="DF28" s="10"/>
      <c r="DG28" s="10"/>
      <c r="DH28" s="10"/>
      <c r="DI28" s="10"/>
      <c r="DJ28" s="10"/>
      <c r="DK28" s="10"/>
      <c r="DL28" s="10"/>
      <c r="DM28" s="10"/>
    </row>
    <row r="29" spans="2:120" x14ac:dyDescent="0.25">
      <c r="B29" s="49" t="s">
        <v>97</v>
      </c>
      <c r="C29" s="49">
        <v>0</v>
      </c>
      <c r="D29" s="49">
        <v>0</v>
      </c>
      <c r="E29" s="49">
        <v>0</v>
      </c>
      <c r="F29" s="49">
        <v>0</v>
      </c>
      <c r="G29" s="49">
        <v>0</v>
      </c>
      <c r="H29" s="49">
        <v>0</v>
      </c>
      <c r="I29" s="49">
        <v>0</v>
      </c>
      <c r="J29" s="49">
        <v>0</v>
      </c>
      <c r="K29" s="49">
        <v>0</v>
      </c>
      <c r="L29" s="49">
        <v>0</v>
      </c>
      <c r="M29" s="49">
        <v>0</v>
      </c>
      <c r="N29" s="49">
        <v>0</v>
      </c>
      <c r="O29" s="49">
        <v>0</v>
      </c>
      <c r="P29" s="49">
        <v>0</v>
      </c>
      <c r="Q29" s="49">
        <v>0</v>
      </c>
      <c r="R29" s="49">
        <v>0</v>
      </c>
      <c r="S29" s="49">
        <v>0</v>
      </c>
      <c r="CQ29" s="10"/>
      <c r="CR29" s="10"/>
      <c r="CS29" s="10"/>
      <c r="CT29" s="10"/>
      <c r="CU29" s="10"/>
      <c r="CV29" s="10"/>
      <c r="CW29" s="10"/>
      <c r="CX29" s="10"/>
      <c r="CY29" s="10"/>
      <c r="CZ29" s="10"/>
      <c r="DA29" s="10"/>
      <c r="DB29" s="10"/>
      <c r="DC29" s="10"/>
      <c r="DD29" s="10"/>
      <c r="DE29" s="10"/>
      <c r="DF29" s="10"/>
      <c r="DG29" s="10"/>
      <c r="DH29" s="10"/>
      <c r="DI29" s="10"/>
      <c r="DJ29" s="10"/>
      <c r="DK29" s="10"/>
      <c r="DL29" s="10"/>
      <c r="DM29" s="10"/>
    </row>
    <row r="30" spans="2:120" x14ac:dyDescent="0.25">
      <c r="CQ30" s="10"/>
      <c r="CR30" s="10"/>
      <c r="CS30" s="10"/>
      <c r="CT30" s="10"/>
      <c r="CU30" s="10"/>
      <c r="CV30" s="10"/>
      <c r="CW30" s="10"/>
      <c r="CX30" s="10"/>
      <c r="CY30" s="10"/>
      <c r="CZ30" s="10"/>
      <c r="DA30" s="10"/>
      <c r="DB30" s="10"/>
      <c r="DC30" s="10"/>
      <c r="DD30" s="10"/>
      <c r="DE30" s="10"/>
      <c r="DF30" s="10"/>
      <c r="DG30" s="10"/>
      <c r="DH30" s="10"/>
      <c r="DI30" s="10"/>
      <c r="DJ30" s="10"/>
      <c r="DK30" s="10"/>
      <c r="DL30" s="10"/>
      <c r="DM30" s="10"/>
    </row>
    <row r="31" spans="2:120" x14ac:dyDescent="0.25">
      <c r="CQ31" s="10"/>
      <c r="CR31" s="10"/>
      <c r="CS31" s="10"/>
      <c r="CT31" s="10"/>
      <c r="CU31" s="10"/>
      <c r="CV31" s="10"/>
      <c r="CW31" s="10"/>
      <c r="CX31" s="10"/>
      <c r="CY31" s="10"/>
      <c r="CZ31" s="10"/>
      <c r="DA31" s="10"/>
      <c r="DB31" s="10"/>
      <c r="DC31" s="10"/>
      <c r="DD31" s="10"/>
      <c r="DE31" s="10"/>
      <c r="DF31" s="10"/>
      <c r="DG31" s="10"/>
      <c r="DH31" s="10"/>
      <c r="DI31" s="10"/>
      <c r="DJ31" s="10"/>
      <c r="DK31" s="10"/>
      <c r="DL31" s="10"/>
      <c r="DM31" s="10"/>
    </row>
  </sheetData>
  <pageMargins left="0.7" right="0.7" top="0.78740157499999996" bottom="0.78740157499999996" header="0.3" footer="0.3"/>
  <pageSetup paperSize="9" orientation="portrait" horizontalDpi="4294967295"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DN37"/>
  <sheetViews>
    <sheetView zoomScale="75" zoomScaleNormal="75" workbookViewId="0">
      <selection activeCell="V36" sqref="V36"/>
    </sheetView>
  </sheetViews>
  <sheetFormatPr baseColWidth="10" defaultRowHeight="15" x14ac:dyDescent="0.25"/>
  <cols>
    <col min="1" max="2" width="11.42578125" style="49"/>
    <col min="3" max="18" width="8.28515625" style="49" customWidth="1"/>
    <col min="19" max="22" width="11.42578125" style="49"/>
    <col min="23" max="43" width="8.28515625" style="49" customWidth="1"/>
    <col min="44" max="46" width="11.42578125" style="49"/>
    <col min="47" max="67" width="8.28515625" style="49" customWidth="1"/>
    <col min="68" max="70" width="11.42578125" style="49"/>
    <col min="71" max="91" width="8.28515625" style="49" customWidth="1"/>
    <col min="92" max="94" width="11.42578125" style="49"/>
    <col min="95" max="95" width="4" style="49" bestFit="1" customWidth="1"/>
    <col min="96" max="116" width="9.7109375" style="49" customWidth="1"/>
    <col min="117" max="16384" width="11.42578125" style="49"/>
  </cols>
  <sheetData>
    <row r="3" spans="1:118" x14ac:dyDescent="0.25">
      <c r="A3" s="49" t="s">
        <v>23</v>
      </c>
      <c r="AT3" s="49" t="str">
        <f>A3</f>
        <v>Acinetobacter baumanii</v>
      </c>
      <c r="CQ3" s="10"/>
      <c r="CR3" s="10"/>
      <c r="CS3" s="10"/>
      <c r="CT3" s="10"/>
      <c r="CU3" s="10"/>
      <c r="CV3" s="10"/>
      <c r="CW3" s="10"/>
      <c r="CX3" s="10"/>
      <c r="CY3" s="10"/>
      <c r="CZ3" s="10"/>
      <c r="DA3" s="10"/>
      <c r="DB3" s="10"/>
      <c r="DC3" s="10"/>
      <c r="DD3" s="10"/>
      <c r="DE3" s="10"/>
      <c r="DF3" s="10"/>
      <c r="DG3" s="10"/>
      <c r="DH3" s="10"/>
      <c r="DI3" s="10"/>
      <c r="DJ3" s="10"/>
      <c r="DK3" s="10"/>
      <c r="DL3" s="10"/>
      <c r="DM3" s="10"/>
      <c r="DN3" s="10"/>
    </row>
    <row r="4" spans="1:118" ht="18.75" x14ac:dyDescent="0.25">
      <c r="B4" s="49" t="s">
        <v>0</v>
      </c>
      <c r="C4" s="49">
        <v>1.5625E-2</v>
      </c>
      <c r="D4" s="49">
        <v>3.125E-2</v>
      </c>
      <c r="E4" s="49">
        <v>6.25E-2</v>
      </c>
      <c r="F4" s="49">
        <v>0.125</v>
      </c>
      <c r="G4" s="49">
        <v>0.25</v>
      </c>
      <c r="H4" s="49">
        <v>0.5</v>
      </c>
      <c r="I4" s="49">
        <v>1</v>
      </c>
      <c r="J4" s="49">
        <v>2</v>
      </c>
      <c r="K4" s="49">
        <v>4</v>
      </c>
      <c r="L4" s="49">
        <v>8</v>
      </c>
      <c r="M4" s="49">
        <v>16</v>
      </c>
      <c r="N4" s="49">
        <v>32</v>
      </c>
      <c r="O4" s="49">
        <v>64</v>
      </c>
      <c r="P4" s="49">
        <v>128</v>
      </c>
      <c r="Q4" s="49">
        <v>256</v>
      </c>
      <c r="R4" s="49">
        <v>512</v>
      </c>
      <c r="S4" s="49" t="s">
        <v>1</v>
      </c>
      <c r="V4" s="49" t="s">
        <v>0</v>
      </c>
      <c r="W4" s="49" t="str">
        <f>B5</f>
        <v>Ampicillin</v>
      </c>
      <c r="X4" s="49" t="str">
        <f>B6</f>
        <v>Ampicillin/ Sulbactam</v>
      </c>
      <c r="Y4" s="49" t="str">
        <f>B7</f>
        <v>Piperacillin</v>
      </c>
      <c r="Z4" s="49" t="str">
        <f>B8</f>
        <v>Piperacillin/ Tazobactam</v>
      </c>
      <c r="AA4" s="49" t="str">
        <f>B9</f>
        <v>Aztreonam</v>
      </c>
      <c r="AB4" s="49" t="str">
        <f>B10</f>
        <v>Cefotaxim</v>
      </c>
      <c r="AC4" s="49" t="str">
        <f>B11</f>
        <v>Ceftazidim</v>
      </c>
      <c r="AD4" s="49" t="str">
        <f>B12</f>
        <v>Cefuroxim</v>
      </c>
      <c r="AE4" s="49" t="str">
        <f>B13</f>
        <v>Imipenem</v>
      </c>
      <c r="AF4" s="49" t="str">
        <f>B14</f>
        <v>Meropenem</v>
      </c>
      <c r="AG4" s="49" t="str">
        <f>B15</f>
        <v>Colistin</v>
      </c>
      <c r="AH4" s="49" t="str">
        <f>B16</f>
        <v>Amikacin</v>
      </c>
      <c r="AI4" s="49" t="str">
        <f>B17</f>
        <v>Gentamicin</v>
      </c>
      <c r="AJ4" s="49" t="str">
        <f>B18</f>
        <v>Tobramycin</v>
      </c>
      <c r="AK4" s="49" t="str">
        <f>B19</f>
        <v>Fosfomycin</v>
      </c>
      <c r="AL4" s="49" t="str">
        <f>B20</f>
        <v>Cotrimoxazol</v>
      </c>
      <c r="AM4" s="49" t="str">
        <f>B21</f>
        <v>Ciprofloxacin</v>
      </c>
      <c r="AN4" s="49" t="str">
        <f>B22</f>
        <v>Levofloxacin</v>
      </c>
      <c r="AO4" s="49" t="str">
        <f>B23</f>
        <v>Moxifloxacin</v>
      </c>
      <c r="AP4" s="49" t="str">
        <f>B24</f>
        <v>Doxycyclin</v>
      </c>
      <c r="AQ4" s="49" t="str">
        <f>B25</f>
        <v>Tigecyclin</v>
      </c>
      <c r="AT4" s="49" t="s">
        <v>0</v>
      </c>
      <c r="AU4" s="49" t="str">
        <f t="shared" ref="AU4:BO4" si="0">W4</f>
        <v>Ampicillin</v>
      </c>
      <c r="AV4" s="49" t="str">
        <f t="shared" si="0"/>
        <v>Ampicillin/ Sulbactam</v>
      </c>
      <c r="AW4" s="49" t="str">
        <f t="shared" si="0"/>
        <v>Piperacillin</v>
      </c>
      <c r="AX4" s="49" t="str">
        <f t="shared" si="0"/>
        <v>Piperacillin/ Tazobactam</v>
      </c>
      <c r="AY4" s="49" t="str">
        <f t="shared" si="0"/>
        <v>Aztreonam</v>
      </c>
      <c r="AZ4" s="49" t="str">
        <f t="shared" si="0"/>
        <v>Cefotaxim</v>
      </c>
      <c r="BA4" s="49" t="str">
        <f t="shared" si="0"/>
        <v>Ceftazidim</v>
      </c>
      <c r="BB4" s="49" t="str">
        <f t="shared" si="0"/>
        <v>Cefuroxim</v>
      </c>
      <c r="BC4" s="49" t="str">
        <f t="shared" si="0"/>
        <v>Imipenem</v>
      </c>
      <c r="BD4" s="49" t="str">
        <f t="shared" si="0"/>
        <v>Meropenem</v>
      </c>
      <c r="BE4" s="49" t="str">
        <f t="shared" si="0"/>
        <v>Colistin</v>
      </c>
      <c r="BF4" s="49" t="str">
        <f t="shared" si="0"/>
        <v>Amikacin</v>
      </c>
      <c r="BG4" s="49" t="str">
        <f t="shared" si="0"/>
        <v>Gentamicin</v>
      </c>
      <c r="BH4" s="49" t="str">
        <f t="shared" si="0"/>
        <v>Tobramycin</v>
      </c>
      <c r="BI4" s="49" t="str">
        <f t="shared" si="0"/>
        <v>Fosfomycin</v>
      </c>
      <c r="BJ4" s="49" t="str">
        <f t="shared" si="0"/>
        <v>Cotrimoxazol</v>
      </c>
      <c r="BK4" s="49" t="str">
        <f t="shared" si="0"/>
        <v>Ciprofloxacin</v>
      </c>
      <c r="BL4" s="49" t="str">
        <f t="shared" si="0"/>
        <v>Levofloxacin</v>
      </c>
      <c r="BM4" s="49" t="str">
        <f t="shared" si="0"/>
        <v>Moxifloxacin</v>
      </c>
      <c r="BN4" s="49" t="str">
        <f t="shared" si="0"/>
        <v>Doxycyclin</v>
      </c>
      <c r="BO4" s="49" t="str">
        <f t="shared" si="0"/>
        <v>Tigecyclin</v>
      </c>
      <c r="BR4" s="49" t="s">
        <v>0</v>
      </c>
      <c r="BS4" s="49" t="str">
        <f t="shared" ref="BS4:CM4" si="1">W4</f>
        <v>Ampicillin</v>
      </c>
      <c r="BT4" s="49" t="str">
        <f t="shared" si="1"/>
        <v>Ampicillin/ Sulbactam</v>
      </c>
      <c r="BU4" s="49" t="str">
        <f t="shared" si="1"/>
        <v>Piperacillin</v>
      </c>
      <c r="BV4" s="49" t="str">
        <f t="shared" si="1"/>
        <v>Piperacillin/ Tazobactam</v>
      </c>
      <c r="BW4" s="49" t="str">
        <f t="shared" si="1"/>
        <v>Aztreonam</v>
      </c>
      <c r="BX4" s="49" t="str">
        <f t="shared" si="1"/>
        <v>Cefotaxim</v>
      </c>
      <c r="BY4" s="49" t="str">
        <f t="shared" si="1"/>
        <v>Ceftazidim</v>
      </c>
      <c r="BZ4" s="49" t="str">
        <f t="shared" si="1"/>
        <v>Cefuroxim</v>
      </c>
      <c r="CA4" s="49" t="str">
        <f t="shared" si="1"/>
        <v>Imipenem</v>
      </c>
      <c r="CB4" s="49" t="str">
        <f t="shared" si="1"/>
        <v>Meropenem</v>
      </c>
      <c r="CC4" s="49" t="str">
        <f t="shared" si="1"/>
        <v>Colistin</v>
      </c>
      <c r="CD4" s="49" t="str">
        <f t="shared" si="1"/>
        <v>Amikacin</v>
      </c>
      <c r="CE4" s="49" t="str">
        <f t="shared" si="1"/>
        <v>Gentamicin</v>
      </c>
      <c r="CF4" s="49" t="str">
        <f t="shared" si="1"/>
        <v>Tobramycin</v>
      </c>
      <c r="CG4" s="49" t="str">
        <f t="shared" si="1"/>
        <v>Fosfomycin</v>
      </c>
      <c r="CH4" s="49" t="str">
        <f t="shared" si="1"/>
        <v>Cotrimoxazol</v>
      </c>
      <c r="CI4" s="49" t="str">
        <f t="shared" si="1"/>
        <v>Ciprofloxacin</v>
      </c>
      <c r="CJ4" s="49" t="str">
        <f t="shared" si="1"/>
        <v>Levofloxacin</v>
      </c>
      <c r="CK4" s="49" t="str">
        <f t="shared" si="1"/>
        <v>Moxifloxacin</v>
      </c>
      <c r="CL4" s="49" t="str">
        <f t="shared" si="1"/>
        <v>Doxycyclin</v>
      </c>
      <c r="CM4" s="49" t="str">
        <f t="shared" si="1"/>
        <v>Tigecyclin</v>
      </c>
      <c r="CQ4" s="19"/>
      <c r="CR4" s="20" t="s">
        <v>48</v>
      </c>
      <c r="CS4" s="20" t="s">
        <v>53</v>
      </c>
      <c r="CT4" s="20" t="s">
        <v>54</v>
      </c>
      <c r="CU4" s="20" t="s">
        <v>55</v>
      </c>
      <c r="CV4" s="20" t="s">
        <v>56</v>
      </c>
      <c r="CW4" s="20" t="s">
        <v>57</v>
      </c>
      <c r="CX4" s="20" t="s">
        <v>58</v>
      </c>
      <c r="CY4" s="20" t="s">
        <v>71</v>
      </c>
      <c r="CZ4" s="20" t="s">
        <v>59</v>
      </c>
      <c r="DA4" s="20" t="s">
        <v>60</v>
      </c>
      <c r="DB4" s="20" t="s">
        <v>61</v>
      </c>
      <c r="DC4" s="20" t="s">
        <v>62</v>
      </c>
      <c r="DD4" s="20" t="s">
        <v>63</v>
      </c>
      <c r="DE4" s="20" t="s">
        <v>64</v>
      </c>
      <c r="DF4" s="20" t="s">
        <v>65</v>
      </c>
      <c r="DG4" s="20" t="s">
        <v>66</v>
      </c>
      <c r="DH4" s="20" t="s">
        <v>67</v>
      </c>
      <c r="DI4" s="20" t="s">
        <v>68</v>
      </c>
      <c r="DJ4" s="20" t="s">
        <v>69</v>
      </c>
      <c r="DK4" s="20" t="s">
        <v>70</v>
      </c>
      <c r="DL4" s="20" t="s">
        <v>72</v>
      </c>
      <c r="DM4" s="10"/>
      <c r="DN4" s="10"/>
    </row>
    <row r="5" spans="1:118" ht="18.75" x14ac:dyDescent="0.25">
      <c r="B5" s="49" t="s">
        <v>2</v>
      </c>
      <c r="C5" s="49">
        <v>0</v>
      </c>
      <c r="D5" s="49">
        <v>0</v>
      </c>
      <c r="E5" s="49">
        <v>0</v>
      </c>
      <c r="F5" s="49">
        <v>0</v>
      </c>
      <c r="G5" s="49">
        <v>0</v>
      </c>
      <c r="H5" s="49">
        <v>0</v>
      </c>
      <c r="I5" s="49">
        <v>0</v>
      </c>
      <c r="J5" s="49">
        <v>0</v>
      </c>
      <c r="K5" s="49">
        <v>0</v>
      </c>
      <c r="L5" s="49">
        <v>0</v>
      </c>
      <c r="M5" s="49">
        <v>0</v>
      </c>
      <c r="N5" s="49">
        <v>0</v>
      </c>
      <c r="O5" s="49">
        <v>2</v>
      </c>
      <c r="P5" s="49">
        <v>0</v>
      </c>
      <c r="Q5" s="49">
        <v>0</v>
      </c>
      <c r="R5" s="49">
        <v>0</v>
      </c>
      <c r="S5" s="49">
        <v>2</v>
      </c>
      <c r="V5" s="49">
        <v>1.5625E-2</v>
      </c>
      <c r="W5" s="49">
        <f>C5</f>
        <v>0</v>
      </c>
      <c r="X5" s="49">
        <f>C6</f>
        <v>0</v>
      </c>
      <c r="Y5" s="49">
        <f>C7</f>
        <v>0</v>
      </c>
      <c r="Z5" s="49">
        <f>C8</f>
        <v>0</v>
      </c>
      <c r="AA5" s="49">
        <f>C9</f>
        <v>0</v>
      </c>
      <c r="AB5" s="49">
        <f>C10</f>
        <v>0</v>
      </c>
      <c r="AC5" s="49">
        <f>C11</f>
        <v>0</v>
      </c>
      <c r="AD5" s="49">
        <f>C12</f>
        <v>0</v>
      </c>
      <c r="AE5" s="2">
        <f>C13</f>
        <v>0</v>
      </c>
      <c r="AF5" s="2">
        <f>C14</f>
        <v>0</v>
      </c>
      <c r="AG5" s="2">
        <f>C15</f>
        <v>0</v>
      </c>
      <c r="AH5" s="2">
        <f>C16</f>
        <v>0</v>
      </c>
      <c r="AI5" s="2">
        <f>C17</f>
        <v>0</v>
      </c>
      <c r="AJ5" s="2">
        <f>C18</f>
        <v>0</v>
      </c>
      <c r="AK5" s="49">
        <f>C19</f>
        <v>0</v>
      </c>
      <c r="AL5" s="2">
        <f>C20</f>
        <v>0</v>
      </c>
      <c r="AM5" s="4">
        <f>C21</f>
        <v>0</v>
      </c>
      <c r="AN5" s="2">
        <f>C22</f>
        <v>0</v>
      </c>
      <c r="AO5" s="49">
        <f>C23</f>
        <v>0</v>
      </c>
      <c r="AP5" s="49">
        <f>C24</f>
        <v>0</v>
      </c>
      <c r="AQ5" s="49">
        <f>C25</f>
        <v>0</v>
      </c>
      <c r="AT5" s="49">
        <v>1.4999999999999999E-2</v>
      </c>
      <c r="AU5" s="30">
        <f t="shared" ref="AU5:BO5" si="2">PRODUCT(W5*100*1/W21)</f>
        <v>0</v>
      </c>
      <c r="AV5" s="30">
        <f t="shared" si="2"/>
        <v>0</v>
      </c>
      <c r="AW5" s="30">
        <f t="shared" si="2"/>
        <v>0</v>
      </c>
      <c r="AX5" s="30">
        <f t="shared" si="2"/>
        <v>0</v>
      </c>
      <c r="AY5" s="30">
        <f t="shared" si="2"/>
        <v>0</v>
      </c>
      <c r="AZ5" s="30">
        <f t="shared" si="2"/>
        <v>0</v>
      </c>
      <c r="BA5" s="30">
        <f t="shared" si="2"/>
        <v>0</v>
      </c>
      <c r="BB5" s="30">
        <f t="shared" si="2"/>
        <v>0</v>
      </c>
      <c r="BC5" s="31">
        <f t="shared" si="2"/>
        <v>0</v>
      </c>
      <c r="BD5" s="31">
        <f t="shared" si="2"/>
        <v>0</v>
      </c>
      <c r="BE5" s="31">
        <f t="shared" si="2"/>
        <v>0</v>
      </c>
      <c r="BF5" s="31">
        <f t="shared" si="2"/>
        <v>0</v>
      </c>
      <c r="BG5" s="31">
        <f t="shared" si="2"/>
        <v>0</v>
      </c>
      <c r="BH5" s="31">
        <f t="shared" si="2"/>
        <v>0</v>
      </c>
      <c r="BI5" s="30">
        <f t="shared" si="2"/>
        <v>0</v>
      </c>
      <c r="BJ5" s="31">
        <f t="shared" si="2"/>
        <v>0</v>
      </c>
      <c r="BK5" s="32">
        <f t="shared" si="2"/>
        <v>0</v>
      </c>
      <c r="BL5" s="31">
        <f t="shared" si="2"/>
        <v>0</v>
      </c>
      <c r="BM5" s="30">
        <f t="shared" si="2"/>
        <v>0</v>
      </c>
      <c r="BN5" s="30">
        <f t="shared" si="2"/>
        <v>0</v>
      </c>
      <c r="BO5" s="30">
        <f t="shared" si="2"/>
        <v>0</v>
      </c>
      <c r="BR5" s="49">
        <v>1.4999999999999999E-2</v>
      </c>
      <c r="BS5" s="30">
        <f t="shared" ref="BS5:CM5" si="3">AU5</f>
        <v>0</v>
      </c>
      <c r="BT5" s="30">
        <f t="shared" si="3"/>
        <v>0</v>
      </c>
      <c r="BU5" s="30">
        <f t="shared" si="3"/>
        <v>0</v>
      </c>
      <c r="BV5" s="30">
        <f t="shared" si="3"/>
        <v>0</v>
      </c>
      <c r="BW5" s="30">
        <f t="shared" si="3"/>
        <v>0</v>
      </c>
      <c r="BX5" s="30">
        <f t="shared" si="3"/>
        <v>0</v>
      </c>
      <c r="BY5" s="30">
        <f t="shared" si="3"/>
        <v>0</v>
      </c>
      <c r="BZ5" s="30">
        <f t="shared" si="3"/>
        <v>0</v>
      </c>
      <c r="CA5" s="31">
        <f t="shared" si="3"/>
        <v>0</v>
      </c>
      <c r="CB5" s="31">
        <f t="shared" si="3"/>
        <v>0</v>
      </c>
      <c r="CC5" s="31">
        <f t="shared" si="3"/>
        <v>0</v>
      </c>
      <c r="CD5" s="31">
        <f t="shared" si="3"/>
        <v>0</v>
      </c>
      <c r="CE5" s="31">
        <f t="shared" si="3"/>
        <v>0</v>
      </c>
      <c r="CF5" s="31">
        <f t="shared" si="3"/>
        <v>0</v>
      </c>
      <c r="CG5" s="30">
        <f t="shared" si="3"/>
        <v>0</v>
      </c>
      <c r="CH5" s="31">
        <f t="shared" si="3"/>
        <v>0</v>
      </c>
      <c r="CI5" s="32">
        <f t="shared" si="3"/>
        <v>0</v>
      </c>
      <c r="CJ5" s="31">
        <f t="shared" si="3"/>
        <v>0</v>
      </c>
      <c r="CK5" s="30">
        <f t="shared" si="3"/>
        <v>0</v>
      </c>
      <c r="CL5" s="30">
        <f t="shared" si="3"/>
        <v>0</v>
      </c>
      <c r="CM5" s="30">
        <f t="shared" si="3"/>
        <v>0</v>
      </c>
      <c r="CQ5" s="20" t="s">
        <v>49</v>
      </c>
      <c r="CR5" s="19">
        <f>S5</f>
        <v>2</v>
      </c>
      <c r="CS5" s="19">
        <f>S6</f>
        <v>2</v>
      </c>
      <c r="CT5" s="19">
        <f>S7</f>
        <v>2</v>
      </c>
      <c r="CU5" s="19">
        <f>S8</f>
        <v>2</v>
      </c>
      <c r="CV5" s="19">
        <f>S9</f>
        <v>2</v>
      </c>
      <c r="CW5" s="19">
        <f>S10</f>
        <v>2</v>
      </c>
      <c r="CX5" s="19">
        <f>S11</f>
        <v>2</v>
      </c>
      <c r="CY5" s="19">
        <f>S12</f>
        <v>2</v>
      </c>
      <c r="CZ5" s="19">
        <f>S13</f>
        <v>2</v>
      </c>
      <c r="DA5" s="19">
        <f>S14</f>
        <v>2</v>
      </c>
      <c r="DB5" s="19">
        <f>S15</f>
        <v>2</v>
      </c>
      <c r="DC5" s="19">
        <f>S16</f>
        <v>2</v>
      </c>
      <c r="DD5" s="19">
        <f>S17</f>
        <v>2</v>
      </c>
      <c r="DE5" s="19">
        <f>S18</f>
        <v>2</v>
      </c>
      <c r="DF5" s="19">
        <f>S19</f>
        <v>2</v>
      </c>
      <c r="DG5" s="19">
        <f>S20</f>
        <v>2</v>
      </c>
      <c r="DH5" s="19">
        <f>S21</f>
        <v>2</v>
      </c>
      <c r="DI5" s="19">
        <f>S22</f>
        <v>2</v>
      </c>
      <c r="DJ5" s="19">
        <f>S23</f>
        <v>2</v>
      </c>
      <c r="DK5" s="19">
        <f>S24</f>
        <v>2</v>
      </c>
      <c r="DL5" s="19">
        <f>S25</f>
        <v>2</v>
      </c>
      <c r="DM5" s="10"/>
      <c r="DN5" s="10"/>
    </row>
    <row r="6" spans="1:118" ht="18.75" x14ac:dyDescent="0.25">
      <c r="B6" s="49" t="s">
        <v>3</v>
      </c>
      <c r="C6" s="49">
        <v>0</v>
      </c>
      <c r="D6" s="49">
        <v>0</v>
      </c>
      <c r="E6" s="49">
        <v>0</v>
      </c>
      <c r="F6" s="49">
        <v>0</v>
      </c>
      <c r="G6" s="49">
        <v>0</v>
      </c>
      <c r="H6" s="49">
        <v>0</v>
      </c>
      <c r="I6" s="49">
        <v>0</v>
      </c>
      <c r="J6" s="49">
        <v>0</v>
      </c>
      <c r="K6" s="49">
        <v>0</v>
      </c>
      <c r="L6" s="49">
        <v>0</v>
      </c>
      <c r="M6" s="49">
        <v>0</v>
      </c>
      <c r="N6" s="49">
        <v>0</v>
      </c>
      <c r="O6" s="49">
        <v>2</v>
      </c>
      <c r="P6" s="49">
        <v>0</v>
      </c>
      <c r="Q6" s="49">
        <v>0</v>
      </c>
      <c r="R6" s="49">
        <v>0</v>
      </c>
      <c r="S6" s="49">
        <v>2</v>
      </c>
      <c r="V6" s="49">
        <v>3.125E-2</v>
      </c>
      <c r="W6" s="49">
        <f>D5</f>
        <v>0</v>
      </c>
      <c r="X6" s="49">
        <f>D6</f>
        <v>0</v>
      </c>
      <c r="Y6" s="49">
        <f>D7</f>
        <v>0</v>
      </c>
      <c r="Z6" s="49">
        <f>D8</f>
        <v>0</v>
      </c>
      <c r="AA6" s="49">
        <f>D9</f>
        <v>0</v>
      </c>
      <c r="AB6" s="49">
        <f>D10</f>
        <v>0</v>
      </c>
      <c r="AC6" s="49">
        <f>D11</f>
        <v>0</v>
      </c>
      <c r="AD6" s="49">
        <f>D12</f>
        <v>0</v>
      </c>
      <c r="AE6" s="2">
        <f>D13</f>
        <v>0</v>
      </c>
      <c r="AF6" s="2">
        <f>D14</f>
        <v>0</v>
      </c>
      <c r="AG6" s="2">
        <f>D15</f>
        <v>0</v>
      </c>
      <c r="AH6" s="2">
        <f>D16</f>
        <v>0</v>
      </c>
      <c r="AI6" s="2">
        <f>D17</f>
        <v>0</v>
      </c>
      <c r="AJ6" s="2">
        <f>D18</f>
        <v>0</v>
      </c>
      <c r="AK6" s="49">
        <f>D19</f>
        <v>0</v>
      </c>
      <c r="AL6" s="2">
        <f>D20</f>
        <v>0</v>
      </c>
      <c r="AM6" s="4">
        <f>D21</f>
        <v>0</v>
      </c>
      <c r="AN6" s="2">
        <f>D22</f>
        <v>0</v>
      </c>
      <c r="AO6" s="49">
        <f>D23</f>
        <v>0</v>
      </c>
      <c r="AP6" s="49">
        <f>D24</f>
        <v>0</v>
      </c>
      <c r="AQ6" s="49">
        <f>D25</f>
        <v>0</v>
      </c>
      <c r="AT6" s="49">
        <v>3.1E-2</v>
      </c>
      <c r="AU6" s="30">
        <f t="shared" ref="AU6:BO6" si="4">PRODUCT(W6*100*1/W21)</f>
        <v>0</v>
      </c>
      <c r="AV6" s="30">
        <f t="shared" si="4"/>
        <v>0</v>
      </c>
      <c r="AW6" s="30">
        <f t="shared" si="4"/>
        <v>0</v>
      </c>
      <c r="AX6" s="30">
        <f t="shared" si="4"/>
        <v>0</v>
      </c>
      <c r="AY6" s="30">
        <f t="shared" si="4"/>
        <v>0</v>
      </c>
      <c r="AZ6" s="30">
        <f t="shared" si="4"/>
        <v>0</v>
      </c>
      <c r="BA6" s="30">
        <f t="shared" si="4"/>
        <v>0</v>
      </c>
      <c r="BB6" s="30">
        <f t="shared" si="4"/>
        <v>0</v>
      </c>
      <c r="BC6" s="31">
        <f t="shared" si="4"/>
        <v>0</v>
      </c>
      <c r="BD6" s="31">
        <f t="shared" si="4"/>
        <v>0</v>
      </c>
      <c r="BE6" s="31">
        <f t="shared" si="4"/>
        <v>0</v>
      </c>
      <c r="BF6" s="31">
        <f t="shared" si="4"/>
        <v>0</v>
      </c>
      <c r="BG6" s="31">
        <f t="shared" si="4"/>
        <v>0</v>
      </c>
      <c r="BH6" s="31">
        <f t="shared" si="4"/>
        <v>0</v>
      </c>
      <c r="BI6" s="30">
        <f t="shared" si="4"/>
        <v>0</v>
      </c>
      <c r="BJ6" s="31">
        <f t="shared" si="4"/>
        <v>0</v>
      </c>
      <c r="BK6" s="32">
        <f t="shared" si="4"/>
        <v>0</v>
      </c>
      <c r="BL6" s="31">
        <f t="shared" si="4"/>
        <v>0</v>
      </c>
      <c r="BM6" s="30">
        <f t="shared" si="4"/>
        <v>0</v>
      </c>
      <c r="BN6" s="30">
        <f t="shared" si="4"/>
        <v>0</v>
      </c>
      <c r="BO6" s="30">
        <f t="shared" si="4"/>
        <v>0</v>
      </c>
      <c r="BR6" s="49">
        <v>3.1E-2</v>
      </c>
      <c r="BS6" s="30">
        <f t="shared" ref="BS6:CM6" si="5">AU5+AU6</f>
        <v>0</v>
      </c>
      <c r="BT6" s="30">
        <f t="shared" si="5"/>
        <v>0</v>
      </c>
      <c r="BU6" s="30">
        <f t="shared" si="5"/>
        <v>0</v>
      </c>
      <c r="BV6" s="30">
        <f t="shared" si="5"/>
        <v>0</v>
      </c>
      <c r="BW6" s="30">
        <f t="shared" si="5"/>
        <v>0</v>
      </c>
      <c r="BX6" s="30">
        <f t="shared" si="5"/>
        <v>0</v>
      </c>
      <c r="BY6" s="30">
        <f t="shared" si="5"/>
        <v>0</v>
      </c>
      <c r="BZ6" s="30">
        <f t="shared" si="5"/>
        <v>0</v>
      </c>
      <c r="CA6" s="31">
        <f t="shared" si="5"/>
        <v>0</v>
      </c>
      <c r="CB6" s="31">
        <f t="shared" si="5"/>
        <v>0</v>
      </c>
      <c r="CC6" s="31">
        <f t="shared" si="5"/>
        <v>0</v>
      </c>
      <c r="CD6" s="31">
        <f t="shared" si="5"/>
        <v>0</v>
      </c>
      <c r="CE6" s="31">
        <f t="shared" si="5"/>
        <v>0</v>
      </c>
      <c r="CF6" s="31">
        <f t="shared" si="5"/>
        <v>0</v>
      </c>
      <c r="CG6" s="30">
        <f t="shared" si="5"/>
        <v>0</v>
      </c>
      <c r="CH6" s="31">
        <f t="shared" si="5"/>
        <v>0</v>
      </c>
      <c r="CI6" s="32">
        <f t="shared" si="5"/>
        <v>0</v>
      </c>
      <c r="CJ6" s="31">
        <f t="shared" si="5"/>
        <v>0</v>
      </c>
      <c r="CK6" s="30">
        <f t="shared" si="5"/>
        <v>0</v>
      </c>
      <c r="CL6" s="30">
        <f t="shared" si="5"/>
        <v>0</v>
      </c>
      <c r="CM6" s="30">
        <f t="shared" si="5"/>
        <v>0</v>
      </c>
      <c r="CQ6" s="20" t="s">
        <v>50</v>
      </c>
      <c r="CR6" s="21"/>
      <c r="CS6" s="21"/>
      <c r="CT6" s="21"/>
      <c r="CU6" s="21"/>
      <c r="CV6" s="21"/>
      <c r="CW6" s="21"/>
      <c r="CX6" s="21"/>
      <c r="CY6" s="21"/>
      <c r="CZ6" s="21">
        <f>CA12</f>
        <v>0</v>
      </c>
      <c r="DA6" s="21">
        <f>CB12</f>
        <v>0</v>
      </c>
      <c r="DB6" s="21">
        <f>CC12</f>
        <v>100</v>
      </c>
      <c r="DC6" s="21">
        <f>CD14</f>
        <v>100</v>
      </c>
      <c r="DD6" s="21">
        <f>CE13</f>
        <v>100</v>
      </c>
      <c r="DE6" s="21">
        <f>CF13</f>
        <v>100</v>
      </c>
      <c r="DF6" s="21"/>
      <c r="DG6" s="21">
        <f>CH12</f>
        <v>100</v>
      </c>
      <c r="DH6" s="21"/>
      <c r="DI6" s="21">
        <f>CJ10</f>
        <v>0</v>
      </c>
      <c r="DJ6" s="21"/>
      <c r="DK6" s="21"/>
      <c r="DL6" s="21"/>
      <c r="DM6" s="10"/>
      <c r="DN6" s="10"/>
    </row>
    <row r="7" spans="1:118" ht="18.75" x14ac:dyDescent="0.25">
      <c r="B7" s="49" t="s">
        <v>4</v>
      </c>
      <c r="C7" s="49">
        <v>0</v>
      </c>
      <c r="D7" s="49">
        <v>0</v>
      </c>
      <c r="E7" s="49">
        <v>0</v>
      </c>
      <c r="F7" s="49">
        <v>0</v>
      </c>
      <c r="G7" s="49">
        <v>0</v>
      </c>
      <c r="H7" s="49">
        <v>0</v>
      </c>
      <c r="I7" s="49">
        <v>0</v>
      </c>
      <c r="J7" s="49">
        <v>0</v>
      </c>
      <c r="K7" s="49">
        <v>0</v>
      </c>
      <c r="L7" s="49">
        <v>0</v>
      </c>
      <c r="M7" s="49">
        <v>0</v>
      </c>
      <c r="N7" s="49">
        <v>0</v>
      </c>
      <c r="O7" s="49">
        <v>0</v>
      </c>
      <c r="P7" s="49">
        <v>2</v>
      </c>
      <c r="Q7" s="49">
        <v>0</v>
      </c>
      <c r="R7" s="49">
        <v>0</v>
      </c>
      <c r="S7" s="49">
        <v>2</v>
      </c>
      <c r="V7" s="49">
        <v>6.25E-2</v>
      </c>
      <c r="W7" s="49">
        <f>E5</f>
        <v>0</v>
      </c>
      <c r="X7" s="49">
        <f>E6</f>
        <v>0</v>
      </c>
      <c r="Y7" s="49">
        <f>E7</f>
        <v>0</v>
      </c>
      <c r="Z7" s="49">
        <f>E8</f>
        <v>0</v>
      </c>
      <c r="AA7" s="49">
        <f>E9</f>
        <v>0</v>
      </c>
      <c r="AB7" s="49">
        <f>E10</f>
        <v>0</v>
      </c>
      <c r="AC7" s="49">
        <f>E11</f>
        <v>0</v>
      </c>
      <c r="AD7" s="49">
        <f>E12</f>
        <v>0</v>
      </c>
      <c r="AE7" s="2">
        <f>E13</f>
        <v>0</v>
      </c>
      <c r="AF7" s="2">
        <f>E14</f>
        <v>0</v>
      </c>
      <c r="AG7" s="2">
        <f>E15</f>
        <v>0</v>
      </c>
      <c r="AH7" s="2">
        <f>E16</f>
        <v>0</v>
      </c>
      <c r="AI7" s="2">
        <f>E17</f>
        <v>0</v>
      </c>
      <c r="AJ7" s="2">
        <f>E18</f>
        <v>0</v>
      </c>
      <c r="AK7" s="49">
        <f>E19</f>
        <v>0</v>
      </c>
      <c r="AL7" s="2">
        <f>E20</f>
        <v>2</v>
      </c>
      <c r="AM7" s="4">
        <f>E21</f>
        <v>0</v>
      </c>
      <c r="AN7" s="2">
        <f>E22</f>
        <v>0</v>
      </c>
      <c r="AO7" s="49">
        <f>E23</f>
        <v>0</v>
      </c>
      <c r="AP7" s="49">
        <f>E24</f>
        <v>0</v>
      </c>
      <c r="AQ7" s="49">
        <f>E25</f>
        <v>0</v>
      </c>
      <c r="AT7" s="49">
        <v>6.2E-2</v>
      </c>
      <c r="AU7" s="30">
        <f t="shared" ref="AU7:BO7" si="6">PRODUCT(W7*100*1/W21)</f>
        <v>0</v>
      </c>
      <c r="AV7" s="30">
        <f t="shared" si="6"/>
        <v>0</v>
      </c>
      <c r="AW7" s="30">
        <f t="shared" si="6"/>
        <v>0</v>
      </c>
      <c r="AX7" s="30">
        <f t="shared" si="6"/>
        <v>0</v>
      </c>
      <c r="AY7" s="30">
        <f t="shared" si="6"/>
        <v>0</v>
      </c>
      <c r="AZ7" s="30">
        <f t="shared" si="6"/>
        <v>0</v>
      </c>
      <c r="BA7" s="30">
        <f t="shared" si="6"/>
        <v>0</v>
      </c>
      <c r="BB7" s="30">
        <f t="shared" si="6"/>
        <v>0</v>
      </c>
      <c r="BC7" s="31">
        <f t="shared" si="6"/>
        <v>0</v>
      </c>
      <c r="BD7" s="31">
        <f t="shared" si="6"/>
        <v>0</v>
      </c>
      <c r="BE7" s="31">
        <f t="shared" si="6"/>
        <v>0</v>
      </c>
      <c r="BF7" s="31">
        <f t="shared" si="6"/>
        <v>0</v>
      </c>
      <c r="BG7" s="31">
        <f t="shared" si="6"/>
        <v>0</v>
      </c>
      <c r="BH7" s="31">
        <f t="shared" si="6"/>
        <v>0</v>
      </c>
      <c r="BI7" s="30">
        <f t="shared" si="6"/>
        <v>0</v>
      </c>
      <c r="BJ7" s="31">
        <f t="shared" si="6"/>
        <v>100</v>
      </c>
      <c r="BK7" s="32">
        <f t="shared" si="6"/>
        <v>0</v>
      </c>
      <c r="BL7" s="31">
        <f t="shared" si="6"/>
        <v>0</v>
      </c>
      <c r="BM7" s="30">
        <f t="shared" si="6"/>
        <v>0</v>
      </c>
      <c r="BN7" s="30">
        <f t="shared" si="6"/>
        <v>0</v>
      </c>
      <c r="BO7" s="30">
        <f t="shared" si="6"/>
        <v>0</v>
      </c>
      <c r="BR7" s="49">
        <v>6.2E-2</v>
      </c>
      <c r="BS7" s="30">
        <f t="shared" ref="BS7:CM7" si="7">AU5+AU6+AU7</f>
        <v>0</v>
      </c>
      <c r="BT7" s="30">
        <f t="shared" si="7"/>
        <v>0</v>
      </c>
      <c r="BU7" s="30">
        <f t="shared" si="7"/>
        <v>0</v>
      </c>
      <c r="BV7" s="30">
        <f t="shared" si="7"/>
        <v>0</v>
      </c>
      <c r="BW7" s="30">
        <f t="shared" si="7"/>
        <v>0</v>
      </c>
      <c r="BX7" s="30">
        <f t="shared" si="7"/>
        <v>0</v>
      </c>
      <c r="BY7" s="30">
        <f t="shared" si="7"/>
        <v>0</v>
      </c>
      <c r="BZ7" s="30">
        <f t="shared" si="7"/>
        <v>0</v>
      </c>
      <c r="CA7" s="31">
        <f t="shared" si="7"/>
        <v>0</v>
      </c>
      <c r="CB7" s="31">
        <f t="shared" si="7"/>
        <v>0</v>
      </c>
      <c r="CC7" s="31">
        <f t="shared" si="7"/>
        <v>0</v>
      </c>
      <c r="CD7" s="31">
        <f t="shared" si="7"/>
        <v>0</v>
      </c>
      <c r="CE7" s="31">
        <f t="shared" si="7"/>
        <v>0</v>
      </c>
      <c r="CF7" s="31">
        <f t="shared" si="7"/>
        <v>0</v>
      </c>
      <c r="CG7" s="30">
        <f t="shared" si="7"/>
        <v>0</v>
      </c>
      <c r="CH7" s="31">
        <f t="shared" si="7"/>
        <v>100</v>
      </c>
      <c r="CI7" s="32">
        <f t="shared" si="7"/>
        <v>0</v>
      </c>
      <c r="CJ7" s="31">
        <f t="shared" si="7"/>
        <v>0</v>
      </c>
      <c r="CK7" s="30">
        <f t="shared" si="7"/>
        <v>0</v>
      </c>
      <c r="CL7" s="30">
        <f t="shared" si="7"/>
        <v>0</v>
      </c>
      <c r="CM7" s="30">
        <f t="shared" si="7"/>
        <v>0</v>
      </c>
      <c r="CQ7" s="20" t="s">
        <v>51</v>
      </c>
      <c r="CR7" s="21"/>
      <c r="CS7" s="21"/>
      <c r="CT7" s="21"/>
      <c r="CU7" s="21"/>
      <c r="CV7" s="21"/>
      <c r="CW7" s="21"/>
      <c r="CX7" s="22"/>
      <c r="CY7" s="21"/>
      <c r="CZ7" s="21">
        <f>CA13-CA12</f>
        <v>0</v>
      </c>
      <c r="DA7" s="21">
        <f>CB14-CB12</f>
        <v>0</v>
      </c>
      <c r="DB7" s="21"/>
      <c r="DC7" s="21"/>
      <c r="DD7" s="21"/>
      <c r="DE7" s="21"/>
      <c r="DF7" s="21"/>
      <c r="DG7" s="21">
        <f>CH13-CH12</f>
        <v>0</v>
      </c>
      <c r="DH7" s="21">
        <f>CI11</f>
        <v>0</v>
      </c>
      <c r="DI7" s="21">
        <f>CJ11-CJ10</f>
        <v>0</v>
      </c>
      <c r="DJ7" s="21"/>
      <c r="DK7" s="21"/>
      <c r="DL7" s="21"/>
      <c r="DM7" s="10"/>
      <c r="DN7" s="10"/>
    </row>
    <row r="8" spans="1:118" ht="18.75" x14ac:dyDescent="0.25">
      <c r="B8" s="49" t="s">
        <v>5</v>
      </c>
      <c r="C8" s="49">
        <v>0</v>
      </c>
      <c r="D8" s="49">
        <v>0</v>
      </c>
      <c r="E8" s="49">
        <v>0</v>
      </c>
      <c r="F8" s="49">
        <v>0</v>
      </c>
      <c r="G8" s="49">
        <v>0</v>
      </c>
      <c r="H8" s="49">
        <v>0</v>
      </c>
      <c r="I8" s="49">
        <v>0</v>
      </c>
      <c r="J8" s="49">
        <v>0</v>
      </c>
      <c r="K8" s="49">
        <v>0</v>
      </c>
      <c r="L8" s="49">
        <v>0</v>
      </c>
      <c r="M8" s="49">
        <v>0</v>
      </c>
      <c r="N8" s="49">
        <v>0</v>
      </c>
      <c r="O8" s="49">
        <v>0</v>
      </c>
      <c r="P8" s="49">
        <v>2</v>
      </c>
      <c r="Q8" s="49">
        <v>0</v>
      </c>
      <c r="R8" s="49">
        <v>0</v>
      </c>
      <c r="S8" s="49">
        <v>2</v>
      </c>
      <c r="V8" s="49">
        <v>0.125</v>
      </c>
      <c r="W8" s="49">
        <f>F5</f>
        <v>0</v>
      </c>
      <c r="X8" s="49">
        <f>F6</f>
        <v>0</v>
      </c>
      <c r="Y8" s="49">
        <f>F7</f>
        <v>0</v>
      </c>
      <c r="Z8" s="49">
        <f>F8</f>
        <v>0</v>
      </c>
      <c r="AA8" s="49">
        <f>F9</f>
        <v>0</v>
      </c>
      <c r="AB8" s="49">
        <f>F10</f>
        <v>0</v>
      </c>
      <c r="AC8" s="49">
        <f>F11</f>
        <v>0</v>
      </c>
      <c r="AD8" s="49">
        <f>F12</f>
        <v>0</v>
      </c>
      <c r="AE8" s="2">
        <f>F13</f>
        <v>0</v>
      </c>
      <c r="AF8" s="2">
        <f>F14</f>
        <v>0</v>
      </c>
      <c r="AG8" s="2">
        <f>F15</f>
        <v>0</v>
      </c>
      <c r="AH8" s="2">
        <f>F16</f>
        <v>0</v>
      </c>
      <c r="AI8" s="2">
        <f>F17</f>
        <v>0</v>
      </c>
      <c r="AJ8" s="2">
        <f>F18</f>
        <v>0</v>
      </c>
      <c r="AK8" s="49">
        <f>F19</f>
        <v>0</v>
      </c>
      <c r="AL8" s="2">
        <f>F20</f>
        <v>0</v>
      </c>
      <c r="AM8" s="4">
        <f>F21</f>
        <v>0</v>
      </c>
      <c r="AN8" s="2">
        <f>F22</f>
        <v>0</v>
      </c>
      <c r="AO8" s="49">
        <f>F23</f>
        <v>0</v>
      </c>
      <c r="AP8" s="49">
        <f>F24</f>
        <v>0</v>
      </c>
      <c r="AQ8" s="49">
        <f>F25</f>
        <v>0</v>
      </c>
      <c r="AT8" s="49">
        <v>0.125</v>
      </c>
      <c r="AU8" s="30">
        <f t="shared" ref="AU8:BO8" si="8">PRODUCT(W8*100*1/W21)</f>
        <v>0</v>
      </c>
      <c r="AV8" s="30">
        <f t="shared" si="8"/>
        <v>0</v>
      </c>
      <c r="AW8" s="30">
        <f t="shared" si="8"/>
        <v>0</v>
      </c>
      <c r="AX8" s="30">
        <f t="shared" si="8"/>
        <v>0</v>
      </c>
      <c r="AY8" s="30">
        <f t="shared" si="8"/>
        <v>0</v>
      </c>
      <c r="AZ8" s="30">
        <f t="shared" si="8"/>
        <v>0</v>
      </c>
      <c r="BA8" s="30">
        <f t="shared" si="8"/>
        <v>0</v>
      </c>
      <c r="BB8" s="30">
        <f t="shared" si="8"/>
        <v>0</v>
      </c>
      <c r="BC8" s="31">
        <f t="shared" si="8"/>
        <v>0</v>
      </c>
      <c r="BD8" s="31">
        <f t="shared" si="8"/>
        <v>0</v>
      </c>
      <c r="BE8" s="31">
        <f t="shared" si="8"/>
        <v>0</v>
      </c>
      <c r="BF8" s="31">
        <f t="shared" si="8"/>
        <v>0</v>
      </c>
      <c r="BG8" s="31">
        <f t="shared" si="8"/>
        <v>0</v>
      </c>
      <c r="BH8" s="31">
        <f t="shared" si="8"/>
        <v>0</v>
      </c>
      <c r="BI8" s="30">
        <f t="shared" si="8"/>
        <v>0</v>
      </c>
      <c r="BJ8" s="31">
        <f t="shared" si="8"/>
        <v>0</v>
      </c>
      <c r="BK8" s="32">
        <f t="shared" si="8"/>
        <v>0</v>
      </c>
      <c r="BL8" s="31">
        <f t="shared" si="8"/>
        <v>0</v>
      </c>
      <c r="BM8" s="30">
        <f t="shared" si="8"/>
        <v>0</v>
      </c>
      <c r="BN8" s="30">
        <f t="shared" si="8"/>
        <v>0</v>
      </c>
      <c r="BO8" s="30">
        <f t="shared" si="8"/>
        <v>0</v>
      </c>
      <c r="BR8" s="49">
        <v>0.125</v>
      </c>
      <c r="BS8" s="30">
        <f t="shared" ref="BS8:CM8" si="9">AU5+AU6+AU7+AU8</f>
        <v>0</v>
      </c>
      <c r="BT8" s="30">
        <f t="shared" si="9"/>
        <v>0</v>
      </c>
      <c r="BU8" s="30">
        <f t="shared" si="9"/>
        <v>0</v>
      </c>
      <c r="BV8" s="30">
        <f t="shared" si="9"/>
        <v>0</v>
      </c>
      <c r="BW8" s="30">
        <f t="shared" si="9"/>
        <v>0</v>
      </c>
      <c r="BX8" s="30">
        <f t="shared" si="9"/>
        <v>0</v>
      </c>
      <c r="BY8" s="30">
        <f t="shared" si="9"/>
        <v>0</v>
      </c>
      <c r="BZ8" s="30">
        <f t="shared" si="9"/>
        <v>0</v>
      </c>
      <c r="CA8" s="31">
        <f t="shared" si="9"/>
        <v>0</v>
      </c>
      <c r="CB8" s="31">
        <f t="shared" si="9"/>
        <v>0</v>
      </c>
      <c r="CC8" s="31">
        <f t="shared" si="9"/>
        <v>0</v>
      </c>
      <c r="CD8" s="31">
        <f t="shared" si="9"/>
        <v>0</v>
      </c>
      <c r="CE8" s="31">
        <f t="shared" si="9"/>
        <v>0</v>
      </c>
      <c r="CF8" s="31">
        <f t="shared" si="9"/>
        <v>0</v>
      </c>
      <c r="CG8" s="30">
        <f t="shared" si="9"/>
        <v>0</v>
      </c>
      <c r="CH8" s="31">
        <f t="shared" si="9"/>
        <v>100</v>
      </c>
      <c r="CI8" s="32">
        <f t="shared" si="9"/>
        <v>0</v>
      </c>
      <c r="CJ8" s="31">
        <f t="shared" si="9"/>
        <v>0</v>
      </c>
      <c r="CK8" s="30">
        <f t="shared" si="9"/>
        <v>0</v>
      </c>
      <c r="CL8" s="30">
        <f t="shared" si="9"/>
        <v>0</v>
      </c>
      <c r="CM8" s="30">
        <f t="shared" si="9"/>
        <v>0</v>
      </c>
      <c r="CQ8" s="20" t="s">
        <v>52</v>
      </c>
      <c r="CR8" s="21"/>
      <c r="CS8" s="21"/>
      <c r="CT8" s="21"/>
      <c r="CU8" s="21"/>
      <c r="CV8" s="21"/>
      <c r="CW8" s="21"/>
      <c r="CX8" s="21"/>
      <c r="CY8" s="21"/>
      <c r="CZ8" s="21">
        <f>CA20-CA13</f>
        <v>100</v>
      </c>
      <c r="DA8" s="21">
        <f>CB20-CB14</f>
        <v>100</v>
      </c>
      <c r="DB8" s="21">
        <f>CC20-CC12</f>
        <v>0</v>
      </c>
      <c r="DC8" s="21">
        <f>CD20-CD14</f>
        <v>0</v>
      </c>
      <c r="DD8" s="21">
        <f>CE20-CE13</f>
        <v>0</v>
      </c>
      <c r="DE8" s="21">
        <f>CF20-CF13</f>
        <v>0</v>
      </c>
      <c r="DF8" s="21"/>
      <c r="DG8" s="21">
        <f>CH20-CH13</f>
        <v>0</v>
      </c>
      <c r="DH8" s="21">
        <f>CI20-CI11</f>
        <v>100</v>
      </c>
      <c r="DI8" s="21">
        <f>CJ20-CJ11</f>
        <v>100</v>
      </c>
      <c r="DJ8" s="21"/>
      <c r="DK8" s="21"/>
      <c r="DL8" s="21"/>
      <c r="DM8" s="10"/>
      <c r="DN8" s="10"/>
    </row>
    <row r="9" spans="1:118" x14ac:dyDescent="0.25">
      <c r="B9" s="49" t="s">
        <v>6</v>
      </c>
      <c r="C9" s="49">
        <v>0</v>
      </c>
      <c r="D9" s="49">
        <v>0</v>
      </c>
      <c r="E9" s="49">
        <v>0</v>
      </c>
      <c r="F9" s="49">
        <v>0</v>
      </c>
      <c r="G9" s="49">
        <v>0</v>
      </c>
      <c r="H9" s="49">
        <v>0</v>
      </c>
      <c r="I9" s="49">
        <v>0</v>
      </c>
      <c r="J9" s="49">
        <v>0</v>
      </c>
      <c r="K9" s="49">
        <v>0</v>
      </c>
      <c r="L9" s="49">
        <v>0</v>
      </c>
      <c r="M9" s="49">
        <v>0</v>
      </c>
      <c r="N9" s="49">
        <v>2</v>
      </c>
      <c r="O9" s="49">
        <v>0</v>
      </c>
      <c r="P9" s="49">
        <v>0</v>
      </c>
      <c r="Q9" s="49">
        <v>0</v>
      </c>
      <c r="R9" s="49">
        <v>0</v>
      </c>
      <c r="S9" s="49">
        <v>2</v>
      </c>
      <c r="V9" s="49">
        <v>0.25</v>
      </c>
      <c r="W9" s="49">
        <f>G5</f>
        <v>0</v>
      </c>
      <c r="X9" s="49">
        <f>G6</f>
        <v>0</v>
      </c>
      <c r="Y9" s="49">
        <f>G7</f>
        <v>0</v>
      </c>
      <c r="Z9" s="49">
        <f>G8</f>
        <v>0</v>
      </c>
      <c r="AA9" s="49">
        <f>G9</f>
        <v>0</v>
      </c>
      <c r="AB9" s="49">
        <f>G10</f>
        <v>0</v>
      </c>
      <c r="AC9" s="49">
        <f>G11</f>
        <v>0</v>
      </c>
      <c r="AD9" s="49">
        <f>G12</f>
        <v>0</v>
      </c>
      <c r="AE9" s="2">
        <f>G13</f>
        <v>0</v>
      </c>
      <c r="AF9" s="2">
        <f>G14</f>
        <v>0</v>
      </c>
      <c r="AG9" s="2">
        <f>G15</f>
        <v>1</v>
      </c>
      <c r="AH9" s="2">
        <f>G16</f>
        <v>0</v>
      </c>
      <c r="AI9" s="2">
        <f>G17</f>
        <v>0</v>
      </c>
      <c r="AJ9" s="2">
        <f>G18</f>
        <v>2</v>
      </c>
      <c r="AK9" s="49">
        <f>G19</f>
        <v>0</v>
      </c>
      <c r="AL9" s="2">
        <f>G20</f>
        <v>0</v>
      </c>
      <c r="AM9" s="4">
        <f>G21</f>
        <v>0</v>
      </c>
      <c r="AN9" s="2">
        <f>G22</f>
        <v>0</v>
      </c>
      <c r="AO9" s="49">
        <f>G23</f>
        <v>0</v>
      </c>
      <c r="AP9" s="49">
        <f>G24</f>
        <v>2</v>
      </c>
      <c r="AQ9" s="49">
        <f>G25</f>
        <v>1</v>
      </c>
      <c r="AT9" s="49">
        <v>0.25</v>
      </c>
      <c r="AU9" s="30">
        <f t="shared" ref="AU9:BO9" si="10">PRODUCT(W9*100*1/W21)</f>
        <v>0</v>
      </c>
      <c r="AV9" s="30">
        <f t="shared" si="10"/>
        <v>0</v>
      </c>
      <c r="AW9" s="30">
        <f t="shared" si="10"/>
        <v>0</v>
      </c>
      <c r="AX9" s="30">
        <f t="shared" si="10"/>
        <v>0</v>
      </c>
      <c r="AY9" s="30">
        <f t="shared" si="10"/>
        <v>0</v>
      </c>
      <c r="AZ9" s="30">
        <f t="shared" si="10"/>
        <v>0</v>
      </c>
      <c r="BA9" s="30">
        <f t="shared" si="10"/>
        <v>0</v>
      </c>
      <c r="BB9" s="30">
        <f t="shared" si="10"/>
        <v>0</v>
      </c>
      <c r="BC9" s="31">
        <f t="shared" si="10"/>
        <v>0</v>
      </c>
      <c r="BD9" s="31">
        <f t="shared" si="10"/>
        <v>0</v>
      </c>
      <c r="BE9" s="31">
        <f t="shared" si="10"/>
        <v>50</v>
      </c>
      <c r="BF9" s="31">
        <f t="shared" si="10"/>
        <v>0</v>
      </c>
      <c r="BG9" s="31">
        <f t="shared" si="10"/>
        <v>0</v>
      </c>
      <c r="BH9" s="31">
        <f t="shared" si="10"/>
        <v>100</v>
      </c>
      <c r="BI9" s="30">
        <f t="shared" si="10"/>
        <v>0</v>
      </c>
      <c r="BJ9" s="31">
        <f t="shared" si="10"/>
        <v>0</v>
      </c>
      <c r="BK9" s="32">
        <f t="shared" si="10"/>
        <v>0</v>
      </c>
      <c r="BL9" s="31">
        <f t="shared" si="10"/>
        <v>0</v>
      </c>
      <c r="BM9" s="30">
        <f t="shared" si="10"/>
        <v>0</v>
      </c>
      <c r="BN9" s="30">
        <f t="shared" si="10"/>
        <v>100</v>
      </c>
      <c r="BO9" s="30">
        <f t="shared" si="10"/>
        <v>50</v>
      </c>
      <c r="BR9" s="49">
        <v>0.25</v>
      </c>
      <c r="BS9" s="30">
        <f t="shared" ref="BS9:CM9" si="11">AU5+AU6+AU7+AU8+AU9</f>
        <v>0</v>
      </c>
      <c r="BT9" s="30">
        <f t="shared" si="11"/>
        <v>0</v>
      </c>
      <c r="BU9" s="30">
        <f t="shared" si="11"/>
        <v>0</v>
      </c>
      <c r="BV9" s="30">
        <f t="shared" si="11"/>
        <v>0</v>
      </c>
      <c r="BW9" s="30">
        <f t="shared" si="11"/>
        <v>0</v>
      </c>
      <c r="BX9" s="30">
        <f t="shared" si="11"/>
        <v>0</v>
      </c>
      <c r="BY9" s="30">
        <f t="shared" si="11"/>
        <v>0</v>
      </c>
      <c r="BZ9" s="30">
        <f t="shared" si="11"/>
        <v>0</v>
      </c>
      <c r="CA9" s="31">
        <f t="shared" si="11"/>
        <v>0</v>
      </c>
      <c r="CB9" s="31">
        <f t="shared" si="11"/>
        <v>0</v>
      </c>
      <c r="CC9" s="31">
        <f t="shared" si="11"/>
        <v>50</v>
      </c>
      <c r="CD9" s="31">
        <f t="shared" si="11"/>
        <v>0</v>
      </c>
      <c r="CE9" s="31">
        <f t="shared" si="11"/>
        <v>0</v>
      </c>
      <c r="CF9" s="31">
        <f t="shared" si="11"/>
        <v>100</v>
      </c>
      <c r="CG9" s="30">
        <f t="shared" si="11"/>
        <v>0</v>
      </c>
      <c r="CH9" s="31">
        <f t="shared" si="11"/>
        <v>100</v>
      </c>
      <c r="CI9" s="32">
        <f t="shared" si="11"/>
        <v>0</v>
      </c>
      <c r="CJ9" s="31">
        <f t="shared" si="11"/>
        <v>0</v>
      </c>
      <c r="CK9" s="30">
        <f t="shared" si="11"/>
        <v>0</v>
      </c>
      <c r="CL9" s="30">
        <f t="shared" si="11"/>
        <v>100</v>
      </c>
      <c r="CM9" s="30">
        <f t="shared" si="11"/>
        <v>50</v>
      </c>
      <c r="CQ9" s="10"/>
      <c r="CR9" s="10"/>
      <c r="CS9" s="10"/>
      <c r="CT9" s="10"/>
      <c r="CU9" s="10"/>
      <c r="CV9" s="10"/>
      <c r="CW9" s="10"/>
      <c r="CX9" s="10"/>
      <c r="CY9" s="10"/>
      <c r="CZ9" s="10"/>
      <c r="DA9" s="10"/>
      <c r="DB9" s="10"/>
      <c r="DC9" s="10"/>
      <c r="DD9" s="10"/>
      <c r="DE9" s="10"/>
      <c r="DF9" s="10"/>
      <c r="DG9" s="10"/>
      <c r="DH9" s="10"/>
      <c r="DI9" s="10"/>
      <c r="DJ9" s="10"/>
      <c r="DK9" s="10"/>
      <c r="DL9" s="10"/>
      <c r="DM9" s="10"/>
      <c r="DN9" s="10"/>
    </row>
    <row r="10" spans="1:118" x14ac:dyDescent="0.25">
      <c r="B10" s="49" t="s">
        <v>7</v>
      </c>
      <c r="C10" s="49">
        <v>0</v>
      </c>
      <c r="D10" s="49">
        <v>0</v>
      </c>
      <c r="E10" s="49">
        <v>0</v>
      </c>
      <c r="F10" s="49">
        <v>0</v>
      </c>
      <c r="G10" s="49">
        <v>0</v>
      </c>
      <c r="H10" s="49">
        <v>0</v>
      </c>
      <c r="I10" s="49">
        <v>0</v>
      </c>
      <c r="J10" s="49">
        <v>0</v>
      </c>
      <c r="K10" s="49">
        <v>0</v>
      </c>
      <c r="L10" s="49">
        <v>0</v>
      </c>
      <c r="M10" s="49">
        <v>2</v>
      </c>
      <c r="N10" s="49">
        <v>0</v>
      </c>
      <c r="O10" s="49">
        <v>0</v>
      </c>
      <c r="P10" s="49">
        <v>0</v>
      </c>
      <c r="Q10" s="49">
        <v>0</v>
      </c>
      <c r="R10" s="49">
        <v>0</v>
      </c>
      <c r="S10" s="49">
        <v>2</v>
      </c>
      <c r="V10" s="49">
        <v>0.5</v>
      </c>
      <c r="W10" s="49">
        <f>H5</f>
        <v>0</v>
      </c>
      <c r="X10" s="49">
        <f>H6</f>
        <v>0</v>
      </c>
      <c r="Y10" s="49">
        <f>H7</f>
        <v>0</v>
      </c>
      <c r="Z10" s="49">
        <f>H8</f>
        <v>0</v>
      </c>
      <c r="AA10" s="49">
        <f>H9</f>
        <v>0</v>
      </c>
      <c r="AB10" s="49">
        <f>H10</f>
        <v>0</v>
      </c>
      <c r="AC10" s="49">
        <f>H11</f>
        <v>0</v>
      </c>
      <c r="AD10" s="49">
        <f>H12</f>
        <v>0</v>
      </c>
      <c r="AE10" s="2">
        <f>H13</f>
        <v>0</v>
      </c>
      <c r="AF10" s="2">
        <f>H14</f>
        <v>0</v>
      </c>
      <c r="AG10" s="2">
        <f>H15</f>
        <v>1</v>
      </c>
      <c r="AH10" s="2">
        <f>H16</f>
        <v>0</v>
      </c>
      <c r="AI10" s="2">
        <f>H17</f>
        <v>0</v>
      </c>
      <c r="AJ10" s="2">
        <f>H18</f>
        <v>0</v>
      </c>
      <c r="AK10" s="49">
        <f>H19</f>
        <v>0</v>
      </c>
      <c r="AL10" s="2">
        <f>H20</f>
        <v>0</v>
      </c>
      <c r="AM10" s="4">
        <f>H21</f>
        <v>0</v>
      </c>
      <c r="AN10" s="2">
        <f>H22</f>
        <v>0</v>
      </c>
      <c r="AO10" s="49">
        <f>H23</f>
        <v>0</v>
      </c>
      <c r="AP10" s="49">
        <f>H24</f>
        <v>0</v>
      </c>
      <c r="AQ10" s="49">
        <f>H25</f>
        <v>1</v>
      </c>
      <c r="AT10" s="49">
        <v>0.5</v>
      </c>
      <c r="AU10" s="30">
        <f t="shared" ref="AU10:BO10" si="12">PRODUCT(W10*100*1/W21)</f>
        <v>0</v>
      </c>
      <c r="AV10" s="30">
        <f t="shared" si="12"/>
        <v>0</v>
      </c>
      <c r="AW10" s="30">
        <f t="shared" si="12"/>
        <v>0</v>
      </c>
      <c r="AX10" s="30">
        <f t="shared" si="12"/>
        <v>0</v>
      </c>
      <c r="AY10" s="30">
        <f t="shared" si="12"/>
        <v>0</v>
      </c>
      <c r="AZ10" s="30">
        <f t="shared" si="12"/>
        <v>0</v>
      </c>
      <c r="BA10" s="30">
        <f t="shared" si="12"/>
        <v>0</v>
      </c>
      <c r="BB10" s="30">
        <f t="shared" si="12"/>
        <v>0</v>
      </c>
      <c r="BC10" s="31">
        <f t="shared" si="12"/>
        <v>0</v>
      </c>
      <c r="BD10" s="31">
        <f t="shared" si="12"/>
        <v>0</v>
      </c>
      <c r="BE10" s="31">
        <f t="shared" si="12"/>
        <v>50</v>
      </c>
      <c r="BF10" s="31">
        <f t="shared" si="12"/>
        <v>0</v>
      </c>
      <c r="BG10" s="31">
        <f t="shared" si="12"/>
        <v>0</v>
      </c>
      <c r="BH10" s="31">
        <f t="shared" si="12"/>
        <v>0</v>
      </c>
      <c r="BI10" s="30">
        <f t="shared" si="12"/>
        <v>0</v>
      </c>
      <c r="BJ10" s="31">
        <f t="shared" si="12"/>
        <v>0</v>
      </c>
      <c r="BK10" s="32">
        <f t="shared" si="12"/>
        <v>0</v>
      </c>
      <c r="BL10" s="31">
        <f t="shared" si="12"/>
        <v>0</v>
      </c>
      <c r="BM10" s="30">
        <f t="shared" si="12"/>
        <v>0</v>
      </c>
      <c r="BN10" s="30">
        <f t="shared" si="12"/>
        <v>0</v>
      </c>
      <c r="BO10" s="30">
        <f t="shared" si="12"/>
        <v>50</v>
      </c>
      <c r="BR10" s="49">
        <v>0.5</v>
      </c>
      <c r="BS10" s="30">
        <f t="shared" ref="BS10:CM10" si="13">AU5+AU6+AU7+AU8+AU9+AU10</f>
        <v>0</v>
      </c>
      <c r="BT10" s="30">
        <f t="shared" si="13"/>
        <v>0</v>
      </c>
      <c r="BU10" s="30">
        <f t="shared" si="13"/>
        <v>0</v>
      </c>
      <c r="BV10" s="30">
        <f t="shared" si="13"/>
        <v>0</v>
      </c>
      <c r="BW10" s="30">
        <f t="shared" si="13"/>
        <v>0</v>
      </c>
      <c r="BX10" s="30">
        <f t="shared" si="13"/>
        <v>0</v>
      </c>
      <c r="BY10" s="30">
        <f t="shared" si="13"/>
        <v>0</v>
      </c>
      <c r="BZ10" s="30">
        <f t="shared" si="13"/>
        <v>0</v>
      </c>
      <c r="CA10" s="31">
        <f t="shared" si="13"/>
        <v>0</v>
      </c>
      <c r="CB10" s="31">
        <f t="shared" si="13"/>
        <v>0</v>
      </c>
      <c r="CC10" s="31">
        <f t="shared" si="13"/>
        <v>100</v>
      </c>
      <c r="CD10" s="31">
        <f t="shared" si="13"/>
        <v>0</v>
      </c>
      <c r="CE10" s="31">
        <f t="shared" si="13"/>
        <v>0</v>
      </c>
      <c r="CF10" s="31">
        <f t="shared" si="13"/>
        <v>100</v>
      </c>
      <c r="CG10" s="30">
        <f t="shared" si="13"/>
        <v>0</v>
      </c>
      <c r="CH10" s="31">
        <f t="shared" si="13"/>
        <v>100</v>
      </c>
      <c r="CI10" s="32">
        <f t="shared" si="13"/>
        <v>0</v>
      </c>
      <c r="CJ10" s="31">
        <f t="shared" si="13"/>
        <v>0</v>
      </c>
      <c r="CK10" s="30">
        <f t="shared" si="13"/>
        <v>0</v>
      </c>
      <c r="CL10" s="30">
        <f t="shared" si="13"/>
        <v>100</v>
      </c>
      <c r="CM10" s="30">
        <f t="shared" si="13"/>
        <v>100</v>
      </c>
      <c r="CQ10" s="10"/>
      <c r="CR10" s="10"/>
      <c r="CS10" s="10" t="str">
        <f>A3</f>
        <v>Acinetobacter baumanii</v>
      </c>
      <c r="CT10" s="10"/>
      <c r="CU10" s="10"/>
      <c r="CV10" s="10"/>
      <c r="CW10" s="10"/>
      <c r="CX10" s="10"/>
      <c r="CY10" s="10"/>
      <c r="CZ10" s="10"/>
      <c r="DA10" s="10"/>
      <c r="DB10" s="10"/>
      <c r="DC10" s="10"/>
      <c r="DD10" s="10"/>
      <c r="DE10" s="10"/>
      <c r="DF10" s="10"/>
      <c r="DG10" s="10"/>
      <c r="DH10" s="10"/>
      <c r="DI10" s="10"/>
      <c r="DJ10" s="10"/>
      <c r="DK10" s="10"/>
      <c r="DL10" s="10"/>
      <c r="DM10" s="10"/>
      <c r="DN10" s="10"/>
    </row>
    <row r="11" spans="1:118" x14ac:dyDescent="0.25">
      <c r="B11" s="49" t="s">
        <v>8</v>
      </c>
      <c r="C11" s="49">
        <v>0</v>
      </c>
      <c r="D11" s="49">
        <v>0</v>
      </c>
      <c r="E11" s="49">
        <v>0</v>
      </c>
      <c r="F11" s="49">
        <v>0</v>
      </c>
      <c r="G11" s="49">
        <v>0</v>
      </c>
      <c r="H11" s="49">
        <v>0</v>
      </c>
      <c r="I11" s="49">
        <v>0</v>
      </c>
      <c r="J11" s="49">
        <v>0</v>
      </c>
      <c r="K11" s="49">
        <v>0</v>
      </c>
      <c r="L11" s="49">
        <v>0</v>
      </c>
      <c r="M11" s="49">
        <v>0</v>
      </c>
      <c r="N11" s="49">
        <v>0</v>
      </c>
      <c r="O11" s="49">
        <v>2</v>
      </c>
      <c r="P11" s="49">
        <v>0</v>
      </c>
      <c r="Q11" s="49">
        <v>0</v>
      </c>
      <c r="R11" s="49">
        <v>0</v>
      </c>
      <c r="S11" s="49">
        <v>2</v>
      </c>
      <c r="V11" s="49">
        <v>1</v>
      </c>
      <c r="W11" s="49">
        <f>I5</f>
        <v>0</v>
      </c>
      <c r="X11" s="49">
        <f>I6</f>
        <v>0</v>
      </c>
      <c r="Y11" s="49">
        <f>I7</f>
        <v>0</v>
      </c>
      <c r="Z11" s="49">
        <f>I8</f>
        <v>0</v>
      </c>
      <c r="AA11" s="49">
        <f>I9</f>
        <v>0</v>
      </c>
      <c r="AB11" s="49">
        <f>I10</f>
        <v>0</v>
      </c>
      <c r="AC11" s="49">
        <f>I11</f>
        <v>0</v>
      </c>
      <c r="AD11" s="49">
        <f>I12</f>
        <v>0</v>
      </c>
      <c r="AE11" s="2">
        <f>I13</f>
        <v>0</v>
      </c>
      <c r="AF11" s="2">
        <f>I14</f>
        <v>0</v>
      </c>
      <c r="AG11" s="2">
        <f>I15</f>
        <v>0</v>
      </c>
      <c r="AH11" s="2">
        <f>I16</f>
        <v>2</v>
      </c>
      <c r="AI11" s="2">
        <f>I17</f>
        <v>0</v>
      </c>
      <c r="AJ11" s="2">
        <f>I18</f>
        <v>0</v>
      </c>
      <c r="AK11" s="49">
        <f>I19</f>
        <v>0</v>
      </c>
      <c r="AL11" s="2">
        <f>I20</f>
        <v>0</v>
      </c>
      <c r="AM11" s="4">
        <f>I21</f>
        <v>0</v>
      </c>
      <c r="AN11" s="4">
        <f>I22</f>
        <v>0</v>
      </c>
      <c r="AO11" s="49">
        <f>I23</f>
        <v>0</v>
      </c>
      <c r="AP11" s="49">
        <f>I24</f>
        <v>0</v>
      </c>
      <c r="AQ11" s="49">
        <f>I25</f>
        <v>0</v>
      </c>
      <c r="AT11" s="49">
        <v>1</v>
      </c>
      <c r="AU11" s="30">
        <f t="shared" ref="AU11:BO11" si="14">PRODUCT(W11*100*1/W21)</f>
        <v>0</v>
      </c>
      <c r="AV11" s="30">
        <f t="shared" si="14"/>
        <v>0</v>
      </c>
      <c r="AW11" s="30">
        <f t="shared" si="14"/>
        <v>0</v>
      </c>
      <c r="AX11" s="30">
        <f t="shared" si="14"/>
        <v>0</v>
      </c>
      <c r="AY11" s="30">
        <f t="shared" si="14"/>
        <v>0</v>
      </c>
      <c r="AZ11" s="30">
        <f t="shared" si="14"/>
        <v>0</v>
      </c>
      <c r="BA11" s="30">
        <f t="shared" si="14"/>
        <v>0</v>
      </c>
      <c r="BB11" s="30">
        <f t="shared" si="14"/>
        <v>0</v>
      </c>
      <c r="BC11" s="31">
        <f t="shared" si="14"/>
        <v>0</v>
      </c>
      <c r="BD11" s="31">
        <f t="shared" si="14"/>
        <v>0</v>
      </c>
      <c r="BE11" s="31">
        <f t="shared" si="14"/>
        <v>0</v>
      </c>
      <c r="BF11" s="31">
        <f t="shared" si="14"/>
        <v>100</v>
      </c>
      <c r="BG11" s="31">
        <f t="shared" si="14"/>
        <v>0</v>
      </c>
      <c r="BH11" s="31">
        <f t="shared" si="14"/>
        <v>0</v>
      </c>
      <c r="BI11" s="30">
        <f t="shared" si="14"/>
        <v>0</v>
      </c>
      <c r="BJ11" s="31">
        <f t="shared" si="14"/>
        <v>0</v>
      </c>
      <c r="BK11" s="32">
        <f t="shared" si="14"/>
        <v>0</v>
      </c>
      <c r="BL11" s="32">
        <f t="shared" si="14"/>
        <v>0</v>
      </c>
      <c r="BM11" s="30">
        <f t="shared" si="14"/>
        <v>0</v>
      </c>
      <c r="BN11" s="30">
        <f t="shared" si="14"/>
        <v>0</v>
      </c>
      <c r="BO11" s="30">
        <f t="shared" si="14"/>
        <v>0</v>
      </c>
      <c r="BR11" s="49">
        <v>1</v>
      </c>
      <c r="BS11" s="30">
        <f t="shared" ref="BS11:CM11" si="15">AU5+AU6+AU7+AU8+AU9+AU10+AU11</f>
        <v>0</v>
      </c>
      <c r="BT11" s="30">
        <f t="shared" si="15"/>
        <v>0</v>
      </c>
      <c r="BU11" s="30">
        <f t="shared" si="15"/>
        <v>0</v>
      </c>
      <c r="BV11" s="30">
        <f t="shared" si="15"/>
        <v>0</v>
      </c>
      <c r="BW11" s="30">
        <f t="shared" si="15"/>
        <v>0</v>
      </c>
      <c r="BX11" s="30">
        <f t="shared" si="15"/>
        <v>0</v>
      </c>
      <c r="BY11" s="30">
        <f t="shared" si="15"/>
        <v>0</v>
      </c>
      <c r="BZ11" s="30">
        <f t="shared" si="15"/>
        <v>0</v>
      </c>
      <c r="CA11" s="31">
        <f t="shared" si="15"/>
        <v>0</v>
      </c>
      <c r="CB11" s="31">
        <f t="shared" si="15"/>
        <v>0</v>
      </c>
      <c r="CC11" s="31">
        <f t="shared" si="15"/>
        <v>100</v>
      </c>
      <c r="CD11" s="31">
        <f t="shared" si="15"/>
        <v>100</v>
      </c>
      <c r="CE11" s="31">
        <f t="shared" si="15"/>
        <v>0</v>
      </c>
      <c r="CF11" s="31">
        <f t="shared" si="15"/>
        <v>100</v>
      </c>
      <c r="CG11" s="30">
        <f t="shared" si="15"/>
        <v>0</v>
      </c>
      <c r="CH11" s="31">
        <f t="shared" si="15"/>
        <v>100</v>
      </c>
      <c r="CI11" s="32">
        <f t="shared" si="15"/>
        <v>0</v>
      </c>
      <c r="CJ11" s="32">
        <f t="shared" si="15"/>
        <v>0</v>
      </c>
      <c r="CK11" s="30">
        <f t="shared" si="15"/>
        <v>0</v>
      </c>
      <c r="CL11" s="30">
        <f t="shared" si="15"/>
        <v>100</v>
      </c>
      <c r="CM11" s="30">
        <f t="shared" si="15"/>
        <v>100</v>
      </c>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row>
    <row r="12" spans="1:118" x14ac:dyDescent="0.25">
      <c r="B12" s="49" t="s">
        <v>9</v>
      </c>
      <c r="C12" s="49">
        <v>0</v>
      </c>
      <c r="D12" s="49">
        <v>0</v>
      </c>
      <c r="E12" s="49">
        <v>0</v>
      </c>
      <c r="F12" s="49">
        <v>0</v>
      </c>
      <c r="G12" s="49">
        <v>0</v>
      </c>
      <c r="H12" s="49">
        <v>0</v>
      </c>
      <c r="I12" s="49">
        <v>0</v>
      </c>
      <c r="J12" s="49">
        <v>0</v>
      </c>
      <c r="K12" s="49">
        <v>0</v>
      </c>
      <c r="L12" s="49">
        <v>0</v>
      </c>
      <c r="M12" s="49">
        <v>0</v>
      </c>
      <c r="N12" s="49">
        <v>0</v>
      </c>
      <c r="O12" s="49">
        <v>2</v>
      </c>
      <c r="P12" s="49">
        <v>0</v>
      </c>
      <c r="Q12" s="49">
        <v>0</v>
      </c>
      <c r="R12" s="49">
        <v>0</v>
      </c>
      <c r="S12" s="49">
        <v>2</v>
      </c>
      <c r="V12" s="49">
        <v>2</v>
      </c>
      <c r="W12" s="49">
        <f>J5</f>
        <v>0</v>
      </c>
      <c r="X12" s="49">
        <f>J6</f>
        <v>0</v>
      </c>
      <c r="Y12" s="49">
        <f>J7</f>
        <v>0</v>
      </c>
      <c r="Z12" s="49">
        <f>J8</f>
        <v>0</v>
      </c>
      <c r="AA12" s="49">
        <f>J9</f>
        <v>0</v>
      </c>
      <c r="AB12" s="49">
        <f>J10</f>
        <v>0</v>
      </c>
      <c r="AC12" s="49">
        <f>J11</f>
        <v>0</v>
      </c>
      <c r="AD12" s="49">
        <f>J12</f>
        <v>0</v>
      </c>
      <c r="AE12" s="2">
        <f>J13</f>
        <v>0</v>
      </c>
      <c r="AF12" s="2">
        <f>J14</f>
        <v>0</v>
      </c>
      <c r="AG12" s="2">
        <f>J15</f>
        <v>0</v>
      </c>
      <c r="AH12" s="2">
        <f>J16</f>
        <v>0</v>
      </c>
      <c r="AI12" s="2">
        <f>J17</f>
        <v>1</v>
      </c>
      <c r="AJ12" s="2">
        <f>J18</f>
        <v>0</v>
      </c>
      <c r="AK12" s="49">
        <f>J19</f>
        <v>0</v>
      </c>
      <c r="AL12" s="2">
        <f>J20</f>
        <v>0</v>
      </c>
      <c r="AM12" s="3">
        <f>J21</f>
        <v>0</v>
      </c>
      <c r="AN12" s="3">
        <f>J22</f>
        <v>0</v>
      </c>
      <c r="AO12" s="49">
        <f>J23</f>
        <v>0</v>
      </c>
      <c r="AP12" s="49">
        <f>J24</f>
        <v>0</v>
      </c>
      <c r="AQ12" s="49">
        <f>J25</f>
        <v>0</v>
      </c>
      <c r="AT12" s="49">
        <v>2</v>
      </c>
      <c r="AU12" s="30">
        <f t="shared" ref="AU12:BO12" si="16">PRODUCT(W12*100*1/W21)</f>
        <v>0</v>
      </c>
      <c r="AV12" s="30">
        <f t="shared" si="16"/>
        <v>0</v>
      </c>
      <c r="AW12" s="30">
        <f t="shared" si="16"/>
        <v>0</v>
      </c>
      <c r="AX12" s="30">
        <f t="shared" si="16"/>
        <v>0</v>
      </c>
      <c r="AY12" s="30">
        <f t="shared" si="16"/>
        <v>0</v>
      </c>
      <c r="AZ12" s="30">
        <f t="shared" si="16"/>
        <v>0</v>
      </c>
      <c r="BA12" s="30">
        <f t="shared" si="16"/>
        <v>0</v>
      </c>
      <c r="BB12" s="30">
        <f t="shared" si="16"/>
        <v>0</v>
      </c>
      <c r="BC12" s="31">
        <f t="shared" si="16"/>
        <v>0</v>
      </c>
      <c r="BD12" s="31">
        <f t="shared" si="16"/>
        <v>0</v>
      </c>
      <c r="BE12" s="31">
        <f t="shared" si="16"/>
        <v>0</v>
      </c>
      <c r="BF12" s="31">
        <f t="shared" si="16"/>
        <v>0</v>
      </c>
      <c r="BG12" s="31">
        <f t="shared" si="16"/>
        <v>50</v>
      </c>
      <c r="BH12" s="31">
        <f t="shared" si="16"/>
        <v>0</v>
      </c>
      <c r="BI12" s="30">
        <f t="shared" si="16"/>
        <v>0</v>
      </c>
      <c r="BJ12" s="31">
        <f t="shared" si="16"/>
        <v>0</v>
      </c>
      <c r="BK12" s="33">
        <f t="shared" si="16"/>
        <v>0</v>
      </c>
      <c r="BL12" s="33">
        <f t="shared" si="16"/>
        <v>0</v>
      </c>
      <c r="BM12" s="30">
        <f t="shared" si="16"/>
        <v>0</v>
      </c>
      <c r="BN12" s="30">
        <f t="shared" si="16"/>
        <v>0</v>
      </c>
      <c r="BO12" s="30">
        <f t="shared" si="16"/>
        <v>0</v>
      </c>
      <c r="BR12" s="49">
        <v>2</v>
      </c>
      <c r="BS12" s="30">
        <f t="shared" ref="BS12:CM12" si="17">AU5+AU6+AU7+AU8+AU9+AU10+AU11+AU12</f>
        <v>0</v>
      </c>
      <c r="BT12" s="30">
        <f t="shared" si="17"/>
        <v>0</v>
      </c>
      <c r="BU12" s="30">
        <f t="shared" si="17"/>
        <v>0</v>
      </c>
      <c r="BV12" s="30">
        <f t="shared" si="17"/>
        <v>0</v>
      </c>
      <c r="BW12" s="30">
        <f t="shared" si="17"/>
        <v>0</v>
      </c>
      <c r="BX12" s="30">
        <f t="shared" si="17"/>
        <v>0</v>
      </c>
      <c r="BY12" s="30">
        <f t="shared" si="17"/>
        <v>0</v>
      </c>
      <c r="BZ12" s="30">
        <f t="shared" si="17"/>
        <v>0</v>
      </c>
      <c r="CA12" s="31">
        <f t="shared" si="17"/>
        <v>0</v>
      </c>
      <c r="CB12" s="31">
        <f t="shared" si="17"/>
        <v>0</v>
      </c>
      <c r="CC12" s="31">
        <f t="shared" si="17"/>
        <v>100</v>
      </c>
      <c r="CD12" s="31">
        <f t="shared" si="17"/>
        <v>100</v>
      </c>
      <c r="CE12" s="31">
        <f t="shared" si="17"/>
        <v>50</v>
      </c>
      <c r="CF12" s="31">
        <f t="shared" si="17"/>
        <v>100</v>
      </c>
      <c r="CG12" s="30">
        <f t="shared" si="17"/>
        <v>0</v>
      </c>
      <c r="CH12" s="31">
        <f t="shared" si="17"/>
        <v>100</v>
      </c>
      <c r="CI12" s="33">
        <f t="shared" si="17"/>
        <v>0</v>
      </c>
      <c r="CJ12" s="33">
        <f t="shared" si="17"/>
        <v>0</v>
      </c>
      <c r="CK12" s="30">
        <f t="shared" si="17"/>
        <v>0</v>
      </c>
      <c r="CL12" s="30">
        <f t="shared" si="17"/>
        <v>100</v>
      </c>
      <c r="CM12" s="30">
        <f t="shared" si="17"/>
        <v>100</v>
      </c>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row>
    <row r="13" spans="1:118" x14ac:dyDescent="0.25">
      <c r="B13" s="49" t="s">
        <v>10</v>
      </c>
      <c r="C13" s="2">
        <v>0</v>
      </c>
      <c r="D13" s="2">
        <v>0</v>
      </c>
      <c r="E13" s="2">
        <v>0</v>
      </c>
      <c r="F13" s="2">
        <v>0</v>
      </c>
      <c r="G13" s="2">
        <v>0</v>
      </c>
      <c r="H13" s="2">
        <v>0</v>
      </c>
      <c r="I13" s="2">
        <v>0</v>
      </c>
      <c r="J13" s="2">
        <v>0</v>
      </c>
      <c r="K13" s="4">
        <v>0</v>
      </c>
      <c r="L13" s="3">
        <v>0</v>
      </c>
      <c r="M13" s="3">
        <v>0</v>
      </c>
      <c r="N13" s="3">
        <v>2</v>
      </c>
      <c r="O13" s="3">
        <v>0</v>
      </c>
      <c r="P13" s="3">
        <v>0</v>
      </c>
      <c r="Q13" s="3">
        <v>0</v>
      </c>
      <c r="R13" s="3">
        <v>0</v>
      </c>
      <c r="S13" s="49">
        <v>2</v>
      </c>
      <c r="V13" s="49">
        <v>4</v>
      </c>
      <c r="W13" s="49">
        <f>K5</f>
        <v>0</v>
      </c>
      <c r="X13" s="49">
        <f>K6</f>
        <v>0</v>
      </c>
      <c r="Y13" s="49">
        <f>K7</f>
        <v>0</v>
      </c>
      <c r="Z13" s="49">
        <f>K8</f>
        <v>0</v>
      </c>
      <c r="AA13" s="49">
        <f>K9</f>
        <v>0</v>
      </c>
      <c r="AB13" s="49">
        <f>K10</f>
        <v>0</v>
      </c>
      <c r="AC13" s="49">
        <f>K11</f>
        <v>0</v>
      </c>
      <c r="AD13" s="49">
        <f>K12</f>
        <v>0</v>
      </c>
      <c r="AE13" s="4">
        <f>K13</f>
        <v>0</v>
      </c>
      <c r="AF13" s="4">
        <f>K14</f>
        <v>0</v>
      </c>
      <c r="AG13" s="3">
        <f>K15</f>
        <v>0</v>
      </c>
      <c r="AH13" s="2">
        <f>K16</f>
        <v>0</v>
      </c>
      <c r="AI13" s="2">
        <f>K17</f>
        <v>1</v>
      </c>
      <c r="AJ13" s="2">
        <f>K18</f>
        <v>0</v>
      </c>
      <c r="AK13" s="49">
        <f>K19</f>
        <v>0</v>
      </c>
      <c r="AL13" s="4">
        <f>K20</f>
        <v>0</v>
      </c>
      <c r="AM13" s="3">
        <f>K21</f>
        <v>0</v>
      </c>
      <c r="AN13" s="3">
        <f>K22</f>
        <v>1</v>
      </c>
      <c r="AO13" s="49">
        <f>K23</f>
        <v>0</v>
      </c>
      <c r="AP13" s="49">
        <f>K24</f>
        <v>0</v>
      </c>
      <c r="AQ13" s="49">
        <f>K25</f>
        <v>0</v>
      </c>
      <c r="AT13" s="49">
        <v>4</v>
      </c>
      <c r="AU13" s="30">
        <f t="shared" ref="AU13:BO13" si="18">PRODUCT(W13*100*1/W21)</f>
        <v>0</v>
      </c>
      <c r="AV13" s="30">
        <f t="shared" si="18"/>
        <v>0</v>
      </c>
      <c r="AW13" s="30">
        <f t="shared" si="18"/>
        <v>0</v>
      </c>
      <c r="AX13" s="30">
        <f t="shared" si="18"/>
        <v>0</v>
      </c>
      <c r="AY13" s="30">
        <f t="shared" si="18"/>
        <v>0</v>
      </c>
      <c r="AZ13" s="30">
        <f t="shared" si="18"/>
        <v>0</v>
      </c>
      <c r="BA13" s="30">
        <f t="shared" si="18"/>
        <v>0</v>
      </c>
      <c r="BB13" s="30">
        <f t="shared" si="18"/>
        <v>0</v>
      </c>
      <c r="BC13" s="32">
        <f t="shared" si="18"/>
        <v>0</v>
      </c>
      <c r="BD13" s="32">
        <f t="shared" si="18"/>
        <v>0</v>
      </c>
      <c r="BE13" s="33">
        <f t="shared" si="18"/>
        <v>0</v>
      </c>
      <c r="BF13" s="31">
        <f t="shared" si="18"/>
        <v>0</v>
      </c>
      <c r="BG13" s="31">
        <f t="shared" si="18"/>
        <v>50</v>
      </c>
      <c r="BH13" s="31">
        <f t="shared" si="18"/>
        <v>0</v>
      </c>
      <c r="BI13" s="30">
        <f t="shared" si="18"/>
        <v>0</v>
      </c>
      <c r="BJ13" s="32">
        <f t="shared" si="18"/>
        <v>0</v>
      </c>
      <c r="BK13" s="33">
        <f t="shared" si="18"/>
        <v>0</v>
      </c>
      <c r="BL13" s="33">
        <f t="shared" si="18"/>
        <v>50</v>
      </c>
      <c r="BM13" s="30">
        <f t="shared" si="18"/>
        <v>0</v>
      </c>
      <c r="BN13" s="30">
        <f t="shared" si="18"/>
        <v>0</v>
      </c>
      <c r="BO13" s="30">
        <f t="shared" si="18"/>
        <v>0</v>
      </c>
      <c r="BR13" s="49">
        <v>4</v>
      </c>
      <c r="BS13" s="30">
        <f t="shared" ref="BS13:CM13" si="19">AU5+AU6+AU7+AU8+AU9+AU10+AU11+AU12+AU13</f>
        <v>0</v>
      </c>
      <c r="BT13" s="30">
        <f t="shared" si="19"/>
        <v>0</v>
      </c>
      <c r="BU13" s="30">
        <f t="shared" si="19"/>
        <v>0</v>
      </c>
      <c r="BV13" s="30">
        <f t="shared" si="19"/>
        <v>0</v>
      </c>
      <c r="BW13" s="30">
        <f t="shared" si="19"/>
        <v>0</v>
      </c>
      <c r="BX13" s="30">
        <f t="shared" si="19"/>
        <v>0</v>
      </c>
      <c r="BY13" s="30">
        <f t="shared" si="19"/>
        <v>0</v>
      </c>
      <c r="BZ13" s="30">
        <f t="shared" si="19"/>
        <v>0</v>
      </c>
      <c r="CA13" s="32">
        <f t="shared" si="19"/>
        <v>0</v>
      </c>
      <c r="CB13" s="32">
        <f t="shared" si="19"/>
        <v>0</v>
      </c>
      <c r="CC13" s="33">
        <f t="shared" si="19"/>
        <v>100</v>
      </c>
      <c r="CD13" s="31">
        <f t="shared" si="19"/>
        <v>100</v>
      </c>
      <c r="CE13" s="31">
        <f t="shared" si="19"/>
        <v>100</v>
      </c>
      <c r="CF13" s="31">
        <f t="shared" si="19"/>
        <v>100</v>
      </c>
      <c r="CG13" s="30">
        <f t="shared" si="19"/>
        <v>0</v>
      </c>
      <c r="CH13" s="32">
        <f t="shared" si="19"/>
        <v>100</v>
      </c>
      <c r="CI13" s="33">
        <f t="shared" si="19"/>
        <v>0</v>
      </c>
      <c r="CJ13" s="33">
        <f t="shared" si="19"/>
        <v>50</v>
      </c>
      <c r="CK13" s="30">
        <f t="shared" si="19"/>
        <v>0</v>
      </c>
      <c r="CL13" s="30">
        <f t="shared" si="19"/>
        <v>100</v>
      </c>
      <c r="CM13" s="30">
        <f t="shared" si="19"/>
        <v>100</v>
      </c>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row>
    <row r="14" spans="1:118" x14ac:dyDescent="0.25">
      <c r="B14" s="49" t="s">
        <v>11</v>
      </c>
      <c r="C14" s="2">
        <v>0</v>
      </c>
      <c r="D14" s="2">
        <v>0</v>
      </c>
      <c r="E14" s="2">
        <v>0</v>
      </c>
      <c r="F14" s="2">
        <v>0</v>
      </c>
      <c r="G14" s="2">
        <v>0</v>
      </c>
      <c r="H14" s="2">
        <v>0</v>
      </c>
      <c r="I14" s="2">
        <v>0</v>
      </c>
      <c r="J14" s="2">
        <v>0</v>
      </c>
      <c r="K14" s="4">
        <v>0</v>
      </c>
      <c r="L14" s="4">
        <v>0</v>
      </c>
      <c r="M14" s="3">
        <v>0</v>
      </c>
      <c r="N14" s="3">
        <v>2</v>
      </c>
      <c r="O14" s="3">
        <v>0</v>
      </c>
      <c r="P14" s="3">
        <v>0</v>
      </c>
      <c r="Q14" s="3">
        <v>0</v>
      </c>
      <c r="R14" s="3">
        <v>0</v>
      </c>
      <c r="S14" s="49">
        <v>2</v>
      </c>
      <c r="V14" s="49">
        <v>8</v>
      </c>
      <c r="W14" s="49">
        <f>L5</f>
        <v>0</v>
      </c>
      <c r="X14" s="49">
        <f>L6</f>
        <v>0</v>
      </c>
      <c r="Y14" s="49">
        <f>L7</f>
        <v>0</v>
      </c>
      <c r="Z14" s="49">
        <f>L8</f>
        <v>0</v>
      </c>
      <c r="AA14" s="49">
        <f>L9</f>
        <v>0</v>
      </c>
      <c r="AB14" s="49">
        <f>L10</f>
        <v>0</v>
      </c>
      <c r="AC14" s="49">
        <f>L11</f>
        <v>0</v>
      </c>
      <c r="AD14" s="49">
        <f>L12</f>
        <v>0</v>
      </c>
      <c r="AE14" s="3">
        <f>L13</f>
        <v>0</v>
      </c>
      <c r="AF14" s="4">
        <f>L14</f>
        <v>0</v>
      </c>
      <c r="AG14" s="3">
        <f>L15</f>
        <v>0</v>
      </c>
      <c r="AH14" s="2">
        <f>L16</f>
        <v>0</v>
      </c>
      <c r="AI14" s="3">
        <f>L17</f>
        <v>0</v>
      </c>
      <c r="AJ14" s="3">
        <f>L18</f>
        <v>0</v>
      </c>
      <c r="AK14" s="49">
        <f>L19</f>
        <v>0</v>
      </c>
      <c r="AL14" s="3">
        <f>L20</f>
        <v>0</v>
      </c>
      <c r="AM14" s="3">
        <f>L21</f>
        <v>2</v>
      </c>
      <c r="AN14" s="3">
        <f>L22</f>
        <v>1</v>
      </c>
      <c r="AO14" s="49">
        <f>L23</f>
        <v>2</v>
      </c>
      <c r="AP14" s="49">
        <f>L24</f>
        <v>0</v>
      </c>
      <c r="AQ14" s="49">
        <f>L25</f>
        <v>0</v>
      </c>
      <c r="AT14" s="49">
        <v>8</v>
      </c>
      <c r="AU14" s="30">
        <f t="shared" ref="AU14:BO14" si="20">PRODUCT(W14*100*1/W21)</f>
        <v>0</v>
      </c>
      <c r="AV14" s="30">
        <f t="shared" si="20"/>
        <v>0</v>
      </c>
      <c r="AW14" s="30">
        <f t="shared" si="20"/>
        <v>0</v>
      </c>
      <c r="AX14" s="30">
        <f t="shared" si="20"/>
        <v>0</v>
      </c>
      <c r="AY14" s="30">
        <f t="shared" si="20"/>
        <v>0</v>
      </c>
      <c r="AZ14" s="30">
        <f t="shared" si="20"/>
        <v>0</v>
      </c>
      <c r="BA14" s="30">
        <f t="shared" si="20"/>
        <v>0</v>
      </c>
      <c r="BB14" s="30">
        <f t="shared" si="20"/>
        <v>0</v>
      </c>
      <c r="BC14" s="33">
        <f t="shared" si="20"/>
        <v>0</v>
      </c>
      <c r="BD14" s="32">
        <f t="shared" si="20"/>
        <v>0</v>
      </c>
      <c r="BE14" s="33">
        <f t="shared" si="20"/>
        <v>0</v>
      </c>
      <c r="BF14" s="31">
        <f t="shared" si="20"/>
        <v>0</v>
      </c>
      <c r="BG14" s="33">
        <f t="shared" si="20"/>
        <v>0</v>
      </c>
      <c r="BH14" s="33">
        <f t="shared" si="20"/>
        <v>0</v>
      </c>
      <c r="BI14" s="30">
        <f t="shared" si="20"/>
        <v>0</v>
      </c>
      <c r="BJ14" s="33">
        <f t="shared" si="20"/>
        <v>0</v>
      </c>
      <c r="BK14" s="33">
        <f t="shared" si="20"/>
        <v>100</v>
      </c>
      <c r="BL14" s="33">
        <f t="shared" si="20"/>
        <v>50</v>
      </c>
      <c r="BM14" s="30">
        <f t="shared" si="20"/>
        <v>100</v>
      </c>
      <c r="BN14" s="30">
        <f t="shared" si="20"/>
        <v>0</v>
      </c>
      <c r="BO14" s="30">
        <f t="shared" si="20"/>
        <v>0</v>
      </c>
      <c r="BR14" s="49">
        <v>8</v>
      </c>
      <c r="BS14" s="30">
        <f t="shared" ref="BS14:CM14" si="21">AU5+AU6+AU7+AU8+AU9+AU10+AU11+AU12+AU13+AU14</f>
        <v>0</v>
      </c>
      <c r="BT14" s="30">
        <f t="shared" si="21"/>
        <v>0</v>
      </c>
      <c r="BU14" s="30">
        <f t="shared" si="21"/>
        <v>0</v>
      </c>
      <c r="BV14" s="30">
        <f t="shared" si="21"/>
        <v>0</v>
      </c>
      <c r="BW14" s="30">
        <f t="shared" si="21"/>
        <v>0</v>
      </c>
      <c r="BX14" s="30">
        <f t="shared" si="21"/>
        <v>0</v>
      </c>
      <c r="BY14" s="30">
        <f t="shared" si="21"/>
        <v>0</v>
      </c>
      <c r="BZ14" s="30">
        <f t="shared" si="21"/>
        <v>0</v>
      </c>
      <c r="CA14" s="33">
        <f t="shared" si="21"/>
        <v>0</v>
      </c>
      <c r="CB14" s="32">
        <f t="shared" si="21"/>
        <v>0</v>
      </c>
      <c r="CC14" s="33">
        <f t="shared" si="21"/>
        <v>100</v>
      </c>
      <c r="CD14" s="31">
        <f t="shared" si="21"/>
        <v>100</v>
      </c>
      <c r="CE14" s="33">
        <f t="shared" si="21"/>
        <v>100</v>
      </c>
      <c r="CF14" s="33">
        <f t="shared" si="21"/>
        <v>100</v>
      </c>
      <c r="CG14" s="30">
        <f t="shared" si="21"/>
        <v>0</v>
      </c>
      <c r="CH14" s="33">
        <f t="shared" si="21"/>
        <v>100</v>
      </c>
      <c r="CI14" s="33">
        <f t="shared" si="21"/>
        <v>100</v>
      </c>
      <c r="CJ14" s="33">
        <f t="shared" si="21"/>
        <v>100</v>
      </c>
      <c r="CK14" s="30">
        <f t="shared" si="21"/>
        <v>100</v>
      </c>
      <c r="CL14" s="30">
        <f t="shared" si="21"/>
        <v>100</v>
      </c>
      <c r="CM14" s="30">
        <f t="shared" si="21"/>
        <v>100</v>
      </c>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row>
    <row r="15" spans="1:118" x14ac:dyDescent="0.25">
      <c r="B15" s="49" t="s">
        <v>12</v>
      </c>
      <c r="C15" s="2">
        <v>0</v>
      </c>
      <c r="D15" s="2">
        <v>0</v>
      </c>
      <c r="E15" s="2">
        <v>0</v>
      </c>
      <c r="F15" s="2">
        <v>0</v>
      </c>
      <c r="G15" s="2">
        <v>1</v>
      </c>
      <c r="H15" s="2">
        <v>1</v>
      </c>
      <c r="I15" s="2">
        <v>0</v>
      </c>
      <c r="J15" s="2">
        <v>0</v>
      </c>
      <c r="K15" s="3">
        <v>0</v>
      </c>
      <c r="L15" s="3">
        <v>0</v>
      </c>
      <c r="M15" s="3">
        <v>0</v>
      </c>
      <c r="N15" s="3">
        <v>0</v>
      </c>
      <c r="O15" s="3">
        <v>0</v>
      </c>
      <c r="P15" s="3">
        <v>0</v>
      </c>
      <c r="Q15" s="3">
        <v>0</v>
      </c>
      <c r="R15" s="3">
        <v>0</v>
      </c>
      <c r="S15" s="49">
        <v>2</v>
      </c>
      <c r="V15" s="49">
        <v>16</v>
      </c>
      <c r="W15" s="49">
        <f>M5</f>
        <v>0</v>
      </c>
      <c r="X15" s="49">
        <f>M6</f>
        <v>0</v>
      </c>
      <c r="Y15" s="49">
        <f>M7</f>
        <v>0</v>
      </c>
      <c r="Z15" s="49">
        <f>M8</f>
        <v>0</v>
      </c>
      <c r="AA15" s="49">
        <f>M9</f>
        <v>0</v>
      </c>
      <c r="AB15" s="49">
        <f>M10</f>
        <v>2</v>
      </c>
      <c r="AC15" s="49">
        <f>M11</f>
        <v>0</v>
      </c>
      <c r="AD15" s="49">
        <f>M12</f>
        <v>0</v>
      </c>
      <c r="AE15" s="3">
        <f>M13</f>
        <v>0</v>
      </c>
      <c r="AF15" s="3">
        <f>M14</f>
        <v>0</v>
      </c>
      <c r="AG15" s="3">
        <f>M15</f>
        <v>0</v>
      </c>
      <c r="AH15" s="3">
        <f>M16</f>
        <v>0</v>
      </c>
      <c r="AI15" s="3">
        <f>M17</f>
        <v>0</v>
      </c>
      <c r="AJ15" s="3">
        <f>M18</f>
        <v>0</v>
      </c>
      <c r="AK15" s="49">
        <f>M19</f>
        <v>0</v>
      </c>
      <c r="AL15" s="3">
        <f>M20</f>
        <v>0</v>
      </c>
      <c r="AM15" s="3">
        <f>M21</f>
        <v>0</v>
      </c>
      <c r="AN15" s="3">
        <f>M22</f>
        <v>0</v>
      </c>
      <c r="AO15" s="49">
        <f>M23</f>
        <v>0</v>
      </c>
      <c r="AP15" s="49">
        <f>M24</f>
        <v>0</v>
      </c>
      <c r="AQ15" s="49">
        <f>M25</f>
        <v>0</v>
      </c>
      <c r="AT15" s="49">
        <v>16</v>
      </c>
      <c r="AU15" s="30">
        <f t="shared" ref="AU15:BO15" si="22">PRODUCT(W15*100*1/W21)</f>
        <v>0</v>
      </c>
      <c r="AV15" s="30">
        <f t="shared" si="22"/>
        <v>0</v>
      </c>
      <c r="AW15" s="30">
        <f t="shared" si="22"/>
        <v>0</v>
      </c>
      <c r="AX15" s="30">
        <f t="shared" si="22"/>
        <v>0</v>
      </c>
      <c r="AY15" s="30">
        <f t="shared" si="22"/>
        <v>0</v>
      </c>
      <c r="AZ15" s="30">
        <f t="shared" si="22"/>
        <v>100</v>
      </c>
      <c r="BA15" s="30">
        <f t="shared" si="22"/>
        <v>0</v>
      </c>
      <c r="BB15" s="30">
        <f t="shared" si="22"/>
        <v>0</v>
      </c>
      <c r="BC15" s="33">
        <f t="shared" si="22"/>
        <v>0</v>
      </c>
      <c r="BD15" s="33">
        <f t="shared" si="22"/>
        <v>0</v>
      </c>
      <c r="BE15" s="33">
        <f t="shared" si="22"/>
        <v>0</v>
      </c>
      <c r="BF15" s="33">
        <f t="shared" si="22"/>
        <v>0</v>
      </c>
      <c r="BG15" s="33">
        <f t="shared" si="22"/>
        <v>0</v>
      </c>
      <c r="BH15" s="33">
        <f t="shared" si="22"/>
        <v>0</v>
      </c>
      <c r="BI15" s="30">
        <f t="shared" si="22"/>
        <v>0</v>
      </c>
      <c r="BJ15" s="33">
        <f t="shared" si="22"/>
        <v>0</v>
      </c>
      <c r="BK15" s="33">
        <f t="shared" si="22"/>
        <v>0</v>
      </c>
      <c r="BL15" s="33">
        <f t="shared" si="22"/>
        <v>0</v>
      </c>
      <c r="BM15" s="30">
        <f t="shared" si="22"/>
        <v>0</v>
      </c>
      <c r="BN15" s="30">
        <f t="shared" si="22"/>
        <v>0</v>
      </c>
      <c r="BO15" s="30">
        <f t="shared" si="22"/>
        <v>0</v>
      </c>
      <c r="BR15" s="49">
        <v>16</v>
      </c>
      <c r="BS15" s="30">
        <f t="shared" ref="BS15:CM15" si="23">AU5+AU6+AU7+AU8+AU9+AU10+AU11+AU12+AU13+AU14+AU15</f>
        <v>0</v>
      </c>
      <c r="BT15" s="30">
        <f t="shared" si="23"/>
        <v>0</v>
      </c>
      <c r="BU15" s="30">
        <f t="shared" si="23"/>
        <v>0</v>
      </c>
      <c r="BV15" s="30">
        <f t="shared" si="23"/>
        <v>0</v>
      </c>
      <c r="BW15" s="30">
        <f t="shared" si="23"/>
        <v>0</v>
      </c>
      <c r="BX15" s="30">
        <f t="shared" si="23"/>
        <v>100</v>
      </c>
      <c r="BY15" s="30">
        <f t="shared" si="23"/>
        <v>0</v>
      </c>
      <c r="BZ15" s="30">
        <f t="shared" si="23"/>
        <v>0</v>
      </c>
      <c r="CA15" s="33">
        <f t="shared" si="23"/>
        <v>0</v>
      </c>
      <c r="CB15" s="33">
        <f t="shared" si="23"/>
        <v>0</v>
      </c>
      <c r="CC15" s="33">
        <f t="shared" si="23"/>
        <v>100</v>
      </c>
      <c r="CD15" s="33">
        <f t="shared" si="23"/>
        <v>100</v>
      </c>
      <c r="CE15" s="33">
        <f t="shared" si="23"/>
        <v>100</v>
      </c>
      <c r="CF15" s="33">
        <f t="shared" si="23"/>
        <v>100</v>
      </c>
      <c r="CG15" s="30">
        <f t="shared" si="23"/>
        <v>0</v>
      </c>
      <c r="CH15" s="33">
        <f t="shared" si="23"/>
        <v>100</v>
      </c>
      <c r="CI15" s="33">
        <f t="shared" si="23"/>
        <v>100</v>
      </c>
      <c r="CJ15" s="33">
        <f t="shared" si="23"/>
        <v>100</v>
      </c>
      <c r="CK15" s="30">
        <f t="shared" si="23"/>
        <v>100</v>
      </c>
      <c r="CL15" s="30">
        <f t="shared" si="23"/>
        <v>100</v>
      </c>
      <c r="CM15" s="30">
        <f t="shared" si="23"/>
        <v>100</v>
      </c>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row>
    <row r="16" spans="1:118" x14ac:dyDescent="0.25">
      <c r="B16" s="49" t="s">
        <v>13</v>
      </c>
      <c r="C16" s="2">
        <v>0</v>
      </c>
      <c r="D16" s="2">
        <v>0</v>
      </c>
      <c r="E16" s="2">
        <v>0</v>
      </c>
      <c r="F16" s="2">
        <v>0</v>
      </c>
      <c r="G16" s="2">
        <v>0</v>
      </c>
      <c r="H16" s="2">
        <v>0</v>
      </c>
      <c r="I16" s="2">
        <v>2</v>
      </c>
      <c r="J16" s="2">
        <v>0</v>
      </c>
      <c r="K16" s="2">
        <v>0</v>
      </c>
      <c r="L16" s="2">
        <v>0</v>
      </c>
      <c r="M16" s="3">
        <v>0</v>
      </c>
      <c r="N16" s="3">
        <v>0</v>
      </c>
      <c r="O16" s="3">
        <v>0</v>
      </c>
      <c r="P16" s="3">
        <v>0</v>
      </c>
      <c r="Q16" s="3">
        <v>0</v>
      </c>
      <c r="R16" s="3">
        <v>0</v>
      </c>
      <c r="S16" s="49">
        <v>2</v>
      </c>
      <c r="V16" s="49">
        <v>32</v>
      </c>
      <c r="W16" s="49">
        <f>N5</f>
        <v>0</v>
      </c>
      <c r="X16" s="49">
        <f>N6</f>
        <v>0</v>
      </c>
      <c r="Y16" s="49">
        <f>N7</f>
        <v>0</v>
      </c>
      <c r="Z16" s="49">
        <f>N8</f>
        <v>0</v>
      </c>
      <c r="AA16" s="49">
        <f>N9</f>
        <v>2</v>
      </c>
      <c r="AB16" s="49">
        <f>N10</f>
        <v>0</v>
      </c>
      <c r="AC16" s="49">
        <f>N11</f>
        <v>0</v>
      </c>
      <c r="AD16" s="49">
        <f>N12</f>
        <v>0</v>
      </c>
      <c r="AE16" s="3">
        <f>N13</f>
        <v>2</v>
      </c>
      <c r="AF16" s="3">
        <f>N14</f>
        <v>2</v>
      </c>
      <c r="AG16" s="3">
        <f>N15</f>
        <v>0</v>
      </c>
      <c r="AH16" s="3">
        <f>N16</f>
        <v>0</v>
      </c>
      <c r="AI16" s="3">
        <f>N17</f>
        <v>0</v>
      </c>
      <c r="AJ16" s="3">
        <f>N18</f>
        <v>0</v>
      </c>
      <c r="AK16" s="49">
        <f>N19</f>
        <v>0</v>
      </c>
      <c r="AL16" s="3">
        <f>N20</f>
        <v>0</v>
      </c>
      <c r="AM16" s="3">
        <f>N21</f>
        <v>0</v>
      </c>
      <c r="AN16" s="3">
        <f>N22</f>
        <v>0</v>
      </c>
      <c r="AO16" s="49">
        <f>N23</f>
        <v>0</v>
      </c>
      <c r="AP16" s="49">
        <f>N24</f>
        <v>0</v>
      </c>
      <c r="AQ16" s="49">
        <f>N25</f>
        <v>0</v>
      </c>
      <c r="AT16" s="49">
        <v>32</v>
      </c>
      <c r="AU16" s="30">
        <f t="shared" ref="AU16:BO16" si="24">PRODUCT(W16*100*1/W21)</f>
        <v>0</v>
      </c>
      <c r="AV16" s="30">
        <f t="shared" si="24"/>
        <v>0</v>
      </c>
      <c r="AW16" s="30">
        <f t="shared" si="24"/>
        <v>0</v>
      </c>
      <c r="AX16" s="30">
        <f t="shared" si="24"/>
        <v>0</v>
      </c>
      <c r="AY16" s="30">
        <f t="shared" si="24"/>
        <v>100</v>
      </c>
      <c r="AZ16" s="30">
        <f t="shared" si="24"/>
        <v>0</v>
      </c>
      <c r="BA16" s="30">
        <f t="shared" si="24"/>
        <v>0</v>
      </c>
      <c r="BB16" s="30">
        <f t="shared" si="24"/>
        <v>0</v>
      </c>
      <c r="BC16" s="33">
        <f t="shared" si="24"/>
        <v>100</v>
      </c>
      <c r="BD16" s="33">
        <f t="shared" si="24"/>
        <v>100</v>
      </c>
      <c r="BE16" s="33">
        <f t="shared" si="24"/>
        <v>0</v>
      </c>
      <c r="BF16" s="33">
        <f t="shared" si="24"/>
        <v>0</v>
      </c>
      <c r="BG16" s="33">
        <f t="shared" si="24"/>
        <v>0</v>
      </c>
      <c r="BH16" s="33">
        <f t="shared" si="24"/>
        <v>0</v>
      </c>
      <c r="BI16" s="30">
        <f t="shared" si="24"/>
        <v>0</v>
      </c>
      <c r="BJ16" s="33">
        <f t="shared" si="24"/>
        <v>0</v>
      </c>
      <c r="BK16" s="33">
        <f t="shared" si="24"/>
        <v>0</v>
      </c>
      <c r="BL16" s="33">
        <f t="shared" si="24"/>
        <v>0</v>
      </c>
      <c r="BM16" s="30">
        <f t="shared" si="24"/>
        <v>0</v>
      </c>
      <c r="BN16" s="30">
        <f t="shared" si="24"/>
        <v>0</v>
      </c>
      <c r="BO16" s="30">
        <f t="shared" si="24"/>
        <v>0</v>
      </c>
      <c r="BR16" s="49">
        <v>32</v>
      </c>
      <c r="BS16" s="30">
        <f t="shared" ref="BS16:CM16" si="25">AU5+AU6+AU7+AU8+AU9+AU10+AU11+AU12+AU13+AU14+AU15+AU16</f>
        <v>0</v>
      </c>
      <c r="BT16" s="30">
        <f t="shared" si="25"/>
        <v>0</v>
      </c>
      <c r="BU16" s="30">
        <f t="shared" si="25"/>
        <v>0</v>
      </c>
      <c r="BV16" s="30">
        <f t="shared" si="25"/>
        <v>0</v>
      </c>
      <c r="BW16" s="30">
        <f t="shared" si="25"/>
        <v>100</v>
      </c>
      <c r="BX16" s="30">
        <f t="shared" si="25"/>
        <v>100</v>
      </c>
      <c r="BY16" s="30">
        <f t="shared" si="25"/>
        <v>0</v>
      </c>
      <c r="BZ16" s="30">
        <f t="shared" si="25"/>
        <v>0</v>
      </c>
      <c r="CA16" s="33">
        <f t="shared" si="25"/>
        <v>100</v>
      </c>
      <c r="CB16" s="33">
        <f t="shared" si="25"/>
        <v>100</v>
      </c>
      <c r="CC16" s="33">
        <f t="shared" si="25"/>
        <v>100</v>
      </c>
      <c r="CD16" s="33">
        <f t="shared" si="25"/>
        <v>100</v>
      </c>
      <c r="CE16" s="33">
        <f t="shared" si="25"/>
        <v>100</v>
      </c>
      <c r="CF16" s="33">
        <f t="shared" si="25"/>
        <v>100</v>
      </c>
      <c r="CG16" s="30">
        <f t="shared" si="25"/>
        <v>0</v>
      </c>
      <c r="CH16" s="33">
        <f t="shared" si="25"/>
        <v>100</v>
      </c>
      <c r="CI16" s="33">
        <f t="shared" si="25"/>
        <v>100</v>
      </c>
      <c r="CJ16" s="33">
        <f t="shared" si="25"/>
        <v>100</v>
      </c>
      <c r="CK16" s="30">
        <f t="shared" si="25"/>
        <v>100</v>
      </c>
      <c r="CL16" s="30">
        <f t="shared" si="25"/>
        <v>100</v>
      </c>
      <c r="CM16" s="30">
        <f t="shared" si="25"/>
        <v>100</v>
      </c>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row>
    <row r="17" spans="2:118" x14ac:dyDescent="0.25">
      <c r="B17" s="49" t="s">
        <v>14</v>
      </c>
      <c r="C17" s="2">
        <v>0</v>
      </c>
      <c r="D17" s="2">
        <v>0</v>
      </c>
      <c r="E17" s="2">
        <v>0</v>
      </c>
      <c r="F17" s="2">
        <v>0</v>
      </c>
      <c r="G17" s="2">
        <v>0</v>
      </c>
      <c r="H17" s="2">
        <v>0</v>
      </c>
      <c r="I17" s="2">
        <v>0</v>
      </c>
      <c r="J17" s="2">
        <v>1</v>
      </c>
      <c r="K17" s="2">
        <v>1</v>
      </c>
      <c r="L17" s="3">
        <v>0</v>
      </c>
      <c r="M17" s="3">
        <v>0</v>
      </c>
      <c r="N17" s="3">
        <v>0</v>
      </c>
      <c r="O17" s="3">
        <v>0</v>
      </c>
      <c r="P17" s="3">
        <v>0</v>
      </c>
      <c r="Q17" s="3">
        <v>0</v>
      </c>
      <c r="R17" s="3">
        <v>0</v>
      </c>
      <c r="S17" s="49">
        <v>2</v>
      </c>
      <c r="V17" s="49">
        <v>64</v>
      </c>
      <c r="W17" s="49">
        <f>O5</f>
        <v>2</v>
      </c>
      <c r="X17" s="49">
        <f>O6</f>
        <v>2</v>
      </c>
      <c r="Y17" s="49">
        <f>O7</f>
        <v>0</v>
      </c>
      <c r="Z17" s="49">
        <f>O8</f>
        <v>0</v>
      </c>
      <c r="AA17" s="49">
        <f>O9</f>
        <v>0</v>
      </c>
      <c r="AB17" s="49">
        <f>O10</f>
        <v>0</v>
      </c>
      <c r="AC17" s="49">
        <f>O11</f>
        <v>2</v>
      </c>
      <c r="AD17" s="49">
        <f>O12</f>
        <v>2</v>
      </c>
      <c r="AE17" s="3">
        <f>O13</f>
        <v>0</v>
      </c>
      <c r="AF17" s="3">
        <f>O14</f>
        <v>0</v>
      </c>
      <c r="AG17" s="3">
        <f>O15</f>
        <v>0</v>
      </c>
      <c r="AH17" s="3">
        <f>O16</f>
        <v>0</v>
      </c>
      <c r="AI17" s="3">
        <f>O17</f>
        <v>0</v>
      </c>
      <c r="AJ17" s="3">
        <f>O18</f>
        <v>0</v>
      </c>
      <c r="AK17" s="49">
        <f>O19</f>
        <v>0</v>
      </c>
      <c r="AL17" s="3">
        <f>O20</f>
        <v>0</v>
      </c>
      <c r="AM17" s="3">
        <f>O21</f>
        <v>0</v>
      </c>
      <c r="AN17" s="3">
        <f>O22</f>
        <v>0</v>
      </c>
      <c r="AO17" s="49">
        <f>O23</f>
        <v>0</v>
      </c>
      <c r="AP17" s="49">
        <f>O24</f>
        <v>0</v>
      </c>
      <c r="AQ17" s="49">
        <f>O25</f>
        <v>0</v>
      </c>
      <c r="AT17" s="49">
        <v>64</v>
      </c>
      <c r="AU17" s="30">
        <f t="shared" ref="AU17:BO17" si="26">PRODUCT(W17*100*1/W21)</f>
        <v>100</v>
      </c>
      <c r="AV17" s="30">
        <f t="shared" si="26"/>
        <v>100</v>
      </c>
      <c r="AW17" s="30">
        <f t="shared" si="26"/>
        <v>0</v>
      </c>
      <c r="AX17" s="30">
        <f t="shared" si="26"/>
        <v>0</v>
      </c>
      <c r="AY17" s="30">
        <f t="shared" si="26"/>
        <v>0</v>
      </c>
      <c r="AZ17" s="30">
        <f t="shared" si="26"/>
        <v>0</v>
      </c>
      <c r="BA17" s="30">
        <f t="shared" si="26"/>
        <v>100</v>
      </c>
      <c r="BB17" s="30">
        <f t="shared" si="26"/>
        <v>100</v>
      </c>
      <c r="BC17" s="33">
        <f t="shared" si="26"/>
        <v>0</v>
      </c>
      <c r="BD17" s="33">
        <f t="shared" si="26"/>
        <v>0</v>
      </c>
      <c r="BE17" s="33">
        <f t="shared" si="26"/>
        <v>0</v>
      </c>
      <c r="BF17" s="33">
        <f t="shared" si="26"/>
        <v>0</v>
      </c>
      <c r="BG17" s="33">
        <f t="shared" si="26"/>
        <v>0</v>
      </c>
      <c r="BH17" s="33">
        <f t="shared" si="26"/>
        <v>0</v>
      </c>
      <c r="BI17" s="30">
        <f t="shared" si="26"/>
        <v>0</v>
      </c>
      <c r="BJ17" s="33">
        <f t="shared" si="26"/>
        <v>0</v>
      </c>
      <c r="BK17" s="33">
        <f t="shared" si="26"/>
        <v>0</v>
      </c>
      <c r="BL17" s="33">
        <f t="shared" si="26"/>
        <v>0</v>
      </c>
      <c r="BM17" s="30">
        <f t="shared" si="26"/>
        <v>0</v>
      </c>
      <c r="BN17" s="30">
        <f t="shared" si="26"/>
        <v>0</v>
      </c>
      <c r="BO17" s="30">
        <f t="shared" si="26"/>
        <v>0</v>
      </c>
      <c r="BR17" s="49">
        <v>64</v>
      </c>
      <c r="BS17" s="30">
        <f t="shared" ref="BS17:CM17" si="27">AU5+AU6+AU7+AU8+AU9+AU10+AU11+AU12+AU13+AU14+AU15+AU16+AU17</f>
        <v>100</v>
      </c>
      <c r="BT17" s="30">
        <f t="shared" si="27"/>
        <v>100</v>
      </c>
      <c r="BU17" s="30">
        <f t="shared" si="27"/>
        <v>0</v>
      </c>
      <c r="BV17" s="30">
        <f t="shared" si="27"/>
        <v>0</v>
      </c>
      <c r="BW17" s="30">
        <f t="shared" si="27"/>
        <v>100</v>
      </c>
      <c r="BX17" s="30">
        <f t="shared" si="27"/>
        <v>100</v>
      </c>
      <c r="BY17" s="30">
        <f t="shared" si="27"/>
        <v>100</v>
      </c>
      <c r="BZ17" s="30">
        <f t="shared" si="27"/>
        <v>100</v>
      </c>
      <c r="CA17" s="33">
        <f t="shared" si="27"/>
        <v>100</v>
      </c>
      <c r="CB17" s="33">
        <f t="shared" si="27"/>
        <v>100</v>
      </c>
      <c r="CC17" s="33">
        <f t="shared" si="27"/>
        <v>100</v>
      </c>
      <c r="CD17" s="33">
        <f t="shared" si="27"/>
        <v>100</v>
      </c>
      <c r="CE17" s="33">
        <f t="shared" si="27"/>
        <v>100</v>
      </c>
      <c r="CF17" s="33">
        <f t="shared" si="27"/>
        <v>100</v>
      </c>
      <c r="CG17" s="30">
        <f t="shared" si="27"/>
        <v>0</v>
      </c>
      <c r="CH17" s="33">
        <f t="shared" si="27"/>
        <v>100</v>
      </c>
      <c r="CI17" s="33">
        <f t="shared" si="27"/>
        <v>100</v>
      </c>
      <c r="CJ17" s="33">
        <f t="shared" si="27"/>
        <v>100</v>
      </c>
      <c r="CK17" s="30">
        <f t="shared" si="27"/>
        <v>100</v>
      </c>
      <c r="CL17" s="30">
        <f t="shared" si="27"/>
        <v>100</v>
      </c>
      <c r="CM17" s="30">
        <f t="shared" si="27"/>
        <v>100</v>
      </c>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row>
    <row r="18" spans="2:118" x14ac:dyDescent="0.25">
      <c r="B18" s="49" t="s">
        <v>15</v>
      </c>
      <c r="C18" s="2">
        <v>0</v>
      </c>
      <c r="D18" s="2">
        <v>0</v>
      </c>
      <c r="E18" s="2">
        <v>0</v>
      </c>
      <c r="F18" s="2">
        <v>0</v>
      </c>
      <c r="G18" s="2">
        <v>2</v>
      </c>
      <c r="H18" s="2">
        <v>0</v>
      </c>
      <c r="I18" s="2">
        <v>0</v>
      </c>
      <c r="J18" s="2">
        <v>0</v>
      </c>
      <c r="K18" s="2">
        <v>0</v>
      </c>
      <c r="L18" s="3">
        <v>0</v>
      </c>
      <c r="M18" s="3">
        <v>0</v>
      </c>
      <c r="N18" s="3">
        <v>0</v>
      </c>
      <c r="O18" s="3">
        <v>0</v>
      </c>
      <c r="P18" s="3">
        <v>0</v>
      </c>
      <c r="Q18" s="3">
        <v>0</v>
      </c>
      <c r="R18" s="3">
        <v>0</v>
      </c>
      <c r="S18" s="49">
        <v>2</v>
      </c>
      <c r="V18" s="49">
        <v>128</v>
      </c>
      <c r="W18" s="49">
        <f>P5</f>
        <v>0</v>
      </c>
      <c r="X18" s="49">
        <f>P6</f>
        <v>0</v>
      </c>
      <c r="Y18" s="49">
        <f>P7</f>
        <v>2</v>
      </c>
      <c r="Z18" s="49">
        <f>P8</f>
        <v>2</v>
      </c>
      <c r="AA18" s="49">
        <f>P9</f>
        <v>0</v>
      </c>
      <c r="AB18" s="49">
        <f>P10</f>
        <v>0</v>
      </c>
      <c r="AC18" s="49">
        <f>P11</f>
        <v>0</v>
      </c>
      <c r="AD18" s="49">
        <f>P12</f>
        <v>0</v>
      </c>
      <c r="AE18" s="3">
        <f>P13</f>
        <v>0</v>
      </c>
      <c r="AF18" s="3">
        <f>P14</f>
        <v>0</v>
      </c>
      <c r="AG18" s="3">
        <f>P15</f>
        <v>0</v>
      </c>
      <c r="AH18" s="3">
        <f>P16</f>
        <v>0</v>
      </c>
      <c r="AI18" s="3">
        <f>P17</f>
        <v>0</v>
      </c>
      <c r="AJ18" s="3">
        <f>P18</f>
        <v>0</v>
      </c>
      <c r="AK18" s="49">
        <f>P19</f>
        <v>2</v>
      </c>
      <c r="AL18" s="3">
        <f>P20</f>
        <v>0</v>
      </c>
      <c r="AM18" s="3">
        <f>P21</f>
        <v>0</v>
      </c>
      <c r="AN18" s="3">
        <f>P22</f>
        <v>0</v>
      </c>
      <c r="AO18" s="49">
        <f>P23</f>
        <v>0</v>
      </c>
      <c r="AP18" s="49">
        <f>P24</f>
        <v>0</v>
      </c>
      <c r="AQ18" s="49">
        <f>P25</f>
        <v>0</v>
      </c>
      <c r="AT18" s="49">
        <v>128</v>
      </c>
      <c r="AU18" s="30">
        <f t="shared" ref="AU18:BO18" si="28">PRODUCT(W18*100*1/W21)</f>
        <v>0</v>
      </c>
      <c r="AV18" s="30">
        <f t="shared" si="28"/>
        <v>0</v>
      </c>
      <c r="AW18" s="30">
        <f t="shared" si="28"/>
        <v>100</v>
      </c>
      <c r="AX18" s="30">
        <f t="shared" si="28"/>
        <v>100</v>
      </c>
      <c r="AY18" s="30">
        <f t="shared" si="28"/>
        <v>0</v>
      </c>
      <c r="AZ18" s="30">
        <f t="shared" si="28"/>
        <v>0</v>
      </c>
      <c r="BA18" s="30">
        <f t="shared" si="28"/>
        <v>0</v>
      </c>
      <c r="BB18" s="30">
        <f t="shared" si="28"/>
        <v>0</v>
      </c>
      <c r="BC18" s="33">
        <f t="shared" si="28"/>
        <v>0</v>
      </c>
      <c r="BD18" s="33">
        <f t="shared" si="28"/>
        <v>0</v>
      </c>
      <c r="BE18" s="33">
        <f t="shared" si="28"/>
        <v>0</v>
      </c>
      <c r="BF18" s="33">
        <f t="shared" si="28"/>
        <v>0</v>
      </c>
      <c r="BG18" s="33">
        <f t="shared" si="28"/>
        <v>0</v>
      </c>
      <c r="BH18" s="33">
        <f t="shared" si="28"/>
        <v>0</v>
      </c>
      <c r="BI18" s="30">
        <f t="shared" si="28"/>
        <v>100</v>
      </c>
      <c r="BJ18" s="33">
        <f t="shared" si="28"/>
        <v>0</v>
      </c>
      <c r="BK18" s="33">
        <f t="shared" si="28"/>
        <v>0</v>
      </c>
      <c r="BL18" s="33">
        <f t="shared" si="28"/>
        <v>0</v>
      </c>
      <c r="BM18" s="30">
        <f t="shared" si="28"/>
        <v>0</v>
      </c>
      <c r="BN18" s="30">
        <f t="shared" si="28"/>
        <v>0</v>
      </c>
      <c r="BO18" s="30">
        <f t="shared" si="28"/>
        <v>0</v>
      </c>
      <c r="BR18" s="49">
        <v>128</v>
      </c>
      <c r="BS18" s="30">
        <f t="shared" ref="BS18:CM18" si="29">AU5+AU6+AU7+AU8+AU9+AU10+AU11+AU12+AU13+AU14+AU15+AU16+AU17+AU18</f>
        <v>100</v>
      </c>
      <c r="BT18" s="30">
        <f t="shared" si="29"/>
        <v>100</v>
      </c>
      <c r="BU18" s="30">
        <f t="shared" si="29"/>
        <v>100</v>
      </c>
      <c r="BV18" s="30">
        <f t="shared" si="29"/>
        <v>100</v>
      </c>
      <c r="BW18" s="30">
        <f t="shared" si="29"/>
        <v>100</v>
      </c>
      <c r="BX18" s="30">
        <f t="shared" si="29"/>
        <v>100</v>
      </c>
      <c r="BY18" s="30">
        <f t="shared" si="29"/>
        <v>100</v>
      </c>
      <c r="BZ18" s="30">
        <f t="shared" si="29"/>
        <v>100</v>
      </c>
      <c r="CA18" s="33">
        <f t="shared" si="29"/>
        <v>100</v>
      </c>
      <c r="CB18" s="33">
        <f t="shared" si="29"/>
        <v>100</v>
      </c>
      <c r="CC18" s="33">
        <f t="shared" si="29"/>
        <v>100</v>
      </c>
      <c r="CD18" s="33">
        <f t="shared" si="29"/>
        <v>100</v>
      </c>
      <c r="CE18" s="33">
        <f t="shared" si="29"/>
        <v>100</v>
      </c>
      <c r="CF18" s="33">
        <f t="shared" si="29"/>
        <v>100</v>
      </c>
      <c r="CG18" s="30">
        <f t="shared" si="29"/>
        <v>100</v>
      </c>
      <c r="CH18" s="33">
        <f t="shared" si="29"/>
        <v>100</v>
      </c>
      <c r="CI18" s="33">
        <f t="shared" si="29"/>
        <v>100</v>
      </c>
      <c r="CJ18" s="33">
        <f t="shared" si="29"/>
        <v>100</v>
      </c>
      <c r="CK18" s="30">
        <f t="shared" si="29"/>
        <v>100</v>
      </c>
      <c r="CL18" s="30">
        <f t="shared" si="29"/>
        <v>100</v>
      </c>
      <c r="CM18" s="30">
        <f t="shared" si="29"/>
        <v>100</v>
      </c>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row>
    <row r="19" spans="2:118" x14ac:dyDescent="0.25">
      <c r="B19" s="49" t="s">
        <v>16</v>
      </c>
      <c r="C19" s="49">
        <v>0</v>
      </c>
      <c r="D19" s="49">
        <v>0</v>
      </c>
      <c r="E19" s="49">
        <v>0</v>
      </c>
      <c r="F19" s="49">
        <v>0</v>
      </c>
      <c r="G19" s="49">
        <v>0</v>
      </c>
      <c r="H19" s="49">
        <v>0</v>
      </c>
      <c r="I19" s="49">
        <v>0</v>
      </c>
      <c r="J19" s="49">
        <v>0</v>
      </c>
      <c r="K19" s="49">
        <v>0</v>
      </c>
      <c r="L19" s="49">
        <v>0</v>
      </c>
      <c r="M19" s="49">
        <v>0</v>
      </c>
      <c r="N19" s="49">
        <v>0</v>
      </c>
      <c r="O19" s="49">
        <v>0</v>
      </c>
      <c r="P19" s="49">
        <v>2</v>
      </c>
      <c r="Q19" s="49">
        <v>0</v>
      </c>
      <c r="R19" s="49">
        <v>0</v>
      </c>
      <c r="S19" s="49">
        <v>2</v>
      </c>
      <c r="V19" s="49">
        <v>256</v>
      </c>
      <c r="W19" s="49">
        <f>Q5</f>
        <v>0</v>
      </c>
      <c r="X19" s="49">
        <f>Q6</f>
        <v>0</v>
      </c>
      <c r="Y19" s="49">
        <f>Q7</f>
        <v>0</v>
      </c>
      <c r="Z19" s="49">
        <f>Q8</f>
        <v>0</v>
      </c>
      <c r="AA19" s="49">
        <f>Q9</f>
        <v>0</v>
      </c>
      <c r="AB19" s="49">
        <f>Q10</f>
        <v>0</v>
      </c>
      <c r="AC19" s="49">
        <f>Q11</f>
        <v>0</v>
      </c>
      <c r="AD19" s="49">
        <f>Q12</f>
        <v>0</v>
      </c>
      <c r="AE19" s="3">
        <f>Q13</f>
        <v>0</v>
      </c>
      <c r="AF19" s="3">
        <f>Q14</f>
        <v>0</v>
      </c>
      <c r="AG19" s="3">
        <f>Q15</f>
        <v>0</v>
      </c>
      <c r="AH19" s="3">
        <f>Q16</f>
        <v>0</v>
      </c>
      <c r="AI19" s="3">
        <f>Q17</f>
        <v>0</v>
      </c>
      <c r="AJ19" s="3">
        <f>Q18</f>
        <v>0</v>
      </c>
      <c r="AK19" s="49">
        <f>Q19</f>
        <v>0</v>
      </c>
      <c r="AL19" s="3">
        <f>Q20</f>
        <v>0</v>
      </c>
      <c r="AM19" s="3">
        <f>Q21</f>
        <v>0</v>
      </c>
      <c r="AN19" s="3">
        <f>Q22</f>
        <v>0</v>
      </c>
      <c r="AO19" s="49">
        <f>Q23</f>
        <v>0</v>
      </c>
      <c r="AP19" s="49">
        <f>Q24</f>
        <v>0</v>
      </c>
      <c r="AQ19" s="49">
        <f>Q25</f>
        <v>0</v>
      </c>
      <c r="AT19" s="49">
        <v>256</v>
      </c>
      <c r="AU19" s="30">
        <f t="shared" ref="AU19:BO19" si="30">PRODUCT(W19*100*1/W21)</f>
        <v>0</v>
      </c>
      <c r="AV19" s="30">
        <f t="shared" si="30"/>
        <v>0</v>
      </c>
      <c r="AW19" s="30">
        <f t="shared" si="30"/>
        <v>0</v>
      </c>
      <c r="AX19" s="30">
        <f t="shared" si="30"/>
        <v>0</v>
      </c>
      <c r="AY19" s="30">
        <f t="shared" si="30"/>
        <v>0</v>
      </c>
      <c r="AZ19" s="30">
        <f t="shared" si="30"/>
        <v>0</v>
      </c>
      <c r="BA19" s="30">
        <f t="shared" si="30"/>
        <v>0</v>
      </c>
      <c r="BB19" s="30">
        <f t="shared" si="30"/>
        <v>0</v>
      </c>
      <c r="BC19" s="33">
        <f t="shared" si="30"/>
        <v>0</v>
      </c>
      <c r="BD19" s="33">
        <f t="shared" si="30"/>
        <v>0</v>
      </c>
      <c r="BE19" s="33">
        <f t="shared" si="30"/>
        <v>0</v>
      </c>
      <c r="BF19" s="33">
        <f t="shared" si="30"/>
        <v>0</v>
      </c>
      <c r="BG19" s="33">
        <f t="shared" si="30"/>
        <v>0</v>
      </c>
      <c r="BH19" s="33">
        <f t="shared" si="30"/>
        <v>0</v>
      </c>
      <c r="BI19" s="30">
        <f t="shared" si="30"/>
        <v>0</v>
      </c>
      <c r="BJ19" s="33">
        <f t="shared" si="30"/>
        <v>0</v>
      </c>
      <c r="BK19" s="33">
        <f t="shared" si="30"/>
        <v>0</v>
      </c>
      <c r="BL19" s="33">
        <f t="shared" si="30"/>
        <v>0</v>
      </c>
      <c r="BM19" s="30">
        <f t="shared" si="30"/>
        <v>0</v>
      </c>
      <c r="BN19" s="30">
        <f t="shared" si="30"/>
        <v>0</v>
      </c>
      <c r="BO19" s="30">
        <f t="shared" si="30"/>
        <v>0</v>
      </c>
      <c r="BR19" s="49">
        <v>256</v>
      </c>
      <c r="BS19" s="30">
        <f t="shared" ref="BS19:CM19" si="31">AU5+AU6+AU7+AU8+AU9+AU10+AU11+AU12+AU13+AU14+AU15+AU16+AU17+AU18+AU19</f>
        <v>100</v>
      </c>
      <c r="BT19" s="30">
        <f t="shared" si="31"/>
        <v>100</v>
      </c>
      <c r="BU19" s="30">
        <f t="shared" si="31"/>
        <v>100</v>
      </c>
      <c r="BV19" s="30">
        <f t="shared" si="31"/>
        <v>100</v>
      </c>
      <c r="BW19" s="30">
        <f t="shared" si="31"/>
        <v>100</v>
      </c>
      <c r="BX19" s="30">
        <f t="shared" si="31"/>
        <v>100</v>
      </c>
      <c r="BY19" s="30">
        <f t="shared" si="31"/>
        <v>100</v>
      </c>
      <c r="BZ19" s="30">
        <f t="shared" si="31"/>
        <v>100</v>
      </c>
      <c r="CA19" s="33">
        <f t="shared" si="31"/>
        <v>100</v>
      </c>
      <c r="CB19" s="33">
        <f t="shared" si="31"/>
        <v>100</v>
      </c>
      <c r="CC19" s="33">
        <f t="shared" si="31"/>
        <v>100</v>
      </c>
      <c r="CD19" s="33">
        <f t="shared" si="31"/>
        <v>100</v>
      </c>
      <c r="CE19" s="33">
        <f t="shared" si="31"/>
        <v>100</v>
      </c>
      <c r="CF19" s="33">
        <f t="shared" si="31"/>
        <v>100</v>
      </c>
      <c r="CG19" s="30">
        <f t="shared" si="31"/>
        <v>100</v>
      </c>
      <c r="CH19" s="33">
        <f t="shared" si="31"/>
        <v>100</v>
      </c>
      <c r="CI19" s="33">
        <f t="shared" si="31"/>
        <v>100</v>
      </c>
      <c r="CJ19" s="33">
        <f t="shared" si="31"/>
        <v>100</v>
      </c>
      <c r="CK19" s="30">
        <f t="shared" si="31"/>
        <v>100</v>
      </c>
      <c r="CL19" s="30">
        <f t="shared" si="31"/>
        <v>100</v>
      </c>
      <c r="CM19" s="30">
        <f t="shared" si="31"/>
        <v>100</v>
      </c>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row>
    <row r="20" spans="2:118" x14ac:dyDescent="0.25">
      <c r="B20" s="49" t="s">
        <v>17</v>
      </c>
      <c r="C20" s="2">
        <v>0</v>
      </c>
      <c r="D20" s="2">
        <v>0</v>
      </c>
      <c r="E20" s="2">
        <v>2</v>
      </c>
      <c r="F20" s="2">
        <v>0</v>
      </c>
      <c r="G20" s="2">
        <v>0</v>
      </c>
      <c r="H20" s="2">
        <v>0</v>
      </c>
      <c r="I20" s="2">
        <v>0</v>
      </c>
      <c r="J20" s="2">
        <v>0</v>
      </c>
      <c r="K20" s="4">
        <v>0</v>
      </c>
      <c r="L20" s="3">
        <v>0</v>
      </c>
      <c r="M20" s="3">
        <v>0</v>
      </c>
      <c r="N20" s="3">
        <v>0</v>
      </c>
      <c r="O20" s="3">
        <v>0</v>
      </c>
      <c r="P20" s="3">
        <v>0</v>
      </c>
      <c r="Q20" s="3">
        <v>0</v>
      </c>
      <c r="R20" s="3">
        <v>0</v>
      </c>
      <c r="S20" s="49">
        <v>2</v>
      </c>
      <c r="V20" s="49">
        <v>512</v>
      </c>
      <c r="W20" s="49">
        <f>R5</f>
        <v>0</v>
      </c>
      <c r="X20" s="49">
        <f>R6</f>
        <v>0</v>
      </c>
      <c r="Y20" s="49">
        <f>R7</f>
        <v>0</v>
      </c>
      <c r="Z20" s="49">
        <f>R8</f>
        <v>0</v>
      </c>
      <c r="AA20" s="49">
        <f>R9</f>
        <v>0</v>
      </c>
      <c r="AB20" s="49">
        <f>R10</f>
        <v>0</v>
      </c>
      <c r="AC20" s="49">
        <f>R11</f>
        <v>0</v>
      </c>
      <c r="AD20" s="49">
        <f>R12</f>
        <v>0</v>
      </c>
      <c r="AE20" s="3">
        <f>R13</f>
        <v>0</v>
      </c>
      <c r="AF20" s="3">
        <f>R14</f>
        <v>0</v>
      </c>
      <c r="AG20" s="3">
        <f>R15</f>
        <v>0</v>
      </c>
      <c r="AH20" s="3">
        <f>R16</f>
        <v>0</v>
      </c>
      <c r="AI20" s="3">
        <f>R17</f>
        <v>0</v>
      </c>
      <c r="AJ20" s="3">
        <f>R18</f>
        <v>0</v>
      </c>
      <c r="AK20" s="49">
        <f>R19</f>
        <v>0</v>
      </c>
      <c r="AL20" s="3">
        <f>R20</f>
        <v>0</v>
      </c>
      <c r="AM20" s="3">
        <f>R21</f>
        <v>0</v>
      </c>
      <c r="AN20" s="3">
        <f>R22</f>
        <v>0</v>
      </c>
      <c r="AO20" s="49">
        <f>R23</f>
        <v>0</v>
      </c>
      <c r="AP20" s="49">
        <f>R24</f>
        <v>0</v>
      </c>
      <c r="AQ20" s="49">
        <f>R25</f>
        <v>0</v>
      </c>
      <c r="AT20" s="49">
        <v>512</v>
      </c>
      <c r="AU20" s="30">
        <f t="shared" ref="AU20:BO20" si="32">PRODUCT(W20*100*1/W21)</f>
        <v>0</v>
      </c>
      <c r="AV20" s="30">
        <f t="shared" si="32"/>
        <v>0</v>
      </c>
      <c r="AW20" s="30">
        <f t="shared" si="32"/>
        <v>0</v>
      </c>
      <c r="AX20" s="30">
        <f t="shared" si="32"/>
        <v>0</v>
      </c>
      <c r="AY20" s="30">
        <f t="shared" si="32"/>
        <v>0</v>
      </c>
      <c r="AZ20" s="30">
        <f t="shared" si="32"/>
        <v>0</v>
      </c>
      <c r="BA20" s="30">
        <f t="shared" si="32"/>
        <v>0</v>
      </c>
      <c r="BB20" s="30">
        <f t="shared" si="32"/>
        <v>0</v>
      </c>
      <c r="BC20" s="33">
        <f t="shared" si="32"/>
        <v>0</v>
      </c>
      <c r="BD20" s="33">
        <f t="shared" si="32"/>
        <v>0</v>
      </c>
      <c r="BE20" s="33">
        <f t="shared" si="32"/>
        <v>0</v>
      </c>
      <c r="BF20" s="33">
        <f t="shared" si="32"/>
        <v>0</v>
      </c>
      <c r="BG20" s="33">
        <f t="shared" si="32"/>
        <v>0</v>
      </c>
      <c r="BH20" s="33">
        <f t="shared" si="32"/>
        <v>0</v>
      </c>
      <c r="BI20" s="30">
        <f t="shared" si="32"/>
        <v>0</v>
      </c>
      <c r="BJ20" s="33">
        <f t="shared" si="32"/>
        <v>0</v>
      </c>
      <c r="BK20" s="33">
        <f t="shared" si="32"/>
        <v>0</v>
      </c>
      <c r="BL20" s="33">
        <f t="shared" si="32"/>
        <v>0</v>
      </c>
      <c r="BM20" s="30">
        <f t="shared" si="32"/>
        <v>0</v>
      </c>
      <c r="BN20" s="30">
        <f t="shared" si="32"/>
        <v>0</v>
      </c>
      <c r="BO20" s="30">
        <f t="shared" si="32"/>
        <v>0</v>
      </c>
      <c r="BR20" s="49">
        <v>512</v>
      </c>
      <c r="BS20" s="30">
        <f t="shared" ref="BS20:CM20" si="33">AU5+AU6+AU7+AU8+AU9+AU10+AU11+AU12+AU13+AU14+AU15+AU16+AU17+AU18+AU19+AU20</f>
        <v>100</v>
      </c>
      <c r="BT20" s="30">
        <f t="shared" si="33"/>
        <v>100</v>
      </c>
      <c r="BU20" s="30">
        <f t="shared" si="33"/>
        <v>100</v>
      </c>
      <c r="BV20" s="30">
        <f t="shared" si="33"/>
        <v>100</v>
      </c>
      <c r="BW20" s="30">
        <f t="shared" si="33"/>
        <v>100</v>
      </c>
      <c r="BX20" s="30">
        <f t="shared" si="33"/>
        <v>100</v>
      </c>
      <c r="BY20" s="30">
        <f t="shared" si="33"/>
        <v>100</v>
      </c>
      <c r="BZ20" s="30">
        <f t="shared" si="33"/>
        <v>100</v>
      </c>
      <c r="CA20" s="33">
        <f t="shared" si="33"/>
        <v>100</v>
      </c>
      <c r="CB20" s="33">
        <f t="shared" si="33"/>
        <v>100</v>
      </c>
      <c r="CC20" s="33">
        <f t="shared" si="33"/>
        <v>100</v>
      </c>
      <c r="CD20" s="33">
        <f t="shared" si="33"/>
        <v>100</v>
      </c>
      <c r="CE20" s="33">
        <f t="shared" si="33"/>
        <v>100</v>
      </c>
      <c r="CF20" s="33">
        <f t="shared" si="33"/>
        <v>100</v>
      </c>
      <c r="CG20" s="30">
        <f t="shared" si="33"/>
        <v>100</v>
      </c>
      <c r="CH20" s="33">
        <f t="shared" si="33"/>
        <v>100</v>
      </c>
      <c r="CI20" s="33">
        <f t="shared" si="33"/>
        <v>100</v>
      </c>
      <c r="CJ20" s="33">
        <f t="shared" si="33"/>
        <v>100</v>
      </c>
      <c r="CK20" s="30">
        <f t="shared" si="33"/>
        <v>100</v>
      </c>
      <c r="CL20" s="30">
        <f t="shared" si="33"/>
        <v>100</v>
      </c>
      <c r="CM20" s="30">
        <f t="shared" si="33"/>
        <v>100</v>
      </c>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row>
    <row r="21" spans="2:118" x14ac:dyDescent="0.25">
      <c r="B21" s="49" t="s">
        <v>18</v>
      </c>
      <c r="C21" s="4">
        <v>0</v>
      </c>
      <c r="D21" s="4">
        <v>0</v>
      </c>
      <c r="E21" s="4">
        <v>0</v>
      </c>
      <c r="F21" s="4">
        <v>0</v>
      </c>
      <c r="G21" s="4">
        <v>0</v>
      </c>
      <c r="H21" s="4">
        <v>0</v>
      </c>
      <c r="I21" s="4">
        <v>0</v>
      </c>
      <c r="J21" s="3">
        <v>0</v>
      </c>
      <c r="K21" s="3">
        <v>0</v>
      </c>
      <c r="L21" s="3">
        <v>2</v>
      </c>
      <c r="M21" s="3">
        <v>0</v>
      </c>
      <c r="N21" s="3">
        <v>0</v>
      </c>
      <c r="O21" s="3">
        <v>0</v>
      </c>
      <c r="P21" s="3">
        <v>0</v>
      </c>
      <c r="Q21" s="3">
        <v>0</v>
      </c>
      <c r="R21" s="3">
        <v>0</v>
      </c>
      <c r="S21" s="49">
        <v>2</v>
      </c>
      <c r="V21" s="49" t="s">
        <v>1</v>
      </c>
      <c r="W21" s="49">
        <f>S5</f>
        <v>2</v>
      </c>
      <c r="X21" s="49">
        <f>S6</f>
        <v>2</v>
      </c>
      <c r="Y21" s="49">
        <f>S7</f>
        <v>2</v>
      </c>
      <c r="Z21" s="49">
        <f>S8</f>
        <v>2</v>
      </c>
      <c r="AA21" s="49">
        <f>S9</f>
        <v>2</v>
      </c>
      <c r="AB21" s="49">
        <f>S10</f>
        <v>2</v>
      </c>
      <c r="AC21" s="49">
        <f>S11</f>
        <v>2</v>
      </c>
      <c r="AD21" s="49">
        <f>S12</f>
        <v>2</v>
      </c>
      <c r="AE21" s="49">
        <f>S13</f>
        <v>2</v>
      </c>
      <c r="AF21" s="49">
        <f>S14</f>
        <v>2</v>
      </c>
      <c r="AG21" s="49">
        <f>S15</f>
        <v>2</v>
      </c>
      <c r="AH21" s="49">
        <f>S16</f>
        <v>2</v>
      </c>
      <c r="AI21" s="49">
        <f>S17</f>
        <v>2</v>
      </c>
      <c r="AJ21" s="49">
        <f>S18</f>
        <v>2</v>
      </c>
      <c r="AK21" s="49">
        <f>S19</f>
        <v>2</v>
      </c>
      <c r="AL21" s="49">
        <f>S20</f>
        <v>2</v>
      </c>
      <c r="AM21" s="49">
        <f>S21</f>
        <v>2</v>
      </c>
      <c r="AN21" s="49">
        <f>S22</f>
        <v>2</v>
      </c>
      <c r="AO21" s="49">
        <f>S23</f>
        <v>2</v>
      </c>
      <c r="AP21" s="49">
        <f>S24</f>
        <v>2</v>
      </c>
      <c r="AQ21" s="49">
        <f>S25</f>
        <v>2</v>
      </c>
      <c r="AT21" s="49" t="s">
        <v>47</v>
      </c>
      <c r="AU21" s="30">
        <f t="shared" ref="AU21:BO21" si="34">SUM(AU5:AU20)</f>
        <v>100</v>
      </c>
      <c r="AV21" s="30">
        <f t="shared" si="34"/>
        <v>100</v>
      </c>
      <c r="AW21" s="30">
        <f t="shared" si="34"/>
        <v>100</v>
      </c>
      <c r="AX21" s="30">
        <f t="shared" si="34"/>
        <v>100</v>
      </c>
      <c r="AY21" s="30">
        <f t="shared" si="34"/>
        <v>100</v>
      </c>
      <c r="AZ21" s="30">
        <f t="shared" si="34"/>
        <v>100</v>
      </c>
      <c r="BA21" s="30">
        <f t="shared" si="34"/>
        <v>100</v>
      </c>
      <c r="BB21" s="30">
        <f t="shared" si="34"/>
        <v>100</v>
      </c>
      <c r="BC21" s="30">
        <f t="shared" si="34"/>
        <v>100</v>
      </c>
      <c r="BD21" s="30">
        <f t="shared" si="34"/>
        <v>100</v>
      </c>
      <c r="BE21" s="30">
        <f t="shared" si="34"/>
        <v>100</v>
      </c>
      <c r="BF21" s="30">
        <f t="shared" si="34"/>
        <v>100</v>
      </c>
      <c r="BG21" s="30">
        <f t="shared" si="34"/>
        <v>100</v>
      </c>
      <c r="BH21" s="30">
        <f t="shared" si="34"/>
        <v>100</v>
      </c>
      <c r="BI21" s="30">
        <f t="shared" si="34"/>
        <v>100</v>
      </c>
      <c r="BJ21" s="30">
        <f t="shared" si="34"/>
        <v>100</v>
      </c>
      <c r="BK21" s="30">
        <f t="shared" si="34"/>
        <v>100</v>
      </c>
      <c r="BL21" s="30">
        <f t="shared" si="34"/>
        <v>100</v>
      </c>
      <c r="BM21" s="30">
        <f t="shared" si="34"/>
        <v>100</v>
      </c>
      <c r="BN21" s="30">
        <f t="shared" si="34"/>
        <v>100</v>
      </c>
      <c r="BO21" s="30">
        <f t="shared" si="34"/>
        <v>100</v>
      </c>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row>
    <row r="22" spans="2:118" x14ac:dyDescent="0.25">
      <c r="B22" s="49" t="s">
        <v>19</v>
      </c>
      <c r="C22" s="2">
        <v>0</v>
      </c>
      <c r="D22" s="2">
        <v>0</v>
      </c>
      <c r="E22" s="2">
        <v>0</v>
      </c>
      <c r="F22" s="2">
        <v>0</v>
      </c>
      <c r="G22" s="2">
        <v>0</v>
      </c>
      <c r="H22" s="2">
        <v>0</v>
      </c>
      <c r="I22" s="4">
        <v>0</v>
      </c>
      <c r="J22" s="3">
        <v>0</v>
      </c>
      <c r="K22" s="3">
        <v>1</v>
      </c>
      <c r="L22" s="3">
        <v>1</v>
      </c>
      <c r="M22" s="3">
        <v>0</v>
      </c>
      <c r="N22" s="3">
        <v>0</v>
      </c>
      <c r="O22" s="3">
        <v>0</v>
      </c>
      <c r="P22" s="3">
        <v>0</v>
      </c>
      <c r="Q22" s="3">
        <v>0</v>
      </c>
      <c r="R22" s="3">
        <v>0</v>
      </c>
      <c r="S22" s="49">
        <v>2</v>
      </c>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row>
    <row r="23" spans="2:118" x14ac:dyDescent="0.25">
      <c r="B23" s="49" t="s">
        <v>20</v>
      </c>
      <c r="C23" s="49">
        <v>0</v>
      </c>
      <c r="D23" s="49">
        <v>0</v>
      </c>
      <c r="E23" s="49">
        <v>0</v>
      </c>
      <c r="F23" s="49">
        <v>0</v>
      </c>
      <c r="G23" s="49">
        <v>0</v>
      </c>
      <c r="H23" s="49">
        <v>0</v>
      </c>
      <c r="I23" s="49">
        <v>0</v>
      </c>
      <c r="J23" s="49">
        <v>0</v>
      </c>
      <c r="K23" s="49">
        <v>0</v>
      </c>
      <c r="L23" s="49">
        <v>2</v>
      </c>
      <c r="M23" s="49">
        <v>0</v>
      </c>
      <c r="N23" s="49">
        <v>0</v>
      </c>
      <c r="O23" s="49">
        <v>0</v>
      </c>
      <c r="P23" s="49">
        <v>0</v>
      </c>
      <c r="Q23" s="49">
        <v>0</v>
      </c>
      <c r="R23" s="49">
        <v>0</v>
      </c>
      <c r="S23" s="49">
        <v>2</v>
      </c>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row>
    <row r="24" spans="2:118" x14ac:dyDescent="0.25">
      <c r="B24" s="49" t="s">
        <v>21</v>
      </c>
      <c r="C24" s="49">
        <v>0</v>
      </c>
      <c r="D24" s="49">
        <v>0</v>
      </c>
      <c r="E24" s="49">
        <v>0</v>
      </c>
      <c r="F24" s="49">
        <v>0</v>
      </c>
      <c r="G24" s="49">
        <v>2</v>
      </c>
      <c r="H24" s="49">
        <v>0</v>
      </c>
      <c r="I24" s="49">
        <v>0</v>
      </c>
      <c r="J24" s="49">
        <v>0</v>
      </c>
      <c r="K24" s="49">
        <v>0</v>
      </c>
      <c r="L24" s="49">
        <v>0</v>
      </c>
      <c r="M24" s="49">
        <v>0</v>
      </c>
      <c r="N24" s="49">
        <v>0</v>
      </c>
      <c r="O24" s="49">
        <v>0</v>
      </c>
      <c r="P24" s="49">
        <v>0</v>
      </c>
      <c r="Q24" s="49">
        <v>0</v>
      </c>
      <c r="R24" s="49">
        <v>0</v>
      </c>
      <c r="S24" s="49">
        <v>2</v>
      </c>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row>
    <row r="25" spans="2:118" x14ac:dyDescent="0.25">
      <c r="B25" s="49" t="s">
        <v>22</v>
      </c>
      <c r="C25" s="49">
        <v>0</v>
      </c>
      <c r="D25" s="49">
        <v>0</v>
      </c>
      <c r="E25" s="49">
        <v>0</v>
      </c>
      <c r="F25" s="49">
        <v>0</v>
      </c>
      <c r="G25" s="49">
        <v>1</v>
      </c>
      <c r="H25" s="49">
        <v>1</v>
      </c>
      <c r="I25" s="49">
        <v>0</v>
      </c>
      <c r="J25" s="49">
        <v>0</v>
      </c>
      <c r="K25" s="49">
        <v>0</v>
      </c>
      <c r="L25" s="49">
        <v>0</v>
      </c>
      <c r="M25" s="49">
        <v>0</v>
      </c>
      <c r="N25" s="49">
        <v>0</v>
      </c>
      <c r="O25" s="49">
        <v>0</v>
      </c>
      <c r="P25" s="49">
        <v>0</v>
      </c>
      <c r="Q25" s="49">
        <v>0</v>
      </c>
      <c r="R25" s="49">
        <v>0</v>
      </c>
      <c r="S25" s="49">
        <v>2</v>
      </c>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row>
    <row r="26" spans="2:118" x14ac:dyDescent="0.25">
      <c r="B26" s="49" t="s">
        <v>90</v>
      </c>
      <c r="C26" s="49">
        <v>0</v>
      </c>
      <c r="D26" s="49">
        <v>0</v>
      </c>
      <c r="E26" s="49">
        <v>0</v>
      </c>
      <c r="F26" s="49">
        <v>0</v>
      </c>
      <c r="G26" s="49">
        <v>0</v>
      </c>
      <c r="H26" s="49">
        <v>1</v>
      </c>
      <c r="I26" s="49">
        <v>0</v>
      </c>
      <c r="J26" s="49">
        <v>1</v>
      </c>
      <c r="K26" s="49">
        <v>0</v>
      </c>
      <c r="L26" s="49">
        <v>0</v>
      </c>
      <c r="M26" s="49">
        <v>0</v>
      </c>
      <c r="N26" s="49">
        <v>0</v>
      </c>
      <c r="O26" s="49">
        <v>0</v>
      </c>
      <c r="P26" s="49">
        <v>0</v>
      </c>
      <c r="Q26" s="49">
        <v>0</v>
      </c>
      <c r="R26" s="49">
        <v>0</v>
      </c>
      <c r="S26" s="49">
        <v>2</v>
      </c>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row>
    <row r="27" spans="2:118" x14ac:dyDescent="0.25">
      <c r="B27" s="49" t="s">
        <v>121</v>
      </c>
      <c r="C27" s="49">
        <v>0</v>
      </c>
      <c r="D27" s="49">
        <v>0</v>
      </c>
      <c r="E27" s="49">
        <v>0</v>
      </c>
      <c r="F27" s="49">
        <v>0</v>
      </c>
      <c r="G27" s="49">
        <v>0</v>
      </c>
      <c r="H27" s="49">
        <v>0</v>
      </c>
      <c r="I27" s="49">
        <v>0</v>
      </c>
      <c r="J27" s="49">
        <v>0</v>
      </c>
      <c r="K27" s="49">
        <v>0</v>
      </c>
      <c r="L27" s="49">
        <v>0</v>
      </c>
      <c r="M27" s="49">
        <v>2</v>
      </c>
      <c r="N27" s="49">
        <v>0</v>
      </c>
      <c r="O27" s="49">
        <v>0</v>
      </c>
      <c r="P27" s="49">
        <v>0</v>
      </c>
      <c r="Q27" s="49">
        <v>0</v>
      </c>
      <c r="R27" s="49">
        <v>0</v>
      </c>
      <c r="S27" s="49">
        <v>2</v>
      </c>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row>
    <row r="28" spans="2:118" x14ac:dyDescent="0.25">
      <c r="B28" s="49" t="s">
        <v>96</v>
      </c>
      <c r="C28" s="49">
        <v>0</v>
      </c>
      <c r="D28" s="49">
        <v>0</v>
      </c>
      <c r="E28" s="49">
        <v>0</v>
      </c>
      <c r="F28" s="49">
        <v>0</v>
      </c>
      <c r="G28" s="49">
        <v>0</v>
      </c>
      <c r="H28" s="49">
        <v>0</v>
      </c>
      <c r="I28" s="49">
        <v>0</v>
      </c>
      <c r="J28" s="49">
        <v>0</v>
      </c>
      <c r="K28" s="49">
        <v>0</v>
      </c>
      <c r="L28" s="49">
        <v>0</v>
      </c>
      <c r="M28" s="49">
        <v>2</v>
      </c>
      <c r="N28" s="49">
        <v>0</v>
      </c>
      <c r="O28" s="49">
        <v>0</v>
      </c>
      <c r="P28" s="49">
        <v>0</v>
      </c>
      <c r="Q28" s="49">
        <v>0</v>
      </c>
      <c r="R28" s="49">
        <v>0</v>
      </c>
      <c r="S28" s="49">
        <v>2</v>
      </c>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row>
    <row r="29" spans="2:118" x14ac:dyDescent="0.25">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row>
    <row r="30" spans="2:118" x14ac:dyDescent="0.25">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row>
    <row r="31" spans="2:118" x14ac:dyDescent="0.25">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row>
    <row r="32" spans="2:118" x14ac:dyDescent="0.25">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row>
    <row r="33" spans="95:118" x14ac:dyDescent="0.25">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row>
    <row r="34" spans="95:118" x14ac:dyDescent="0.25">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row>
    <row r="35" spans="95:118" x14ac:dyDescent="0.25">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row>
    <row r="36" spans="95:118" x14ac:dyDescent="0.25">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row>
    <row r="37" spans="95:118" x14ac:dyDescent="0.25">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row>
  </sheetData>
  <pageMargins left="0.7" right="0.7" top="0.78740157499999996" bottom="0.78740157499999996" header="0.3" footer="0.3"/>
  <pageSetup paperSize="9" scale="12" orientation="landscape" horizontalDpi="4294967295" verticalDpi="4294967295"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V35"/>
  <sheetViews>
    <sheetView zoomScale="75" zoomScaleNormal="75" workbookViewId="0">
      <selection activeCell="B4" sqref="B4:S28"/>
    </sheetView>
  </sheetViews>
  <sheetFormatPr baseColWidth="10" defaultRowHeight="15" x14ac:dyDescent="0.25"/>
  <cols>
    <col min="1" max="2" width="11.42578125" style="49"/>
    <col min="3" max="18" width="8.28515625" style="49" customWidth="1"/>
    <col min="19" max="22" width="11.42578125" style="49"/>
    <col min="23" max="45" width="8.28515625" style="49" customWidth="1"/>
    <col min="46" max="47" width="11.42578125" style="49"/>
    <col min="48" max="70" width="8.28515625" style="49" customWidth="1"/>
    <col min="71" max="72" width="11.42578125" style="49"/>
    <col min="73" max="96" width="8.28515625" style="30" customWidth="1"/>
    <col min="97" max="97" width="11.42578125" style="49"/>
    <col min="98" max="98" width="8.140625" style="49" customWidth="1"/>
    <col min="99" max="113" width="6.28515625" style="49" bestFit="1" customWidth="1"/>
    <col min="114" max="114" width="6.42578125" style="49" bestFit="1" customWidth="1"/>
    <col min="115" max="121" width="6.28515625" style="49" bestFit="1" customWidth="1"/>
    <col min="122" max="122" width="7" style="49" customWidth="1"/>
    <col min="123" max="16384" width="11.42578125" style="49"/>
  </cols>
  <sheetData>
    <row r="3" spans="1:126" x14ac:dyDescent="0.25">
      <c r="A3" s="49" t="s">
        <v>44</v>
      </c>
      <c r="V3" s="49" t="str">
        <f>A3</f>
        <v>Staphylococcus aureus</v>
      </c>
      <c r="AV3" s="49" t="str">
        <f>A3</f>
        <v>Staphylococcus aureus</v>
      </c>
      <c r="BW3" s="30" t="str">
        <f>A3</f>
        <v>Staphylococcus aureus</v>
      </c>
      <c r="CU3" s="10"/>
      <c r="CV3" s="10"/>
      <c r="CW3" s="10"/>
      <c r="CX3" s="10"/>
      <c r="CY3" s="10"/>
      <c r="CZ3" s="10"/>
      <c r="DA3" s="10"/>
      <c r="DB3" s="10"/>
      <c r="DC3" s="10"/>
      <c r="DD3" s="10"/>
      <c r="DE3" s="10"/>
      <c r="DF3" s="10"/>
      <c r="DG3" s="10"/>
      <c r="DH3" s="10"/>
      <c r="DI3" s="10"/>
      <c r="DJ3" s="10"/>
      <c r="DK3" s="10"/>
      <c r="DL3" s="10"/>
      <c r="DM3" s="10"/>
      <c r="DN3" s="10"/>
      <c r="DO3" s="10"/>
      <c r="DP3" s="10"/>
      <c r="DQ3" s="10"/>
      <c r="DR3" s="10"/>
      <c r="DS3" s="10"/>
    </row>
    <row r="4" spans="1:126" ht="18.75" x14ac:dyDescent="0.25">
      <c r="B4" s="49" t="s">
        <v>0</v>
      </c>
      <c r="C4" s="49">
        <v>1.5625E-2</v>
      </c>
      <c r="D4" s="49">
        <v>3.125E-2</v>
      </c>
      <c r="E4" s="49">
        <v>6.25E-2</v>
      </c>
      <c r="F4" s="49">
        <v>0.125</v>
      </c>
      <c r="G4" s="49">
        <v>0.25</v>
      </c>
      <c r="H4" s="49">
        <v>0.5</v>
      </c>
      <c r="I4" s="49">
        <v>1</v>
      </c>
      <c r="J4" s="49">
        <v>2</v>
      </c>
      <c r="K4" s="49">
        <v>4</v>
      </c>
      <c r="L4" s="49">
        <v>8</v>
      </c>
      <c r="M4" s="49">
        <v>16</v>
      </c>
      <c r="N4" s="49">
        <v>32</v>
      </c>
      <c r="O4" s="49">
        <v>64</v>
      </c>
      <c r="P4" s="49">
        <v>128</v>
      </c>
      <c r="Q4" s="49">
        <v>256</v>
      </c>
      <c r="R4" s="49">
        <v>512</v>
      </c>
      <c r="S4" s="49" t="s">
        <v>1</v>
      </c>
      <c r="V4" s="49" t="s">
        <v>0</v>
      </c>
      <c r="W4" s="49" t="str">
        <f>B5</f>
        <v>Penicillin G</v>
      </c>
      <c r="X4" s="49" t="str">
        <f>B6</f>
        <v>Oxacillin</v>
      </c>
      <c r="Y4" s="49" t="str">
        <f>B7</f>
        <v>Ampicillin/ Sulbactam</v>
      </c>
      <c r="Z4" s="49" t="str">
        <f>B8</f>
        <v>Piperacillin/ Tazobactam</v>
      </c>
      <c r="AA4" s="49" t="str">
        <f>B9</f>
        <v>Cefotaxim</v>
      </c>
      <c r="AB4" s="49" t="str">
        <f>B10</f>
        <v>Cefuroxim</v>
      </c>
      <c r="AC4" s="49" t="str">
        <f>B11</f>
        <v>Imipenem</v>
      </c>
      <c r="AD4" s="49" t="str">
        <f>B12</f>
        <v>Meropenem</v>
      </c>
      <c r="AE4" s="49" t="str">
        <f>B13</f>
        <v>Amikacin</v>
      </c>
      <c r="AF4" s="49" t="str">
        <f>B14</f>
        <v>Gentamicin</v>
      </c>
      <c r="AG4" s="49" t="str">
        <f>B15</f>
        <v>Fosfomycin</v>
      </c>
      <c r="AH4" s="49" t="str">
        <f>B16</f>
        <v>Cotrimoxazol</v>
      </c>
      <c r="AI4" s="49" t="str">
        <f>B17</f>
        <v>Ciprofloxacin</v>
      </c>
      <c r="AJ4" s="49" t="str">
        <f>B18</f>
        <v>Levofloxacin</v>
      </c>
      <c r="AK4" s="49" t="str">
        <f>B19</f>
        <v>Moxifloxacin</v>
      </c>
      <c r="AL4" s="49" t="str">
        <f>B20</f>
        <v>Doxycyclin</v>
      </c>
      <c r="AM4" s="49" t="str">
        <f>B21</f>
        <v>Rifampicin</v>
      </c>
      <c r="AN4" s="49" t="str">
        <f>B22</f>
        <v>Daptomycin</v>
      </c>
      <c r="AO4" s="49" t="str">
        <f>B23</f>
        <v>Roxythromycin</v>
      </c>
      <c r="AP4" s="49" t="str">
        <f>B24</f>
        <v>Clindamycin</v>
      </c>
      <c r="AQ4" s="49" t="str">
        <f>B25</f>
        <v>Linezolid</v>
      </c>
      <c r="AR4" s="49" t="str">
        <f>B26</f>
        <v>Vancomycin</v>
      </c>
      <c r="AS4" s="49" t="s">
        <v>38</v>
      </c>
      <c r="AT4" s="49" t="s">
        <v>22</v>
      </c>
      <c r="AW4" s="49" t="str">
        <f t="shared" ref="AW4:BS4" si="0">W4</f>
        <v>Penicillin G</v>
      </c>
      <c r="AX4" s="49" t="str">
        <f t="shared" si="0"/>
        <v>Oxacillin</v>
      </c>
      <c r="AY4" s="49" t="str">
        <f t="shared" si="0"/>
        <v>Ampicillin/ Sulbactam</v>
      </c>
      <c r="AZ4" s="49" t="str">
        <f t="shared" si="0"/>
        <v>Piperacillin/ Tazobactam</v>
      </c>
      <c r="BA4" s="49" t="str">
        <f t="shared" si="0"/>
        <v>Cefotaxim</v>
      </c>
      <c r="BB4" s="49" t="str">
        <f t="shared" si="0"/>
        <v>Cefuroxim</v>
      </c>
      <c r="BC4" s="49" t="str">
        <f t="shared" si="0"/>
        <v>Imipenem</v>
      </c>
      <c r="BD4" s="49" t="str">
        <f t="shared" si="0"/>
        <v>Meropenem</v>
      </c>
      <c r="BE4" s="49" t="str">
        <f t="shared" si="0"/>
        <v>Amikacin</v>
      </c>
      <c r="BF4" s="49" t="str">
        <f t="shared" si="0"/>
        <v>Gentamicin</v>
      </c>
      <c r="BG4" s="49" t="str">
        <f t="shared" si="0"/>
        <v>Fosfomycin</v>
      </c>
      <c r="BH4" s="49" t="str">
        <f t="shared" si="0"/>
        <v>Cotrimoxazol</v>
      </c>
      <c r="BI4" s="49" t="str">
        <f t="shared" si="0"/>
        <v>Ciprofloxacin</v>
      </c>
      <c r="BJ4" s="49" t="str">
        <f t="shared" si="0"/>
        <v>Levofloxacin</v>
      </c>
      <c r="BK4" s="49" t="str">
        <f t="shared" si="0"/>
        <v>Moxifloxacin</v>
      </c>
      <c r="BL4" s="49" t="str">
        <f t="shared" si="0"/>
        <v>Doxycyclin</v>
      </c>
      <c r="BM4" s="49" t="str">
        <f t="shared" si="0"/>
        <v>Rifampicin</v>
      </c>
      <c r="BN4" s="49" t="str">
        <f t="shared" si="0"/>
        <v>Daptomycin</v>
      </c>
      <c r="BO4" s="49" t="str">
        <f t="shared" si="0"/>
        <v>Roxythromycin</v>
      </c>
      <c r="BP4" s="49" t="str">
        <f t="shared" si="0"/>
        <v>Clindamycin</v>
      </c>
      <c r="BQ4" s="49" t="str">
        <f t="shared" si="0"/>
        <v>Linezolid</v>
      </c>
      <c r="BR4" s="49" t="str">
        <f t="shared" si="0"/>
        <v>Vancomycin</v>
      </c>
      <c r="BS4" s="49" t="str">
        <f t="shared" si="0"/>
        <v>Teicoplanin</v>
      </c>
      <c r="BT4" s="49" t="s">
        <v>22</v>
      </c>
      <c r="BU4" s="49"/>
      <c r="BV4" s="49"/>
      <c r="BW4" s="30" t="str">
        <f t="shared" ref="BW4:CS4" si="1">W4</f>
        <v>Penicillin G</v>
      </c>
      <c r="BX4" s="30" t="str">
        <f t="shared" si="1"/>
        <v>Oxacillin</v>
      </c>
      <c r="BY4" s="30" t="str">
        <f t="shared" si="1"/>
        <v>Ampicillin/ Sulbactam</v>
      </c>
      <c r="BZ4" s="30" t="str">
        <f t="shared" si="1"/>
        <v>Piperacillin/ Tazobactam</v>
      </c>
      <c r="CA4" s="30" t="str">
        <f t="shared" si="1"/>
        <v>Cefotaxim</v>
      </c>
      <c r="CB4" s="30" t="str">
        <f t="shared" si="1"/>
        <v>Cefuroxim</v>
      </c>
      <c r="CC4" s="30" t="str">
        <f t="shared" si="1"/>
        <v>Imipenem</v>
      </c>
      <c r="CD4" s="30" t="str">
        <f t="shared" si="1"/>
        <v>Meropenem</v>
      </c>
      <c r="CE4" s="30" t="str">
        <f t="shared" si="1"/>
        <v>Amikacin</v>
      </c>
      <c r="CF4" s="30" t="str">
        <f t="shared" si="1"/>
        <v>Gentamicin</v>
      </c>
      <c r="CG4" s="30" t="str">
        <f t="shared" si="1"/>
        <v>Fosfomycin</v>
      </c>
      <c r="CH4" s="30" t="str">
        <f t="shared" si="1"/>
        <v>Cotrimoxazol</v>
      </c>
      <c r="CI4" s="30" t="str">
        <f t="shared" si="1"/>
        <v>Ciprofloxacin</v>
      </c>
      <c r="CJ4" s="30" t="str">
        <f t="shared" si="1"/>
        <v>Levofloxacin</v>
      </c>
      <c r="CK4" s="30" t="str">
        <f t="shared" si="1"/>
        <v>Moxifloxacin</v>
      </c>
      <c r="CL4" s="30" t="str">
        <f t="shared" si="1"/>
        <v>Doxycyclin</v>
      </c>
      <c r="CM4" s="30" t="str">
        <f t="shared" si="1"/>
        <v>Rifampicin</v>
      </c>
      <c r="CN4" s="30" t="str">
        <f t="shared" si="1"/>
        <v>Daptomycin</v>
      </c>
      <c r="CO4" s="30" t="str">
        <f t="shared" si="1"/>
        <v>Roxythromycin</v>
      </c>
      <c r="CP4" s="30" t="str">
        <f t="shared" si="1"/>
        <v>Clindamycin</v>
      </c>
      <c r="CQ4" s="30" t="str">
        <f t="shared" si="1"/>
        <v>Linezolid</v>
      </c>
      <c r="CR4" s="30" t="str">
        <f t="shared" si="1"/>
        <v>Vancomycin</v>
      </c>
      <c r="CS4" s="30" t="str">
        <f t="shared" si="1"/>
        <v>Teicoplanin</v>
      </c>
      <c r="CT4" s="49" t="s">
        <v>22</v>
      </c>
      <c r="CU4" s="30"/>
      <c r="CW4" s="39"/>
      <c r="CX4" s="24" t="s">
        <v>73</v>
      </c>
      <c r="CY4" s="24" t="s">
        <v>74</v>
      </c>
      <c r="CZ4" s="24" t="s">
        <v>53</v>
      </c>
      <c r="DA4" s="24" t="s">
        <v>55</v>
      </c>
      <c r="DB4" s="24" t="s">
        <v>57</v>
      </c>
      <c r="DC4" s="24" t="s">
        <v>75</v>
      </c>
      <c r="DD4" s="24" t="s">
        <v>59</v>
      </c>
      <c r="DE4" s="24" t="s">
        <v>60</v>
      </c>
      <c r="DF4" s="24" t="s">
        <v>62</v>
      </c>
      <c r="DG4" s="24" t="s">
        <v>63</v>
      </c>
      <c r="DH4" s="24" t="s">
        <v>65</v>
      </c>
      <c r="DI4" s="24" t="s">
        <v>66</v>
      </c>
      <c r="DJ4" s="24" t="s">
        <v>67</v>
      </c>
      <c r="DK4" s="24" t="s">
        <v>68</v>
      </c>
      <c r="DL4" s="24" t="s">
        <v>69</v>
      </c>
      <c r="DM4" s="24" t="s">
        <v>70</v>
      </c>
      <c r="DN4" s="24" t="s">
        <v>76</v>
      </c>
      <c r="DO4" s="24" t="s">
        <v>77</v>
      </c>
      <c r="DP4" s="24" t="s">
        <v>78</v>
      </c>
      <c r="DQ4" s="24" t="s">
        <v>79</v>
      </c>
      <c r="DR4" s="24" t="s">
        <v>80</v>
      </c>
      <c r="DS4" s="24" t="s">
        <v>81</v>
      </c>
      <c r="DT4" s="24" t="s">
        <v>82</v>
      </c>
      <c r="DU4" s="24" t="s">
        <v>93</v>
      </c>
      <c r="DV4" s="10"/>
    </row>
    <row r="5" spans="1:126" ht="18.75" x14ac:dyDescent="0.25">
      <c r="B5" s="49" t="s">
        <v>31</v>
      </c>
      <c r="C5" s="2">
        <v>0</v>
      </c>
      <c r="D5" s="2">
        <v>74</v>
      </c>
      <c r="E5" s="2">
        <v>22</v>
      </c>
      <c r="F5" s="2">
        <v>8</v>
      </c>
      <c r="G5" s="3">
        <v>10</v>
      </c>
      <c r="H5" s="3">
        <v>17</v>
      </c>
      <c r="I5" s="3">
        <v>24</v>
      </c>
      <c r="J5" s="3">
        <v>5</v>
      </c>
      <c r="K5" s="3">
        <v>12</v>
      </c>
      <c r="L5" s="3">
        <v>53</v>
      </c>
      <c r="M5" s="3">
        <v>0</v>
      </c>
      <c r="N5" s="3">
        <v>0</v>
      </c>
      <c r="O5" s="3">
        <v>0</v>
      </c>
      <c r="P5" s="3">
        <v>0</v>
      </c>
      <c r="Q5" s="3">
        <v>0</v>
      </c>
      <c r="R5" s="3">
        <v>0</v>
      </c>
      <c r="S5" s="49">
        <v>225</v>
      </c>
      <c r="V5" s="49">
        <v>1.5625E-2</v>
      </c>
      <c r="W5" s="2">
        <f>C5</f>
        <v>0</v>
      </c>
      <c r="X5" s="2">
        <f>C6</f>
        <v>0</v>
      </c>
      <c r="Y5" s="49">
        <f>C7</f>
        <v>0</v>
      </c>
      <c r="Z5" s="49">
        <f>C8</f>
        <v>0</v>
      </c>
      <c r="AA5" s="49">
        <f>C9</f>
        <v>0</v>
      </c>
      <c r="AB5" s="49">
        <f>C10</f>
        <v>0</v>
      </c>
      <c r="AC5" s="49">
        <f>C11</f>
        <v>0</v>
      </c>
      <c r="AD5" s="49">
        <f>C12</f>
        <v>0</v>
      </c>
      <c r="AE5" s="2">
        <f>C13</f>
        <v>0</v>
      </c>
      <c r="AF5" s="2">
        <f>C14</f>
        <v>0</v>
      </c>
      <c r="AG5" s="2">
        <f>C15</f>
        <v>0</v>
      </c>
      <c r="AH5" s="2">
        <f>C16</f>
        <v>0</v>
      </c>
      <c r="AI5" s="4">
        <f>C17</f>
        <v>0</v>
      </c>
      <c r="AJ5" s="4">
        <f>C18</f>
        <v>0</v>
      </c>
      <c r="AK5" s="2">
        <f>C19</f>
        <v>0</v>
      </c>
      <c r="AL5" s="2">
        <f>C20</f>
        <v>0</v>
      </c>
      <c r="AM5" s="2">
        <f>C21</f>
        <v>0</v>
      </c>
      <c r="AN5" s="2">
        <f>C22</f>
        <v>0</v>
      </c>
      <c r="AO5" s="2">
        <f>C23</f>
        <v>0</v>
      </c>
      <c r="AP5" s="2">
        <f>C24</f>
        <v>0</v>
      </c>
      <c r="AQ5" s="2">
        <f>C25</f>
        <v>0</v>
      </c>
      <c r="AR5" s="2">
        <f>C26</f>
        <v>0</v>
      </c>
      <c r="AS5" s="2">
        <f>C27</f>
        <v>0</v>
      </c>
      <c r="AT5" s="2">
        <f>C28</f>
        <v>0</v>
      </c>
      <c r="AV5" s="49">
        <v>1.5625E-2</v>
      </c>
      <c r="AW5" s="31">
        <f t="shared" ref="AW5:BT5" si="2">PRODUCT(W5*100*1/W21)</f>
        <v>0</v>
      </c>
      <c r="AX5" s="31">
        <f t="shared" si="2"/>
        <v>0</v>
      </c>
      <c r="AY5" s="30">
        <f t="shared" si="2"/>
        <v>0</v>
      </c>
      <c r="AZ5" s="30">
        <f t="shared" si="2"/>
        <v>0</v>
      </c>
      <c r="BA5" s="30">
        <f t="shared" si="2"/>
        <v>0</v>
      </c>
      <c r="BB5" s="30">
        <f t="shared" si="2"/>
        <v>0</v>
      </c>
      <c r="BC5" s="30">
        <f t="shared" si="2"/>
        <v>0</v>
      </c>
      <c r="BD5" s="30">
        <f t="shared" si="2"/>
        <v>0</v>
      </c>
      <c r="BE5" s="31">
        <f t="shared" si="2"/>
        <v>0</v>
      </c>
      <c r="BF5" s="31">
        <f t="shared" si="2"/>
        <v>0</v>
      </c>
      <c r="BG5" s="31">
        <f t="shared" si="2"/>
        <v>0</v>
      </c>
      <c r="BH5" s="31">
        <f t="shared" si="2"/>
        <v>0</v>
      </c>
      <c r="BI5" s="32">
        <f t="shared" si="2"/>
        <v>0</v>
      </c>
      <c r="BJ5" s="32">
        <f t="shared" si="2"/>
        <v>0</v>
      </c>
      <c r="BK5" s="31">
        <f t="shared" si="2"/>
        <v>0</v>
      </c>
      <c r="BL5" s="31">
        <f t="shared" si="2"/>
        <v>0</v>
      </c>
      <c r="BM5" s="31">
        <f t="shared" si="2"/>
        <v>0</v>
      </c>
      <c r="BN5" s="31">
        <f t="shared" si="2"/>
        <v>0</v>
      </c>
      <c r="BO5" s="31">
        <f t="shared" si="2"/>
        <v>0</v>
      </c>
      <c r="BP5" s="31">
        <f t="shared" si="2"/>
        <v>0</v>
      </c>
      <c r="BQ5" s="31">
        <f t="shared" si="2"/>
        <v>0</v>
      </c>
      <c r="BR5" s="31">
        <f t="shared" si="2"/>
        <v>0</v>
      </c>
      <c r="BS5" s="31">
        <f t="shared" si="2"/>
        <v>0</v>
      </c>
      <c r="BT5" s="31">
        <f t="shared" si="2"/>
        <v>0</v>
      </c>
      <c r="BU5" s="49"/>
      <c r="BV5" s="49">
        <v>1.5625E-2</v>
      </c>
      <c r="BW5" s="31">
        <f t="shared" ref="BW5:CT5" si="3">AW5</f>
        <v>0</v>
      </c>
      <c r="BX5" s="31">
        <f t="shared" si="3"/>
        <v>0</v>
      </c>
      <c r="BY5" s="30">
        <f t="shared" si="3"/>
        <v>0</v>
      </c>
      <c r="BZ5" s="30">
        <f t="shared" si="3"/>
        <v>0</v>
      </c>
      <c r="CA5" s="30">
        <f t="shared" si="3"/>
        <v>0</v>
      </c>
      <c r="CB5" s="30">
        <f t="shared" si="3"/>
        <v>0</v>
      </c>
      <c r="CC5" s="30">
        <f t="shared" si="3"/>
        <v>0</v>
      </c>
      <c r="CD5" s="30">
        <f t="shared" si="3"/>
        <v>0</v>
      </c>
      <c r="CE5" s="31">
        <f t="shared" si="3"/>
        <v>0</v>
      </c>
      <c r="CF5" s="31">
        <f t="shared" si="3"/>
        <v>0</v>
      </c>
      <c r="CG5" s="31">
        <f t="shared" si="3"/>
        <v>0</v>
      </c>
      <c r="CH5" s="31">
        <f t="shared" si="3"/>
        <v>0</v>
      </c>
      <c r="CI5" s="32">
        <f t="shared" si="3"/>
        <v>0</v>
      </c>
      <c r="CJ5" s="32">
        <f t="shared" si="3"/>
        <v>0</v>
      </c>
      <c r="CK5" s="31">
        <f t="shared" si="3"/>
        <v>0</v>
      </c>
      <c r="CL5" s="31">
        <f t="shared" si="3"/>
        <v>0</v>
      </c>
      <c r="CM5" s="31">
        <f t="shared" si="3"/>
        <v>0</v>
      </c>
      <c r="CN5" s="31">
        <f t="shared" si="3"/>
        <v>0</v>
      </c>
      <c r="CO5" s="31">
        <f t="shared" si="3"/>
        <v>0</v>
      </c>
      <c r="CP5" s="31">
        <f t="shared" si="3"/>
        <v>0</v>
      </c>
      <c r="CQ5" s="31">
        <f t="shared" si="3"/>
        <v>0</v>
      </c>
      <c r="CR5" s="31">
        <f t="shared" si="3"/>
        <v>0</v>
      </c>
      <c r="CS5" s="31">
        <f t="shared" si="3"/>
        <v>0</v>
      </c>
      <c r="CT5" s="31">
        <f t="shared" si="3"/>
        <v>0</v>
      </c>
      <c r="CW5" s="25" t="s">
        <v>49</v>
      </c>
      <c r="CX5" s="26">
        <f t="shared" ref="CX5:DU5" si="4">W21</f>
        <v>225</v>
      </c>
      <c r="CY5" s="26">
        <f t="shared" si="4"/>
        <v>225</v>
      </c>
      <c r="CZ5" s="26">
        <f t="shared" si="4"/>
        <v>225</v>
      </c>
      <c r="DA5" s="26">
        <f t="shared" si="4"/>
        <v>225</v>
      </c>
      <c r="DB5" s="26">
        <f t="shared" si="4"/>
        <v>225</v>
      </c>
      <c r="DC5" s="26">
        <f t="shared" si="4"/>
        <v>225</v>
      </c>
      <c r="DD5" s="26">
        <f t="shared" si="4"/>
        <v>225</v>
      </c>
      <c r="DE5" s="27">
        <f t="shared" si="4"/>
        <v>225</v>
      </c>
      <c r="DF5" s="27">
        <f t="shared" si="4"/>
        <v>225</v>
      </c>
      <c r="DG5" s="27">
        <f t="shared" si="4"/>
        <v>225</v>
      </c>
      <c r="DH5" s="27">
        <f t="shared" si="4"/>
        <v>225</v>
      </c>
      <c r="DI5" s="27">
        <f t="shared" si="4"/>
        <v>225</v>
      </c>
      <c r="DJ5" s="27">
        <f t="shared" si="4"/>
        <v>225</v>
      </c>
      <c r="DK5" s="27">
        <f t="shared" si="4"/>
        <v>225</v>
      </c>
      <c r="DL5" s="27">
        <f t="shared" si="4"/>
        <v>225</v>
      </c>
      <c r="DM5" s="27">
        <f t="shared" si="4"/>
        <v>225</v>
      </c>
      <c r="DN5" s="27">
        <f t="shared" si="4"/>
        <v>225</v>
      </c>
      <c r="DO5" s="27">
        <f t="shared" si="4"/>
        <v>225</v>
      </c>
      <c r="DP5" s="27">
        <f t="shared" si="4"/>
        <v>225</v>
      </c>
      <c r="DQ5" s="27">
        <f t="shared" si="4"/>
        <v>225</v>
      </c>
      <c r="DR5" s="27">
        <f t="shared" si="4"/>
        <v>225</v>
      </c>
      <c r="DS5" s="27">
        <f t="shared" si="4"/>
        <v>225</v>
      </c>
      <c r="DT5" s="27">
        <f t="shared" si="4"/>
        <v>225</v>
      </c>
      <c r="DU5" s="27">
        <f t="shared" si="4"/>
        <v>223</v>
      </c>
      <c r="DV5" s="10"/>
    </row>
    <row r="6" spans="1:126" ht="18.75" x14ac:dyDescent="0.25">
      <c r="B6" s="49" t="s">
        <v>32</v>
      </c>
      <c r="C6" s="2">
        <v>0</v>
      </c>
      <c r="D6" s="2">
        <v>0</v>
      </c>
      <c r="E6" s="2">
        <v>69</v>
      </c>
      <c r="F6" s="2">
        <v>1</v>
      </c>
      <c r="G6" s="2">
        <v>90</v>
      </c>
      <c r="H6" s="2">
        <v>42</v>
      </c>
      <c r="I6" s="2">
        <v>7</v>
      </c>
      <c r="J6" s="2">
        <v>0</v>
      </c>
      <c r="K6" s="3">
        <v>2</v>
      </c>
      <c r="L6" s="3">
        <v>2</v>
      </c>
      <c r="M6" s="3">
        <v>12</v>
      </c>
      <c r="N6" s="3">
        <v>0</v>
      </c>
      <c r="O6" s="3">
        <v>0</v>
      </c>
      <c r="P6" s="3">
        <v>0</v>
      </c>
      <c r="Q6" s="3">
        <v>0</v>
      </c>
      <c r="R6" s="3">
        <v>0</v>
      </c>
      <c r="S6" s="49">
        <v>225</v>
      </c>
      <c r="V6" s="49">
        <v>3.125E-2</v>
      </c>
      <c r="W6" s="2">
        <f>D5</f>
        <v>74</v>
      </c>
      <c r="X6" s="2">
        <f>D6</f>
        <v>0</v>
      </c>
      <c r="Y6" s="49">
        <f>D7</f>
        <v>0</v>
      </c>
      <c r="Z6" s="49">
        <f>D8</f>
        <v>0</v>
      </c>
      <c r="AA6" s="49">
        <f>D9</f>
        <v>1</v>
      </c>
      <c r="AB6" s="49">
        <f>D10</f>
        <v>0</v>
      </c>
      <c r="AC6" s="49">
        <f>D11</f>
        <v>0</v>
      </c>
      <c r="AD6" s="49">
        <f>D12</f>
        <v>0</v>
      </c>
      <c r="AE6" s="2">
        <f>D13</f>
        <v>0</v>
      </c>
      <c r="AF6" s="2">
        <f>D14</f>
        <v>0</v>
      </c>
      <c r="AG6" s="2">
        <f>D15</f>
        <v>0</v>
      </c>
      <c r="AH6" s="2">
        <f>D16</f>
        <v>0</v>
      </c>
      <c r="AI6" s="4">
        <f>D17</f>
        <v>2</v>
      </c>
      <c r="AJ6" s="4">
        <f>D18</f>
        <v>14</v>
      </c>
      <c r="AK6" s="2">
        <f>D19</f>
        <v>18</v>
      </c>
      <c r="AL6" s="2">
        <f>D20</f>
        <v>0</v>
      </c>
      <c r="AM6" s="2">
        <f>D21</f>
        <v>205</v>
      </c>
      <c r="AN6" s="2">
        <f>D22</f>
        <v>1</v>
      </c>
      <c r="AO6" s="2">
        <f>D23</f>
        <v>0</v>
      </c>
      <c r="AP6" s="2">
        <f>D24</f>
        <v>50</v>
      </c>
      <c r="AQ6" s="2">
        <f>D25</f>
        <v>0</v>
      </c>
      <c r="AR6" s="2">
        <f>D26</f>
        <v>0</v>
      </c>
      <c r="AS6" s="2">
        <f>D27</f>
        <v>0</v>
      </c>
      <c r="AT6" s="2">
        <f>D28</f>
        <v>110</v>
      </c>
      <c r="AV6" s="49">
        <v>3.125E-2</v>
      </c>
      <c r="AW6" s="31">
        <f t="shared" ref="AW6:BT6" si="5">PRODUCT(W6*100*1/W21)</f>
        <v>32.888888888888886</v>
      </c>
      <c r="AX6" s="31">
        <f t="shared" si="5"/>
        <v>0</v>
      </c>
      <c r="AY6" s="30">
        <f t="shared" si="5"/>
        <v>0</v>
      </c>
      <c r="AZ6" s="30">
        <f t="shared" si="5"/>
        <v>0</v>
      </c>
      <c r="BA6" s="30">
        <f t="shared" si="5"/>
        <v>0.44444444444444442</v>
      </c>
      <c r="BB6" s="30">
        <f t="shared" si="5"/>
        <v>0</v>
      </c>
      <c r="BC6" s="30">
        <f t="shared" si="5"/>
        <v>0</v>
      </c>
      <c r="BD6" s="30">
        <f t="shared" si="5"/>
        <v>0</v>
      </c>
      <c r="BE6" s="31">
        <f t="shared" si="5"/>
        <v>0</v>
      </c>
      <c r="BF6" s="31">
        <f t="shared" si="5"/>
        <v>0</v>
      </c>
      <c r="BG6" s="31">
        <f t="shared" si="5"/>
        <v>0</v>
      </c>
      <c r="BH6" s="31">
        <f t="shared" si="5"/>
        <v>0</v>
      </c>
      <c r="BI6" s="32">
        <f t="shared" si="5"/>
        <v>0.88888888888888884</v>
      </c>
      <c r="BJ6" s="32">
        <f t="shared" si="5"/>
        <v>6.2222222222222223</v>
      </c>
      <c r="BK6" s="31">
        <f t="shared" si="5"/>
        <v>8</v>
      </c>
      <c r="BL6" s="31">
        <f t="shared" si="5"/>
        <v>0</v>
      </c>
      <c r="BM6" s="31">
        <f t="shared" si="5"/>
        <v>91.111111111111114</v>
      </c>
      <c r="BN6" s="31">
        <f t="shared" si="5"/>
        <v>0.44444444444444442</v>
      </c>
      <c r="BO6" s="31">
        <f t="shared" si="5"/>
        <v>0</v>
      </c>
      <c r="BP6" s="31">
        <f t="shared" si="5"/>
        <v>22.222222222222221</v>
      </c>
      <c r="BQ6" s="31">
        <f t="shared" si="5"/>
        <v>0</v>
      </c>
      <c r="BR6" s="31">
        <f t="shared" si="5"/>
        <v>0</v>
      </c>
      <c r="BS6" s="31">
        <f t="shared" si="5"/>
        <v>0</v>
      </c>
      <c r="BT6" s="31">
        <f t="shared" si="5"/>
        <v>49.327354260089685</v>
      </c>
      <c r="BU6" s="49"/>
      <c r="BV6" s="49">
        <v>3.125E-2</v>
      </c>
      <c r="BW6" s="31">
        <f t="shared" ref="BW6:CT6" si="6">AW5+AW6</f>
        <v>32.888888888888886</v>
      </c>
      <c r="BX6" s="31">
        <f t="shared" si="6"/>
        <v>0</v>
      </c>
      <c r="BY6" s="30">
        <f t="shared" si="6"/>
        <v>0</v>
      </c>
      <c r="BZ6" s="30">
        <f t="shared" si="6"/>
        <v>0</v>
      </c>
      <c r="CA6" s="30">
        <f t="shared" si="6"/>
        <v>0.44444444444444442</v>
      </c>
      <c r="CB6" s="30">
        <f t="shared" si="6"/>
        <v>0</v>
      </c>
      <c r="CC6" s="30">
        <f t="shared" si="6"/>
        <v>0</v>
      </c>
      <c r="CD6" s="30">
        <f t="shared" si="6"/>
        <v>0</v>
      </c>
      <c r="CE6" s="31">
        <f t="shared" si="6"/>
        <v>0</v>
      </c>
      <c r="CF6" s="31">
        <f t="shared" si="6"/>
        <v>0</v>
      </c>
      <c r="CG6" s="31">
        <f t="shared" si="6"/>
        <v>0</v>
      </c>
      <c r="CH6" s="31">
        <f t="shared" si="6"/>
        <v>0</v>
      </c>
      <c r="CI6" s="32">
        <f t="shared" si="6"/>
        <v>0.88888888888888884</v>
      </c>
      <c r="CJ6" s="32">
        <f t="shared" si="6"/>
        <v>6.2222222222222223</v>
      </c>
      <c r="CK6" s="31">
        <f t="shared" si="6"/>
        <v>8</v>
      </c>
      <c r="CL6" s="31">
        <f t="shared" si="6"/>
        <v>0</v>
      </c>
      <c r="CM6" s="31">
        <f t="shared" si="6"/>
        <v>91.111111111111114</v>
      </c>
      <c r="CN6" s="31">
        <f t="shared" si="6"/>
        <v>0.44444444444444442</v>
      </c>
      <c r="CO6" s="31">
        <f t="shared" si="6"/>
        <v>0</v>
      </c>
      <c r="CP6" s="31">
        <f t="shared" si="6"/>
        <v>22.222222222222221</v>
      </c>
      <c r="CQ6" s="31">
        <f t="shared" si="6"/>
        <v>0</v>
      </c>
      <c r="CR6" s="31">
        <f t="shared" si="6"/>
        <v>0</v>
      </c>
      <c r="CS6" s="31">
        <f t="shared" si="6"/>
        <v>0</v>
      </c>
      <c r="CT6" s="31">
        <f t="shared" si="6"/>
        <v>49.327354260089685</v>
      </c>
      <c r="CW6" s="25" t="s">
        <v>50</v>
      </c>
      <c r="CX6" s="18">
        <f>BW8</f>
        <v>46.222222222222221</v>
      </c>
      <c r="CY6" s="18">
        <f>BX12</f>
        <v>92.8888888888889</v>
      </c>
      <c r="CZ6" s="18"/>
      <c r="DA6" s="18"/>
      <c r="DB6" s="18"/>
      <c r="DC6" s="18"/>
      <c r="DD6" s="18"/>
      <c r="DE6" s="17"/>
      <c r="DF6" s="17">
        <f>CE14</f>
        <v>99.999999999999986</v>
      </c>
      <c r="DG6" s="17">
        <f>CF11</f>
        <v>97.777777777777771</v>
      </c>
      <c r="DH6" s="17">
        <f>CG16</f>
        <v>99.1111111111111</v>
      </c>
      <c r="DI6" s="17">
        <f>CH12</f>
        <v>93.333333333333329</v>
      </c>
      <c r="DJ6" s="13"/>
      <c r="DK6" s="17"/>
      <c r="DL6" s="17">
        <f>CK9</f>
        <v>88.888888888888886</v>
      </c>
      <c r="DM6" s="17">
        <f>CL11</f>
        <v>95.999999999999986</v>
      </c>
      <c r="DN6" s="17">
        <f>CM7</f>
        <v>99.111111111111114</v>
      </c>
      <c r="DO6" s="17">
        <f>CN11</f>
        <v>100</v>
      </c>
      <c r="DP6" s="17">
        <f>CO11</f>
        <v>83.555555555555557</v>
      </c>
      <c r="DQ6" s="17">
        <f>CP9</f>
        <v>94.666666666666686</v>
      </c>
      <c r="DR6" s="17">
        <f>CQ13</f>
        <v>100</v>
      </c>
      <c r="DS6" s="17">
        <f>CR12</f>
        <v>99.999999999999986</v>
      </c>
      <c r="DT6" s="17">
        <f>CS12</f>
        <v>100</v>
      </c>
      <c r="DU6" s="17">
        <f>CT10</f>
        <v>100</v>
      </c>
      <c r="DV6" s="10"/>
    </row>
    <row r="7" spans="1:126" ht="18.75" x14ac:dyDescent="0.25">
      <c r="B7" s="49" t="s">
        <v>3</v>
      </c>
      <c r="C7" s="49">
        <v>0</v>
      </c>
      <c r="D7" s="49">
        <v>0</v>
      </c>
      <c r="E7" s="49">
        <v>0</v>
      </c>
      <c r="F7" s="49">
        <v>152</v>
      </c>
      <c r="G7" s="49">
        <v>0</v>
      </c>
      <c r="H7" s="49">
        <v>37</v>
      </c>
      <c r="I7" s="49">
        <v>18</v>
      </c>
      <c r="J7" s="49">
        <v>7</v>
      </c>
      <c r="K7" s="49">
        <v>1</v>
      </c>
      <c r="L7" s="49">
        <v>2</v>
      </c>
      <c r="M7" s="49">
        <v>7</v>
      </c>
      <c r="N7" s="49">
        <v>1</v>
      </c>
      <c r="O7" s="49">
        <v>0</v>
      </c>
      <c r="P7" s="49">
        <v>0</v>
      </c>
      <c r="Q7" s="49">
        <v>0</v>
      </c>
      <c r="R7" s="49">
        <v>0</v>
      </c>
      <c r="S7" s="49">
        <v>225</v>
      </c>
      <c r="V7" s="49">
        <v>6.25E-2</v>
      </c>
      <c r="W7" s="2">
        <f>E5</f>
        <v>22</v>
      </c>
      <c r="X7" s="2">
        <f>E6</f>
        <v>69</v>
      </c>
      <c r="Y7" s="49">
        <f>E7</f>
        <v>0</v>
      </c>
      <c r="Z7" s="49">
        <f>E8</f>
        <v>0</v>
      </c>
      <c r="AA7" s="49">
        <f>E9</f>
        <v>0</v>
      </c>
      <c r="AB7" s="49">
        <f>E10</f>
        <v>0</v>
      </c>
      <c r="AC7" s="49">
        <f>E11</f>
        <v>212</v>
      </c>
      <c r="AD7" s="49">
        <f>E12</f>
        <v>199</v>
      </c>
      <c r="AE7" s="2">
        <f>E13</f>
        <v>0</v>
      </c>
      <c r="AF7" s="2">
        <f>E14</f>
        <v>53</v>
      </c>
      <c r="AG7" s="2">
        <f>E15</f>
        <v>0</v>
      </c>
      <c r="AH7" s="2">
        <f>E16</f>
        <v>188</v>
      </c>
      <c r="AI7" s="4">
        <f>E17</f>
        <v>1</v>
      </c>
      <c r="AJ7" s="4">
        <f>E18</f>
        <v>0</v>
      </c>
      <c r="AK7" s="2">
        <f>E19</f>
        <v>101</v>
      </c>
      <c r="AL7" s="2">
        <f>E20</f>
        <v>156</v>
      </c>
      <c r="AM7" s="2">
        <f>E21</f>
        <v>18</v>
      </c>
      <c r="AN7" s="2">
        <f>E22</f>
        <v>2</v>
      </c>
      <c r="AO7" s="2">
        <f>E23</f>
        <v>16</v>
      </c>
      <c r="AP7" s="2">
        <f>E24</f>
        <v>65</v>
      </c>
      <c r="AQ7" s="2">
        <f>E25</f>
        <v>2</v>
      </c>
      <c r="AR7" s="2">
        <f>E26</f>
        <v>1</v>
      </c>
      <c r="AS7" s="2">
        <f>E27</f>
        <v>0</v>
      </c>
      <c r="AT7" s="2">
        <f>E28</f>
        <v>0</v>
      </c>
      <c r="AV7" s="49">
        <v>6.25E-2</v>
      </c>
      <c r="AW7" s="31">
        <f t="shared" ref="AW7:BT7" si="7">PRODUCT(W7*100*1/W21)</f>
        <v>9.7777777777777786</v>
      </c>
      <c r="AX7" s="31">
        <f t="shared" si="7"/>
        <v>30.666666666666668</v>
      </c>
      <c r="AY7" s="30">
        <f t="shared" si="7"/>
        <v>0</v>
      </c>
      <c r="AZ7" s="30">
        <f t="shared" si="7"/>
        <v>0</v>
      </c>
      <c r="BA7" s="30">
        <f t="shared" si="7"/>
        <v>0</v>
      </c>
      <c r="BB7" s="30">
        <f t="shared" si="7"/>
        <v>0</v>
      </c>
      <c r="BC7" s="30">
        <f t="shared" si="7"/>
        <v>94.222222222222229</v>
      </c>
      <c r="BD7" s="30">
        <f t="shared" si="7"/>
        <v>88.444444444444443</v>
      </c>
      <c r="BE7" s="31">
        <f t="shared" si="7"/>
        <v>0</v>
      </c>
      <c r="BF7" s="31">
        <f t="shared" si="7"/>
        <v>23.555555555555557</v>
      </c>
      <c r="BG7" s="31">
        <f t="shared" si="7"/>
        <v>0</v>
      </c>
      <c r="BH7" s="31">
        <f t="shared" si="7"/>
        <v>83.555555555555557</v>
      </c>
      <c r="BI7" s="32">
        <f t="shared" si="7"/>
        <v>0.44444444444444442</v>
      </c>
      <c r="BJ7" s="32">
        <f t="shared" si="7"/>
        <v>0</v>
      </c>
      <c r="BK7" s="31">
        <f t="shared" si="7"/>
        <v>44.888888888888886</v>
      </c>
      <c r="BL7" s="31">
        <f t="shared" si="7"/>
        <v>69.333333333333329</v>
      </c>
      <c r="BM7" s="31">
        <f t="shared" si="7"/>
        <v>8</v>
      </c>
      <c r="BN7" s="31">
        <f t="shared" si="7"/>
        <v>0.88888888888888884</v>
      </c>
      <c r="BO7" s="31">
        <f t="shared" si="7"/>
        <v>7.1111111111111107</v>
      </c>
      <c r="BP7" s="31">
        <f t="shared" si="7"/>
        <v>28.888888888888889</v>
      </c>
      <c r="BQ7" s="31">
        <f t="shared" si="7"/>
        <v>0.88888888888888884</v>
      </c>
      <c r="BR7" s="31">
        <f t="shared" si="7"/>
        <v>0.44444444444444442</v>
      </c>
      <c r="BS7" s="31">
        <f t="shared" si="7"/>
        <v>0</v>
      </c>
      <c r="BT7" s="31">
        <f t="shared" si="7"/>
        <v>0</v>
      </c>
      <c r="BU7" s="49"/>
      <c r="BV7" s="49">
        <v>6.25E-2</v>
      </c>
      <c r="BW7" s="31">
        <f t="shared" ref="BW7:CT8" si="8">AW5+AW6+AW7</f>
        <v>42.666666666666664</v>
      </c>
      <c r="BX7" s="31">
        <f t="shared" si="8"/>
        <v>30.666666666666668</v>
      </c>
      <c r="BY7" s="30">
        <f t="shared" si="8"/>
        <v>0</v>
      </c>
      <c r="BZ7" s="30">
        <f t="shared" si="8"/>
        <v>0</v>
      </c>
      <c r="CA7" s="30">
        <f t="shared" si="8"/>
        <v>0.44444444444444442</v>
      </c>
      <c r="CB7" s="30">
        <f t="shared" si="8"/>
        <v>0</v>
      </c>
      <c r="CC7" s="30">
        <f t="shared" si="8"/>
        <v>94.222222222222229</v>
      </c>
      <c r="CD7" s="30">
        <f t="shared" si="8"/>
        <v>88.444444444444443</v>
      </c>
      <c r="CE7" s="31">
        <f t="shared" si="8"/>
        <v>0</v>
      </c>
      <c r="CF7" s="31">
        <f t="shared" si="8"/>
        <v>23.555555555555557</v>
      </c>
      <c r="CG7" s="31">
        <f t="shared" si="8"/>
        <v>0</v>
      </c>
      <c r="CH7" s="31">
        <f t="shared" si="8"/>
        <v>83.555555555555557</v>
      </c>
      <c r="CI7" s="32">
        <f t="shared" si="8"/>
        <v>1.3333333333333333</v>
      </c>
      <c r="CJ7" s="32">
        <f t="shared" si="8"/>
        <v>6.2222222222222223</v>
      </c>
      <c r="CK7" s="31">
        <f t="shared" si="8"/>
        <v>52.888888888888886</v>
      </c>
      <c r="CL7" s="31">
        <f t="shared" si="8"/>
        <v>69.333333333333329</v>
      </c>
      <c r="CM7" s="31">
        <f t="shared" si="8"/>
        <v>99.111111111111114</v>
      </c>
      <c r="CN7" s="31">
        <f t="shared" si="8"/>
        <v>1.3333333333333333</v>
      </c>
      <c r="CO7" s="31">
        <f t="shared" si="8"/>
        <v>7.1111111111111107</v>
      </c>
      <c r="CP7" s="31">
        <f t="shared" si="8"/>
        <v>51.111111111111114</v>
      </c>
      <c r="CQ7" s="31">
        <f t="shared" si="8"/>
        <v>0.88888888888888884</v>
      </c>
      <c r="CR7" s="31">
        <f t="shared" si="8"/>
        <v>0.44444444444444442</v>
      </c>
      <c r="CS7" s="31">
        <f t="shared" si="8"/>
        <v>0</v>
      </c>
      <c r="CT7" s="31">
        <f t="shared" si="8"/>
        <v>49.327354260089685</v>
      </c>
      <c r="CW7" s="25" t="s">
        <v>51</v>
      </c>
      <c r="CX7" s="18"/>
      <c r="CY7" s="18"/>
      <c r="CZ7" s="18"/>
      <c r="DA7" s="18"/>
      <c r="DB7" s="18"/>
      <c r="DC7" s="18"/>
      <c r="DD7" s="18"/>
      <c r="DE7" s="17"/>
      <c r="DF7" s="17"/>
      <c r="DG7" s="17"/>
      <c r="DH7" s="17"/>
      <c r="DI7" s="17">
        <f>CH13-CH12</f>
        <v>1.3333333333333286</v>
      </c>
      <c r="DJ7" s="17">
        <f>CI11</f>
        <v>88</v>
      </c>
      <c r="DK7" s="17">
        <f>CJ11</f>
        <v>89.333333333333329</v>
      </c>
      <c r="DL7" s="17"/>
      <c r="DM7" s="17">
        <f>CL12-CL11</f>
        <v>1.7777777777777715</v>
      </c>
      <c r="DN7" s="17">
        <f>CM10-CM7</f>
        <v>0.44444444444444287</v>
      </c>
      <c r="DO7" s="17"/>
      <c r="DP7" s="17">
        <f>CO12-CO11</f>
        <v>0.88888888888888573</v>
      </c>
      <c r="DQ7" s="17">
        <f>CP10-CP9</f>
        <v>0.44444444444444287</v>
      </c>
      <c r="DR7" s="17"/>
      <c r="DS7" s="17"/>
      <c r="DT7" s="17"/>
      <c r="DU7" s="17"/>
      <c r="DV7" s="10"/>
    </row>
    <row r="8" spans="1:126" ht="18.75" x14ac:dyDescent="0.25">
      <c r="B8" s="49" t="s">
        <v>5</v>
      </c>
      <c r="C8" s="49">
        <v>0</v>
      </c>
      <c r="D8" s="49">
        <v>0</v>
      </c>
      <c r="E8" s="49">
        <v>0</v>
      </c>
      <c r="F8" s="49">
        <v>0</v>
      </c>
      <c r="G8" s="49">
        <v>151</v>
      </c>
      <c r="H8" s="49">
        <v>0</v>
      </c>
      <c r="I8" s="49">
        <v>47</v>
      </c>
      <c r="J8" s="49">
        <v>11</v>
      </c>
      <c r="K8" s="49">
        <v>6</v>
      </c>
      <c r="L8" s="49">
        <v>0</v>
      </c>
      <c r="M8" s="49">
        <v>2</v>
      </c>
      <c r="N8" s="49">
        <v>2</v>
      </c>
      <c r="O8" s="49">
        <v>4</v>
      </c>
      <c r="P8" s="49">
        <v>2</v>
      </c>
      <c r="Q8" s="49">
        <v>0</v>
      </c>
      <c r="R8" s="49">
        <v>0</v>
      </c>
      <c r="S8" s="49">
        <v>225</v>
      </c>
      <c r="V8" s="49">
        <v>0.125</v>
      </c>
      <c r="W8" s="2">
        <f>F5</f>
        <v>8</v>
      </c>
      <c r="X8" s="2">
        <f>F6</f>
        <v>1</v>
      </c>
      <c r="Y8" s="49">
        <f>F7</f>
        <v>152</v>
      </c>
      <c r="Z8" s="49">
        <f>F8</f>
        <v>0</v>
      </c>
      <c r="AA8" s="49">
        <f>F9</f>
        <v>1</v>
      </c>
      <c r="AB8" s="49">
        <f>F10</f>
        <v>4</v>
      </c>
      <c r="AC8" s="49">
        <f>F11</f>
        <v>0</v>
      </c>
      <c r="AD8" s="49">
        <f>F12</f>
        <v>1</v>
      </c>
      <c r="AE8" s="2">
        <f>F13</f>
        <v>0</v>
      </c>
      <c r="AF8" s="2">
        <f>F14</f>
        <v>0</v>
      </c>
      <c r="AG8" s="2">
        <f>F15</f>
        <v>0</v>
      </c>
      <c r="AH8" s="2">
        <f>F16</f>
        <v>0</v>
      </c>
      <c r="AI8" s="4">
        <f>F17</f>
        <v>15</v>
      </c>
      <c r="AJ8" s="4">
        <f>F18</f>
        <v>91</v>
      </c>
      <c r="AK8" s="2">
        <f>F19</f>
        <v>77</v>
      </c>
      <c r="AL8" s="2">
        <f>F20</f>
        <v>0</v>
      </c>
      <c r="AM8" s="4">
        <f>F21</f>
        <v>1</v>
      </c>
      <c r="AN8" s="2">
        <f>F22</f>
        <v>5</v>
      </c>
      <c r="AO8" s="2">
        <f>F23</f>
        <v>0</v>
      </c>
      <c r="AP8" s="2">
        <f>F24</f>
        <v>75</v>
      </c>
      <c r="AQ8" s="2">
        <f>F25</f>
        <v>0</v>
      </c>
      <c r="AR8" s="2">
        <f>F25</f>
        <v>0</v>
      </c>
      <c r="AS8" s="2">
        <f>F27</f>
        <v>188</v>
      </c>
      <c r="AT8" s="2">
        <f>F28</f>
        <v>61</v>
      </c>
      <c r="AV8" s="49">
        <v>0.125</v>
      </c>
      <c r="AW8" s="31">
        <f t="shared" ref="AW8:BT8" si="9">PRODUCT(W8*100*1/W21)</f>
        <v>3.5555555555555554</v>
      </c>
      <c r="AX8" s="31">
        <f t="shared" si="9"/>
        <v>0.44444444444444442</v>
      </c>
      <c r="AY8" s="30">
        <f t="shared" si="9"/>
        <v>67.555555555555557</v>
      </c>
      <c r="AZ8" s="30">
        <f t="shared" si="9"/>
        <v>0</v>
      </c>
      <c r="BA8" s="30">
        <f t="shared" si="9"/>
        <v>0.44444444444444442</v>
      </c>
      <c r="BB8" s="30">
        <f t="shared" si="9"/>
        <v>1.7777777777777777</v>
      </c>
      <c r="BC8" s="30">
        <f t="shared" si="9"/>
        <v>0</v>
      </c>
      <c r="BD8" s="30">
        <f t="shared" si="9"/>
        <v>0.44444444444444442</v>
      </c>
      <c r="BE8" s="31">
        <f t="shared" si="9"/>
        <v>0</v>
      </c>
      <c r="BF8" s="31">
        <f t="shared" si="9"/>
        <v>0</v>
      </c>
      <c r="BG8" s="31">
        <f t="shared" si="9"/>
        <v>0</v>
      </c>
      <c r="BH8" s="31">
        <f t="shared" si="9"/>
        <v>0</v>
      </c>
      <c r="BI8" s="32">
        <f t="shared" si="9"/>
        <v>6.666666666666667</v>
      </c>
      <c r="BJ8" s="32">
        <f t="shared" si="9"/>
        <v>40.444444444444443</v>
      </c>
      <c r="BK8" s="31">
        <f t="shared" si="9"/>
        <v>34.222222222222221</v>
      </c>
      <c r="BL8" s="31">
        <f t="shared" si="9"/>
        <v>0</v>
      </c>
      <c r="BM8" s="32">
        <f t="shared" si="9"/>
        <v>0.44444444444444442</v>
      </c>
      <c r="BN8" s="31">
        <f t="shared" si="9"/>
        <v>2.2222222222222223</v>
      </c>
      <c r="BO8" s="31">
        <f t="shared" si="9"/>
        <v>0</v>
      </c>
      <c r="BP8" s="31">
        <f t="shared" si="9"/>
        <v>33.333333333333336</v>
      </c>
      <c r="BQ8" s="31">
        <f t="shared" si="9"/>
        <v>0</v>
      </c>
      <c r="BR8" s="31">
        <f t="shared" si="9"/>
        <v>0</v>
      </c>
      <c r="BS8" s="31">
        <f t="shared" si="9"/>
        <v>83.555555555555557</v>
      </c>
      <c r="BT8" s="31">
        <f t="shared" si="9"/>
        <v>27.3542600896861</v>
      </c>
      <c r="BU8" s="49"/>
      <c r="BV8" s="49">
        <v>0.125</v>
      </c>
      <c r="BW8" s="31">
        <f t="shared" ref="BW8:CM8" si="10">AW5+AW6+AW7+AW8</f>
        <v>46.222222222222221</v>
      </c>
      <c r="BX8" s="31">
        <f t="shared" si="10"/>
        <v>31.111111111111111</v>
      </c>
      <c r="BY8" s="30">
        <f t="shared" si="10"/>
        <v>67.555555555555557</v>
      </c>
      <c r="BZ8" s="30">
        <f t="shared" si="10"/>
        <v>0</v>
      </c>
      <c r="CA8" s="30">
        <f t="shared" si="10"/>
        <v>0.88888888888888884</v>
      </c>
      <c r="CB8" s="30">
        <f t="shared" si="10"/>
        <v>1.7777777777777777</v>
      </c>
      <c r="CC8" s="30">
        <f t="shared" si="10"/>
        <v>94.222222222222229</v>
      </c>
      <c r="CD8" s="30">
        <f t="shared" si="10"/>
        <v>88.888888888888886</v>
      </c>
      <c r="CE8" s="31">
        <f t="shared" si="10"/>
        <v>0</v>
      </c>
      <c r="CF8" s="31">
        <f t="shared" si="10"/>
        <v>23.555555555555557</v>
      </c>
      <c r="CG8" s="31">
        <f t="shared" si="10"/>
        <v>0</v>
      </c>
      <c r="CH8" s="31">
        <f t="shared" si="10"/>
        <v>83.555555555555557</v>
      </c>
      <c r="CI8" s="32">
        <f t="shared" si="10"/>
        <v>8</v>
      </c>
      <c r="CJ8" s="32">
        <f t="shared" si="10"/>
        <v>46.666666666666664</v>
      </c>
      <c r="CK8" s="31">
        <f t="shared" si="10"/>
        <v>87.111111111111114</v>
      </c>
      <c r="CL8" s="31">
        <f t="shared" si="10"/>
        <v>69.333333333333329</v>
      </c>
      <c r="CM8" s="32">
        <f t="shared" si="10"/>
        <v>99.555555555555557</v>
      </c>
      <c r="CN8" s="31">
        <f t="shared" si="8"/>
        <v>3.5555555555555554</v>
      </c>
      <c r="CO8" s="31">
        <f t="shared" ref="CO8:CT8" si="11">BO5+BO6+BO7+BO8</f>
        <v>7.1111111111111107</v>
      </c>
      <c r="CP8" s="31">
        <f t="shared" si="11"/>
        <v>84.444444444444457</v>
      </c>
      <c r="CQ8" s="31">
        <f t="shared" si="11"/>
        <v>0.88888888888888884</v>
      </c>
      <c r="CR8" s="31">
        <f t="shared" si="11"/>
        <v>0.44444444444444442</v>
      </c>
      <c r="CS8" s="31">
        <f t="shared" si="11"/>
        <v>83.555555555555557</v>
      </c>
      <c r="CT8" s="31">
        <f t="shared" si="11"/>
        <v>76.681614349775785</v>
      </c>
      <c r="CW8" s="25" t="s">
        <v>52</v>
      </c>
      <c r="CX8" s="18">
        <f>BW20-CX6</f>
        <v>53.777777777777779</v>
      </c>
      <c r="CY8" s="18">
        <f>BX20-BX12</f>
        <v>7.1111111111111001</v>
      </c>
      <c r="CZ8" s="18"/>
      <c r="DA8" s="18"/>
      <c r="DB8" s="18"/>
      <c r="DC8" s="18"/>
      <c r="DD8" s="18"/>
      <c r="DE8" s="17"/>
      <c r="DF8" s="17">
        <f>CE20-CE14</f>
        <v>0</v>
      </c>
      <c r="DG8" s="17">
        <f>CF20-CF11</f>
        <v>2.2222222222222143</v>
      </c>
      <c r="DH8" s="17">
        <f>CG20-CG16</f>
        <v>0.88888888888888573</v>
      </c>
      <c r="DI8" s="17">
        <f>CH20-CH13</f>
        <v>5.3333333333333286</v>
      </c>
      <c r="DJ8" s="17">
        <f>CI20-CI11</f>
        <v>11.999999999999986</v>
      </c>
      <c r="DK8" s="17">
        <f>CJ20-CJ11</f>
        <v>10.666666666666671</v>
      </c>
      <c r="DL8" s="17">
        <f>CK20-CK9</f>
        <v>11.111111111111114</v>
      </c>
      <c r="DM8" s="17">
        <f>CL20-CL12</f>
        <v>2.2222222222222143</v>
      </c>
      <c r="DN8" s="17">
        <f>CM20-CM10</f>
        <v>0.44444444444444287</v>
      </c>
      <c r="DO8" s="17">
        <f>CN20-CN11</f>
        <v>0</v>
      </c>
      <c r="DP8" s="17">
        <f>CO20-CO12</f>
        <v>15.555555555555557</v>
      </c>
      <c r="DQ8" s="17">
        <f>CP20-CP10</f>
        <v>4.8888888888888857</v>
      </c>
      <c r="DR8" s="17">
        <f>CQ20-CQ13</f>
        <v>0</v>
      </c>
      <c r="DS8" s="17">
        <f>CR20-CR12</f>
        <v>0</v>
      </c>
      <c r="DT8" s="17">
        <f>CS20-CS12</f>
        <v>0</v>
      </c>
      <c r="DU8" s="17">
        <f>CT20-CT10</f>
        <v>0</v>
      </c>
      <c r="DV8" s="10"/>
    </row>
    <row r="9" spans="1:126" x14ac:dyDescent="0.25">
      <c r="B9" s="49" t="s">
        <v>7</v>
      </c>
      <c r="C9" s="49">
        <v>0</v>
      </c>
      <c r="D9" s="49">
        <v>1</v>
      </c>
      <c r="E9" s="49">
        <v>0</v>
      </c>
      <c r="F9" s="49">
        <v>1</v>
      </c>
      <c r="G9" s="49">
        <v>7</v>
      </c>
      <c r="H9" s="49">
        <v>7</v>
      </c>
      <c r="I9" s="49">
        <v>63</v>
      </c>
      <c r="J9" s="49">
        <v>128</v>
      </c>
      <c r="K9" s="49">
        <v>4</v>
      </c>
      <c r="L9" s="49">
        <v>4</v>
      </c>
      <c r="M9" s="49">
        <v>10</v>
      </c>
      <c r="N9" s="49">
        <v>0</v>
      </c>
      <c r="O9" s="49">
        <v>0</v>
      </c>
      <c r="P9" s="49">
        <v>0</v>
      </c>
      <c r="Q9" s="49">
        <v>0</v>
      </c>
      <c r="R9" s="49">
        <v>0</v>
      </c>
      <c r="S9" s="49">
        <v>225</v>
      </c>
      <c r="V9" s="49">
        <v>0.25</v>
      </c>
      <c r="W9" s="3">
        <f>G5</f>
        <v>10</v>
      </c>
      <c r="X9" s="2">
        <f>G6</f>
        <v>90</v>
      </c>
      <c r="Y9" s="49">
        <f>G7</f>
        <v>0</v>
      </c>
      <c r="Z9" s="49">
        <f>G8</f>
        <v>151</v>
      </c>
      <c r="AA9" s="49">
        <f>G9</f>
        <v>7</v>
      </c>
      <c r="AB9" s="49">
        <f>G10</f>
        <v>0</v>
      </c>
      <c r="AC9" s="49">
        <f>G11</f>
        <v>4</v>
      </c>
      <c r="AD9" s="49">
        <f>G12</f>
        <v>7</v>
      </c>
      <c r="AE9" s="2">
        <f>G13</f>
        <v>70</v>
      </c>
      <c r="AF9" s="2">
        <f>G14</f>
        <v>154</v>
      </c>
      <c r="AG9" s="2">
        <f>G15</f>
        <v>0</v>
      </c>
      <c r="AH9" s="2">
        <f>G16</f>
        <v>14</v>
      </c>
      <c r="AI9" s="4">
        <f>G17</f>
        <v>105</v>
      </c>
      <c r="AJ9" s="4">
        <f>G18</f>
        <v>86</v>
      </c>
      <c r="AK9" s="2">
        <f>G19</f>
        <v>4</v>
      </c>
      <c r="AL9" s="2">
        <f>G20</f>
        <v>55</v>
      </c>
      <c r="AM9" s="4">
        <f>G21</f>
        <v>0</v>
      </c>
      <c r="AN9" s="2">
        <f>G22</f>
        <v>47</v>
      </c>
      <c r="AO9" s="2">
        <f>G23</f>
        <v>72</v>
      </c>
      <c r="AP9" s="2">
        <f>G24</f>
        <v>23</v>
      </c>
      <c r="AQ9" s="2">
        <f>G25</f>
        <v>43</v>
      </c>
      <c r="AR9" s="2">
        <f>G26</f>
        <v>9</v>
      </c>
      <c r="AS9" s="2">
        <f>G27</f>
        <v>0</v>
      </c>
      <c r="AT9" s="2">
        <f>G28</f>
        <v>35</v>
      </c>
      <c r="AV9" s="49">
        <v>0.25</v>
      </c>
      <c r="AW9" s="33">
        <f t="shared" ref="AW9:BT9" si="12">PRODUCT(W9*100*1/W21)</f>
        <v>4.4444444444444446</v>
      </c>
      <c r="AX9" s="31">
        <f t="shared" si="12"/>
        <v>40</v>
      </c>
      <c r="AY9" s="30">
        <f t="shared" si="12"/>
        <v>0</v>
      </c>
      <c r="AZ9" s="30">
        <f t="shared" si="12"/>
        <v>67.111111111111114</v>
      </c>
      <c r="BA9" s="30">
        <f t="shared" si="12"/>
        <v>3.1111111111111112</v>
      </c>
      <c r="BB9" s="30">
        <f t="shared" si="12"/>
        <v>0</v>
      </c>
      <c r="BC9" s="30">
        <f t="shared" si="12"/>
        <v>1.7777777777777777</v>
      </c>
      <c r="BD9" s="30">
        <f t="shared" si="12"/>
        <v>3.1111111111111112</v>
      </c>
      <c r="BE9" s="31">
        <f t="shared" si="12"/>
        <v>31.111111111111111</v>
      </c>
      <c r="BF9" s="31">
        <f t="shared" si="12"/>
        <v>68.444444444444443</v>
      </c>
      <c r="BG9" s="31">
        <f t="shared" si="12"/>
        <v>0</v>
      </c>
      <c r="BH9" s="31">
        <f t="shared" si="12"/>
        <v>6.2222222222222223</v>
      </c>
      <c r="BI9" s="32">
        <f t="shared" si="12"/>
        <v>46.666666666666664</v>
      </c>
      <c r="BJ9" s="32">
        <f t="shared" si="12"/>
        <v>38.222222222222221</v>
      </c>
      <c r="BK9" s="31">
        <f t="shared" si="12"/>
        <v>1.7777777777777777</v>
      </c>
      <c r="BL9" s="31">
        <f t="shared" si="12"/>
        <v>24.444444444444443</v>
      </c>
      <c r="BM9" s="32">
        <f t="shared" si="12"/>
        <v>0</v>
      </c>
      <c r="BN9" s="31">
        <f t="shared" si="12"/>
        <v>20.888888888888889</v>
      </c>
      <c r="BO9" s="31">
        <f t="shared" si="12"/>
        <v>32</v>
      </c>
      <c r="BP9" s="31">
        <f t="shared" si="12"/>
        <v>10.222222222222221</v>
      </c>
      <c r="BQ9" s="31">
        <f t="shared" si="12"/>
        <v>19.111111111111111</v>
      </c>
      <c r="BR9" s="31">
        <f t="shared" si="12"/>
        <v>4</v>
      </c>
      <c r="BS9" s="31">
        <f t="shared" si="12"/>
        <v>0</v>
      </c>
      <c r="BT9" s="31">
        <f t="shared" si="12"/>
        <v>15.695067264573991</v>
      </c>
      <c r="BU9" s="49"/>
      <c r="BV9" s="49">
        <v>0.25</v>
      </c>
      <c r="BW9" s="33">
        <f t="shared" ref="BW9:CT9" si="13">AW5+AW6+AW7+AW8+AW9</f>
        <v>50.666666666666664</v>
      </c>
      <c r="BX9" s="31">
        <f t="shared" si="13"/>
        <v>71.111111111111114</v>
      </c>
      <c r="BY9" s="30">
        <f t="shared" si="13"/>
        <v>67.555555555555557</v>
      </c>
      <c r="BZ9" s="30">
        <f t="shared" si="13"/>
        <v>67.111111111111114</v>
      </c>
      <c r="CA9" s="30">
        <f t="shared" si="13"/>
        <v>4</v>
      </c>
      <c r="CB9" s="30">
        <f t="shared" si="13"/>
        <v>1.7777777777777777</v>
      </c>
      <c r="CC9" s="30">
        <f t="shared" si="13"/>
        <v>96</v>
      </c>
      <c r="CD9" s="30">
        <f t="shared" si="13"/>
        <v>92</v>
      </c>
      <c r="CE9" s="31">
        <f t="shared" si="13"/>
        <v>31.111111111111111</v>
      </c>
      <c r="CF9" s="31">
        <f t="shared" si="13"/>
        <v>92</v>
      </c>
      <c r="CG9" s="31">
        <f t="shared" si="13"/>
        <v>0</v>
      </c>
      <c r="CH9" s="31">
        <f t="shared" si="13"/>
        <v>89.777777777777786</v>
      </c>
      <c r="CI9" s="32">
        <f t="shared" si="13"/>
        <v>54.666666666666664</v>
      </c>
      <c r="CJ9" s="32">
        <f t="shared" si="13"/>
        <v>84.888888888888886</v>
      </c>
      <c r="CK9" s="31">
        <f t="shared" si="13"/>
        <v>88.888888888888886</v>
      </c>
      <c r="CL9" s="31">
        <f t="shared" si="13"/>
        <v>93.777777777777771</v>
      </c>
      <c r="CM9" s="32">
        <f t="shared" si="13"/>
        <v>99.555555555555557</v>
      </c>
      <c r="CN9" s="31">
        <f t="shared" si="13"/>
        <v>24.444444444444443</v>
      </c>
      <c r="CO9" s="31">
        <f t="shared" si="13"/>
        <v>39.111111111111114</v>
      </c>
      <c r="CP9" s="31">
        <f t="shared" si="13"/>
        <v>94.666666666666686</v>
      </c>
      <c r="CQ9" s="31">
        <f t="shared" si="13"/>
        <v>20</v>
      </c>
      <c r="CR9" s="31">
        <f t="shared" si="13"/>
        <v>4.4444444444444446</v>
      </c>
      <c r="CS9" s="31">
        <f t="shared" si="13"/>
        <v>83.555555555555557</v>
      </c>
      <c r="CT9" s="31">
        <f t="shared" si="13"/>
        <v>92.376681614349778</v>
      </c>
      <c r="CW9" s="10"/>
      <c r="CX9" s="10"/>
      <c r="CY9" s="10"/>
      <c r="CZ9" s="10"/>
      <c r="DA9" s="10"/>
      <c r="DB9" s="10"/>
      <c r="DC9" s="10"/>
      <c r="DD9" s="10"/>
      <c r="DE9" s="10"/>
      <c r="DF9" s="10"/>
      <c r="DG9" s="10"/>
      <c r="DH9" s="10"/>
      <c r="DI9" s="10"/>
      <c r="DJ9" s="10"/>
      <c r="DK9" s="10"/>
      <c r="DL9" s="10"/>
      <c r="DM9" s="10"/>
      <c r="DN9" s="10"/>
      <c r="DO9" s="10"/>
      <c r="DP9" s="10"/>
      <c r="DQ9" s="10"/>
      <c r="DR9" s="10"/>
      <c r="DS9" s="10"/>
      <c r="DT9" s="10"/>
      <c r="DU9" s="10"/>
    </row>
    <row r="10" spans="1:126" x14ac:dyDescent="0.25">
      <c r="B10" s="49" t="s">
        <v>9</v>
      </c>
      <c r="C10" s="49">
        <v>0</v>
      </c>
      <c r="D10" s="49">
        <v>0</v>
      </c>
      <c r="E10" s="49">
        <v>0</v>
      </c>
      <c r="F10" s="49">
        <v>4</v>
      </c>
      <c r="G10" s="49">
        <v>0</v>
      </c>
      <c r="H10" s="49">
        <v>24</v>
      </c>
      <c r="I10" s="49">
        <v>140</v>
      </c>
      <c r="J10" s="49">
        <v>41</v>
      </c>
      <c r="K10" s="49">
        <v>4</v>
      </c>
      <c r="L10" s="49">
        <v>3</v>
      </c>
      <c r="M10" s="49">
        <v>0</v>
      </c>
      <c r="N10" s="49">
        <v>1</v>
      </c>
      <c r="O10" s="49">
        <v>8</v>
      </c>
      <c r="P10" s="49">
        <v>0</v>
      </c>
      <c r="Q10" s="49">
        <v>0</v>
      </c>
      <c r="R10" s="49">
        <v>0</v>
      </c>
      <c r="S10" s="49">
        <v>225</v>
      </c>
      <c r="V10" s="49">
        <v>0.5</v>
      </c>
      <c r="W10" s="3">
        <f>H5</f>
        <v>17</v>
      </c>
      <c r="X10" s="2">
        <f>H6</f>
        <v>42</v>
      </c>
      <c r="Y10" s="49">
        <f>H7</f>
        <v>37</v>
      </c>
      <c r="Z10" s="49">
        <f>H8</f>
        <v>0</v>
      </c>
      <c r="AA10" s="49">
        <f>H9</f>
        <v>7</v>
      </c>
      <c r="AB10" s="49">
        <f>H10</f>
        <v>24</v>
      </c>
      <c r="AC10" s="49">
        <f>H11</f>
        <v>3</v>
      </c>
      <c r="AD10" s="49">
        <f>H12</f>
        <v>3</v>
      </c>
      <c r="AE10" s="2">
        <f>H13</f>
        <v>0</v>
      </c>
      <c r="AF10" s="2">
        <f>H14</f>
        <v>13</v>
      </c>
      <c r="AG10" s="2">
        <f>H15</f>
        <v>167</v>
      </c>
      <c r="AH10" s="2">
        <f>H16</f>
        <v>3</v>
      </c>
      <c r="AI10" s="4">
        <f>H17</f>
        <v>64</v>
      </c>
      <c r="AJ10" s="4">
        <f>H18</f>
        <v>8</v>
      </c>
      <c r="AK10" s="3">
        <f>H19</f>
        <v>3</v>
      </c>
      <c r="AL10" s="2">
        <f>H20</f>
        <v>4</v>
      </c>
      <c r="AM10" s="4">
        <f>H21</f>
        <v>0</v>
      </c>
      <c r="AN10" s="2">
        <f>H22</f>
        <v>151</v>
      </c>
      <c r="AO10" s="2">
        <f>H23</f>
        <v>89</v>
      </c>
      <c r="AP10" s="4">
        <f>H24</f>
        <v>1</v>
      </c>
      <c r="AQ10" s="2">
        <f>H25</f>
        <v>72</v>
      </c>
      <c r="AR10" s="2">
        <f>H26</f>
        <v>125</v>
      </c>
      <c r="AS10" s="2">
        <f>H27</f>
        <v>33</v>
      </c>
      <c r="AT10" s="2">
        <f>H28</f>
        <v>17</v>
      </c>
      <c r="AV10" s="49">
        <v>0.5</v>
      </c>
      <c r="AW10" s="33">
        <f t="shared" ref="AW10:BT10" si="14">PRODUCT(W10*100*1/W21)</f>
        <v>7.5555555555555554</v>
      </c>
      <c r="AX10" s="31">
        <f t="shared" si="14"/>
        <v>18.666666666666668</v>
      </c>
      <c r="AY10" s="30">
        <f t="shared" si="14"/>
        <v>16.444444444444443</v>
      </c>
      <c r="AZ10" s="30">
        <f t="shared" si="14"/>
        <v>0</v>
      </c>
      <c r="BA10" s="30">
        <f t="shared" si="14"/>
        <v>3.1111111111111112</v>
      </c>
      <c r="BB10" s="30">
        <f t="shared" si="14"/>
        <v>10.666666666666666</v>
      </c>
      <c r="BC10" s="30">
        <f t="shared" si="14"/>
        <v>1.3333333333333333</v>
      </c>
      <c r="BD10" s="30">
        <f t="shared" si="14"/>
        <v>1.3333333333333333</v>
      </c>
      <c r="BE10" s="31">
        <f t="shared" si="14"/>
        <v>0</v>
      </c>
      <c r="BF10" s="31">
        <f t="shared" si="14"/>
        <v>5.7777777777777777</v>
      </c>
      <c r="BG10" s="31">
        <f t="shared" si="14"/>
        <v>74.222222222222229</v>
      </c>
      <c r="BH10" s="31">
        <f t="shared" si="14"/>
        <v>1.3333333333333333</v>
      </c>
      <c r="BI10" s="32">
        <f t="shared" si="14"/>
        <v>28.444444444444443</v>
      </c>
      <c r="BJ10" s="32">
        <f t="shared" si="14"/>
        <v>3.5555555555555554</v>
      </c>
      <c r="BK10" s="33">
        <f t="shared" si="14"/>
        <v>1.3333333333333333</v>
      </c>
      <c r="BL10" s="31">
        <f t="shared" si="14"/>
        <v>1.7777777777777777</v>
      </c>
      <c r="BM10" s="32">
        <f t="shared" si="14"/>
        <v>0</v>
      </c>
      <c r="BN10" s="31">
        <f t="shared" si="14"/>
        <v>67.111111111111114</v>
      </c>
      <c r="BO10" s="31">
        <f t="shared" si="14"/>
        <v>39.555555555555557</v>
      </c>
      <c r="BP10" s="32">
        <f t="shared" si="14"/>
        <v>0.44444444444444442</v>
      </c>
      <c r="BQ10" s="31">
        <f t="shared" si="14"/>
        <v>32</v>
      </c>
      <c r="BR10" s="31">
        <f t="shared" si="14"/>
        <v>55.555555555555557</v>
      </c>
      <c r="BS10" s="31">
        <f t="shared" si="14"/>
        <v>14.666666666666666</v>
      </c>
      <c r="BT10" s="31">
        <f t="shared" si="14"/>
        <v>7.623318385650224</v>
      </c>
      <c r="BU10" s="49"/>
      <c r="BV10" s="49">
        <v>0.5</v>
      </c>
      <c r="BW10" s="33">
        <f t="shared" ref="BW10:CT10" si="15">AW5+AW6+AW7+AW8+AW9+AW10</f>
        <v>58.222222222222221</v>
      </c>
      <c r="BX10" s="31">
        <f t="shared" si="15"/>
        <v>89.777777777777786</v>
      </c>
      <c r="BY10" s="30">
        <f t="shared" si="15"/>
        <v>84</v>
      </c>
      <c r="BZ10" s="30">
        <f t="shared" si="15"/>
        <v>67.111111111111114</v>
      </c>
      <c r="CA10" s="30">
        <f t="shared" si="15"/>
        <v>7.1111111111111107</v>
      </c>
      <c r="CB10" s="30">
        <f t="shared" si="15"/>
        <v>12.444444444444443</v>
      </c>
      <c r="CC10" s="30">
        <f t="shared" si="15"/>
        <v>97.333333333333329</v>
      </c>
      <c r="CD10" s="30">
        <f t="shared" si="15"/>
        <v>93.333333333333329</v>
      </c>
      <c r="CE10" s="31">
        <f t="shared" si="15"/>
        <v>31.111111111111111</v>
      </c>
      <c r="CF10" s="31">
        <f t="shared" si="15"/>
        <v>97.777777777777771</v>
      </c>
      <c r="CG10" s="31">
        <f t="shared" si="15"/>
        <v>74.222222222222229</v>
      </c>
      <c r="CH10" s="31">
        <f t="shared" si="15"/>
        <v>91.111111111111114</v>
      </c>
      <c r="CI10" s="32">
        <f t="shared" si="15"/>
        <v>83.111111111111114</v>
      </c>
      <c r="CJ10" s="32">
        <f t="shared" si="15"/>
        <v>88.444444444444443</v>
      </c>
      <c r="CK10" s="33">
        <f t="shared" si="15"/>
        <v>90.222222222222214</v>
      </c>
      <c r="CL10" s="31">
        <f t="shared" si="15"/>
        <v>95.555555555555543</v>
      </c>
      <c r="CM10" s="32">
        <f t="shared" si="15"/>
        <v>99.555555555555557</v>
      </c>
      <c r="CN10" s="31">
        <f t="shared" si="15"/>
        <v>91.555555555555557</v>
      </c>
      <c r="CO10" s="31">
        <f t="shared" si="15"/>
        <v>78.666666666666671</v>
      </c>
      <c r="CP10" s="32">
        <f t="shared" si="15"/>
        <v>95.111111111111128</v>
      </c>
      <c r="CQ10" s="31">
        <f t="shared" si="15"/>
        <v>52</v>
      </c>
      <c r="CR10" s="31">
        <f t="shared" si="15"/>
        <v>60</v>
      </c>
      <c r="CS10" s="31">
        <f t="shared" si="15"/>
        <v>98.222222222222229</v>
      </c>
      <c r="CT10" s="31">
        <f t="shared" si="15"/>
        <v>100</v>
      </c>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row>
    <row r="11" spans="1:126" x14ac:dyDescent="0.25">
      <c r="B11" s="49" t="s">
        <v>10</v>
      </c>
      <c r="C11" s="49">
        <v>0</v>
      </c>
      <c r="D11" s="49">
        <v>0</v>
      </c>
      <c r="E11" s="49">
        <v>212</v>
      </c>
      <c r="F11" s="49">
        <v>0</v>
      </c>
      <c r="G11" s="49">
        <v>4</v>
      </c>
      <c r="H11" s="49">
        <v>3</v>
      </c>
      <c r="I11" s="49">
        <v>1</v>
      </c>
      <c r="J11" s="49">
        <v>2</v>
      </c>
      <c r="K11" s="49">
        <v>2</v>
      </c>
      <c r="L11" s="49">
        <v>1</v>
      </c>
      <c r="M11" s="49">
        <v>0</v>
      </c>
      <c r="N11" s="49">
        <v>0</v>
      </c>
      <c r="O11" s="49">
        <v>0</v>
      </c>
      <c r="P11" s="49">
        <v>0</v>
      </c>
      <c r="Q11" s="49">
        <v>0</v>
      </c>
      <c r="R11" s="49">
        <v>0</v>
      </c>
      <c r="S11" s="49">
        <v>225</v>
      </c>
      <c r="V11" s="49">
        <v>1</v>
      </c>
      <c r="W11" s="3">
        <f>I5</f>
        <v>24</v>
      </c>
      <c r="X11" s="2">
        <f>I6</f>
        <v>7</v>
      </c>
      <c r="Y11" s="49">
        <f>I7</f>
        <v>18</v>
      </c>
      <c r="Z11" s="49">
        <f>I8</f>
        <v>47</v>
      </c>
      <c r="AA11" s="49">
        <f>I9</f>
        <v>63</v>
      </c>
      <c r="AB11" s="49">
        <f>I10</f>
        <v>140</v>
      </c>
      <c r="AC11" s="49">
        <f>I11</f>
        <v>1</v>
      </c>
      <c r="AD11" s="49">
        <f>I12</f>
        <v>6</v>
      </c>
      <c r="AE11" s="2">
        <f>I13</f>
        <v>130</v>
      </c>
      <c r="AF11" s="2">
        <f>I14</f>
        <v>0</v>
      </c>
      <c r="AG11" s="2">
        <f>I15</f>
        <v>0</v>
      </c>
      <c r="AH11" s="2">
        <f>I16</f>
        <v>2</v>
      </c>
      <c r="AI11" s="4">
        <f>I17</f>
        <v>11</v>
      </c>
      <c r="AJ11" s="4">
        <f>I18</f>
        <v>2</v>
      </c>
      <c r="AK11" s="3">
        <f>I19</f>
        <v>0</v>
      </c>
      <c r="AL11" s="2">
        <f>I20</f>
        <v>1</v>
      </c>
      <c r="AM11" s="3">
        <f>I21</f>
        <v>0</v>
      </c>
      <c r="AN11" s="2">
        <f>I22</f>
        <v>19</v>
      </c>
      <c r="AO11" s="2">
        <f>I23</f>
        <v>11</v>
      </c>
      <c r="AP11" s="3">
        <f>I24</f>
        <v>0</v>
      </c>
      <c r="AQ11" s="2">
        <f>I25</f>
        <v>41</v>
      </c>
      <c r="AR11" s="2">
        <f>I26</f>
        <v>87</v>
      </c>
      <c r="AS11" s="2">
        <f>I27</f>
        <v>3</v>
      </c>
      <c r="AT11" s="3">
        <f>I28</f>
        <v>0</v>
      </c>
      <c r="AV11" s="49">
        <v>1</v>
      </c>
      <c r="AW11" s="33">
        <f t="shared" ref="AW11:BT11" si="16">PRODUCT(W11*100*1/W21)</f>
        <v>10.666666666666666</v>
      </c>
      <c r="AX11" s="31">
        <f t="shared" si="16"/>
        <v>3.1111111111111112</v>
      </c>
      <c r="AY11" s="30">
        <f t="shared" si="16"/>
        <v>8</v>
      </c>
      <c r="AZ11" s="30">
        <f t="shared" si="16"/>
        <v>20.888888888888889</v>
      </c>
      <c r="BA11" s="30">
        <f t="shared" si="16"/>
        <v>28</v>
      </c>
      <c r="BB11" s="30">
        <f t="shared" si="16"/>
        <v>62.222222222222221</v>
      </c>
      <c r="BC11" s="30">
        <f t="shared" si="16"/>
        <v>0.44444444444444442</v>
      </c>
      <c r="BD11" s="30">
        <f t="shared" si="16"/>
        <v>2.6666666666666665</v>
      </c>
      <c r="BE11" s="31">
        <f t="shared" si="16"/>
        <v>57.777777777777779</v>
      </c>
      <c r="BF11" s="31">
        <f t="shared" si="16"/>
        <v>0</v>
      </c>
      <c r="BG11" s="31">
        <f t="shared" si="16"/>
        <v>0</v>
      </c>
      <c r="BH11" s="31">
        <f t="shared" si="16"/>
        <v>0.88888888888888884</v>
      </c>
      <c r="BI11" s="32">
        <f t="shared" si="16"/>
        <v>4.8888888888888893</v>
      </c>
      <c r="BJ11" s="32">
        <f t="shared" si="16"/>
        <v>0.88888888888888884</v>
      </c>
      <c r="BK11" s="33">
        <f t="shared" si="16"/>
        <v>0</v>
      </c>
      <c r="BL11" s="31">
        <f t="shared" si="16"/>
        <v>0.44444444444444442</v>
      </c>
      <c r="BM11" s="33">
        <f t="shared" si="16"/>
        <v>0</v>
      </c>
      <c r="BN11" s="31">
        <f t="shared" si="16"/>
        <v>8.4444444444444446</v>
      </c>
      <c r="BO11" s="31">
        <f t="shared" si="16"/>
        <v>4.8888888888888893</v>
      </c>
      <c r="BP11" s="33">
        <f t="shared" si="16"/>
        <v>0</v>
      </c>
      <c r="BQ11" s="31">
        <f t="shared" si="16"/>
        <v>18.222222222222221</v>
      </c>
      <c r="BR11" s="31">
        <f t="shared" si="16"/>
        <v>38.666666666666664</v>
      </c>
      <c r="BS11" s="31">
        <f t="shared" si="16"/>
        <v>1.3333333333333333</v>
      </c>
      <c r="BT11" s="33">
        <f t="shared" si="16"/>
        <v>0</v>
      </c>
      <c r="BU11" s="49"/>
      <c r="BV11" s="49">
        <v>1</v>
      </c>
      <c r="BW11" s="33">
        <f t="shared" ref="BW11:CT11" si="17">AW5+AW6+AW7+AW8+AW9+AW10+AW11</f>
        <v>68.888888888888886</v>
      </c>
      <c r="BX11" s="31">
        <f t="shared" si="17"/>
        <v>92.8888888888889</v>
      </c>
      <c r="BY11" s="30">
        <f t="shared" si="17"/>
        <v>92</v>
      </c>
      <c r="BZ11" s="30">
        <f t="shared" si="17"/>
        <v>88</v>
      </c>
      <c r="CA11" s="30">
        <f t="shared" si="17"/>
        <v>35.111111111111114</v>
      </c>
      <c r="CB11" s="30">
        <f t="shared" si="17"/>
        <v>74.666666666666657</v>
      </c>
      <c r="CC11" s="30">
        <f t="shared" si="17"/>
        <v>97.777777777777771</v>
      </c>
      <c r="CD11" s="30">
        <f t="shared" si="17"/>
        <v>96</v>
      </c>
      <c r="CE11" s="31">
        <f t="shared" si="17"/>
        <v>88.888888888888886</v>
      </c>
      <c r="CF11" s="31">
        <f t="shared" si="17"/>
        <v>97.777777777777771</v>
      </c>
      <c r="CG11" s="31">
        <f t="shared" si="17"/>
        <v>74.222222222222229</v>
      </c>
      <c r="CH11" s="31">
        <f t="shared" si="17"/>
        <v>92</v>
      </c>
      <c r="CI11" s="32">
        <f t="shared" si="17"/>
        <v>88</v>
      </c>
      <c r="CJ11" s="32">
        <f t="shared" si="17"/>
        <v>89.333333333333329</v>
      </c>
      <c r="CK11" s="33">
        <f t="shared" si="17"/>
        <v>90.222222222222214</v>
      </c>
      <c r="CL11" s="31">
        <f t="shared" si="17"/>
        <v>95.999999999999986</v>
      </c>
      <c r="CM11" s="33">
        <f t="shared" si="17"/>
        <v>99.555555555555557</v>
      </c>
      <c r="CN11" s="31">
        <f t="shared" si="17"/>
        <v>100</v>
      </c>
      <c r="CO11" s="31">
        <f t="shared" si="17"/>
        <v>83.555555555555557</v>
      </c>
      <c r="CP11" s="33">
        <f t="shared" si="17"/>
        <v>95.111111111111128</v>
      </c>
      <c r="CQ11" s="31">
        <f t="shared" si="17"/>
        <v>70.222222222222229</v>
      </c>
      <c r="CR11" s="31">
        <f t="shared" si="17"/>
        <v>98.666666666666657</v>
      </c>
      <c r="CS11" s="31">
        <f t="shared" si="17"/>
        <v>99.555555555555557</v>
      </c>
      <c r="CT11" s="33">
        <f t="shared" si="17"/>
        <v>100</v>
      </c>
      <c r="CW11" s="10"/>
      <c r="CX11" s="10"/>
      <c r="CY11" s="10" t="str">
        <f>A3</f>
        <v>Staphylococcus aureus</v>
      </c>
      <c r="CZ11" s="10"/>
      <c r="DA11" s="10"/>
      <c r="DB11" s="10"/>
      <c r="DC11" s="10"/>
      <c r="DD11" s="10"/>
      <c r="DE11" s="10"/>
      <c r="DF11" s="10"/>
      <c r="DG11" s="10"/>
      <c r="DH11" s="10"/>
      <c r="DI11" s="10"/>
      <c r="DJ11" s="10"/>
      <c r="DK11" s="10"/>
      <c r="DL11" s="10"/>
      <c r="DM11" s="10"/>
      <c r="DN11" s="10"/>
      <c r="DO11" s="10"/>
      <c r="DP11" s="10"/>
      <c r="DQ11" s="10"/>
      <c r="DR11" s="10"/>
      <c r="DS11" s="10"/>
      <c r="DT11" s="10"/>
      <c r="DU11" s="10"/>
    </row>
    <row r="12" spans="1:126" x14ac:dyDescent="0.25">
      <c r="B12" s="49" t="s">
        <v>11</v>
      </c>
      <c r="C12" s="49">
        <v>0</v>
      </c>
      <c r="D12" s="49">
        <v>0</v>
      </c>
      <c r="E12" s="49">
        <v>199</v>
      </c>
      <c r="F12" s="49">
        <v>1</v>
      </c>
      <c r="G12" s="49">
        <v>7</v>
      </c>
      <c r="H12" s="49">
        <v>3</v>
      </c>
      <c r="I12" s="49">
        <v>6</v>
      </c>
      <c r="J12" s="49">
        <v>1</v>
      </c>
      <c r="K12" s="49">
        <v>1</v>
      </c>
      <c r="L12" s="49">
        <v>5</v>
      </c>
      <c r="M12" s="49">
        <v>2</v>
      </c>
      <c r="N12" s="49">
        <v>0</v>
      </c>
      <c r="O12" s="49">
        <v>0</v>
      </c>
      <c r="P12" s="49">
        <v>0</v>
      </c>
      <c r="Q12" s="49">
        <v>0</v>
      </c>
      <c r="R12" s="49">
        <v>0</v>
      </c>
      <c r="S12" s="49">
        <v>225</v>
      </c>
      <c r="V12" s="49">
        <v>2</v>
      </c>
      <c r="W12" s="3">
        <f>J5</f>
        <v>5</v>
      </c>
      <c r="X12" s="2">
        <f>J6</f>
        <v>0</v>
      </c>
      <c r="Y12" s="49">
        <f>J7</f>
        <v>7</v>
      </c>
      <c r="Z12" s="49">
        <f>J8</f>
        <v>11</v>
      </c>
      <c r="AA12" s="49">
        <f>J9</f>
        <v>128</v>
      </c>
      <c r="AB12" s="49">
        <f>J10</f>
        <v>41</v>
      </c>
      <c r="AC12" s="49">
        <f>J11</f>
        <v>2</v>
      </c>
      <c r="AD12" s="49">
        <f>J12</f>
        <v>1</v>
      </c>
      <c r="AE12" s="2">
        <f>J13</f>
        <v>21</v>
      </c>
      <c r="AF12" s="3">
        <f>J14</f>
        <v>0</v>
      </c>
      <c r="AG12" s="2">
        <f>J15</f>
        <v>40</v>
      </c>
      <c r="AH12" s="2">
        <f>J16</f>
        <v>3</v>
      </c>
      <c r="AI12" s="3">
        <f>J17</f>
        <v>3</v>
      </c>
      <c r="AJ12" s="3">
        <f>J18</f>
        <v>2</v>
      </c>
      <c r="AK12" s="3">
        <f>J19</f>
        <v>8</v>
      </c>
      <c r="AL12" s="4">
        <f>J20</f>
        <v>4</v>
      </c>
      <c r="AM12" s="3">
        <f>J21</f>
        <v>1</v>
      </c>
      <c r="AN12" s="3">
        <f>J22</f>
        <v>0</v>
      </c>
      <c r="AO12" s="4">
        <f>J23</f>
        <v>2</v>
      </c>
      <c r="AP12" s="3">
        <f>J24</f>
        <v>0</v>
      </c>
      <c r="AQ12" s="2">
        <f>J25</f>
        <v>63</v>
      </c>
      <c r="AR12" s="2">
        <f>J26</f>
        <v>3</v>
      </c>
      <c r="AS12" s="2">
        <f>J27</f>
        <v>1</v>
      </c>
      <c r="AT12" s="3">
        <f>J28</f>
        <v>0</v>
      </c>
      <c r="AV12" s="49">
        <v>2</v>
      </c>
      <c r="AW12" s="33">
        <f t="shared" ref="AW12:BT12" si="18">PRODUCT(W12*100*1/W21)</f>
        <v>2.2222222222222223</v>
      </c>
      <c r="AX12" s="31">
        <f t="shared" si="18"/>
        <v>0</v>
      </c>
      <c r="AY12" s="30">
        <f t="shared" si="18"/>
        <v>3.1111111111111112</v>
      </c>
      <c r="AZ12" s="30">
        <f t="shared" si="18"/>
        <v>4.8888888888888893</v>
      </c>
      <c r="BA12" s="30">
        <f t="shared" si="18"/>
        <v>56.888888888888886</v>
      </c>
      <c r="BB12" s="30">
        <f t="shared" si="18"/>
        <v>18.222222222222221</v>
      </c>
      <c r="BC12" s="30">
        <f t="shared" si="18"/>
        <v>0.88888888888888884</v>
      </c>
      <c r="BD12" s="30">
        <f t="shared" si="18"/>
        <v>0.44444444444444442</v>
      </c>
      <c r="BE12" s="31">
        <f t="shared" si="18"/>
        <v>9.3333333333333339</v>
      </c>
      <c r="BF12" s="33">
        <f t="shared" si="18"/>
        <v>0</v>
      </c>
      <c r="BG12" s="31">
        <f t="shared" si="18"/>
        <v>17.777777777777779</v>
      </c>
      <c r="BH12" s="31">
        <f t="shared" si="18"/>
        <v>1.3333333333333333</v>
      </c>
      <c r="BI12" s="33">
        <f t="shared" si="18"/>
        <v>1.3333333333333333</v>
      </c>
      <c r="BJ12" s="33">
        <f t="shared" si="18"/>
        <v>0.88888888888888884</v>
      </c>
      <c r="BK12" s="33">
        <f t="shared" si="18"/>
        <v>3.5555555555555554</v>
      </c>
      <c r="BL12" s="32">
        <f t="shared" si="18"/>
        <v>1.7777777777777777</v>
      </c>
      <c r="BM12" s="33">
        <f t="shared" si="18"/>
        <v>0.44444444444444442</v>
      </c>
      <c r="BN12" s="33">
        <f t="shared" si="18"/>
        <v>0</v>
      </c>
      <c r="BO12" s="32">
        <f t="shared" si="18"/>
        <v>0.88888888888888884</v>
      </c>
      <c r="BP12" s="33">
        <f t="shared" si="18"/>
        <v>0</v>
      </c>
      <c r="BQ12" s="31">
        <f t="shared" si="18"/>
        <v>28</v>
      </c>
      <c r="BR12" s="31">
        <f t="shared" si="18"/>
        <v>1.3333333333333333</v>
      </c>
      <c r="BS12" s="31">
        <f t="shared" si="18"/>
        <v>0.44444444444444442</v>
      </c>
      <c r="BT12" s="33">
        <f t="shared" si="18"/>
        <v>0</v>
      </c>
      <c r="BU12" s="49"/>
      <c r="BV12" s="49">
        <v>2</v>
      </c>
      <c r="BW12" s="33">
        <f t="shared" ref="BW12:CT12" si="19">AW5+AW6+AW7+AW8+AW9+AW10+AW11+AW12</f>
        <v>71.111111111111114</v>
      </c>
      <c r="BX12" s="31">
        <f t="shared" si="19"/>
        <v>92.8888888888889</v>
      </c>
      <c r="BY12" s="30">
        <f t="shared" si="19"/>
        <v>95.111111111111114</v>
      </c>
      <c r="BZ12" s="30">
        <f t="shared" si="19"/>
        <v>92.888888888888886</v>
      </c>
      <c r="CA12" s="30">
        <f t="shared" si="19"/>
        <v>92</v>
      </c>
      <c r="CB12" s="30">
        <f t="shared" si="19"/>
        <v>92.888888888888886</v>
      </c>
      <c r="CC12" s="30">
        <f t="shared" si="19"/>
        <v>98.666666666666657</v>
      </c>
      <c r="CD12" s="30">
        <f t="shared" si="19"/>
        <v>96.444444444444443</v>
      </c>
      <c r="CE12" s="31">
        <f t="shared" si="19"/>
        <v>98.222222222222214</v>
      </c>
      <c r="CF12" s="33">
        <f t="shared" si="19"/>
        <v>97.777777777777771</v>
      </c>
      <c r="CG12" s="31">
        <f t="shared" si="19"/>
        <v>92</v>
      </c>
      <c r="CH12" s="31">
        <f t="shared" si="19"/>
        <v>93.333333333333329</v>
      </c>
      <c r="CI12" s="33">
        <f t="shared" si="19"/>
        <v>89.333333333333329</v>
      </c>
      <c r="CJ12" s="33">
        <f t="shared" si="19"/>
        <v>90.222222222222214</v>
      </c>
      <c r="CK12" s="33">
        <f t="shared" si="19"/>
        <v>93.777777777777771</v>
      </c>
      <c r="CL12" s="32">
        <f t="shared" si="19"/>
        <v>97.777777777777757</v>
      </c>
      <c r="CM12" s="33">
        <f t="shared" si="19"/>
        <v>100</v>
      </c>
      <c r="CN12" s="33">
        <f t="shared" si="19"/>
        <v>100</v>
      </c>
      <c r="CO12" s="32">
        <f t="shared" si="19"/>
        <v>84.444444444444443</v>
      </c>
      <c r="CP12" s="33">
        <f t="shared" si="19"/>
        <v>95.111111111111128</v>
      </c>
      <c r="CQ12" s="31">
        <f t="shared" si="19"/>
        <v>98.222222222222229</v>
      </c>
      <c r="CR12" s="31">
        <f t="shared" si="19"/>
        <v>99.999999999999986</v>
      </c>
      <c r="CS12" s="31">
        <f t="shared" si="19"/>
        <v>100</v>
      </c>
      <c r="CT12" s="33">
        <f t="shared" si="19"/>
        <v>100</v>
      </c>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row>
    <row r="13" spans="1:126" x14ac:dyDescent="0.25">
      <c r="B13" s="49" t="s">
        <v>13</v>
      </c>
      <c r="C13" s="2">
        <v>0</v>
      </c>
      <c r="D13" s="2">
        <v>0</v>
      </c>
      <c r="E13" s="2">
        <v>0</v>
      </c>
      <c r="F13" s="2">
        <v>0</v>
      </c>
      <c r="G13" s="2">
        <v>70</v>
      </c>
      <c r="H13" s="2">
        <v>0</v>
      </c>
      <c r="I13" s="2">
        <v>130</v>
      </c>
      <c r="J13" s="2">
        <v>21</v>
      </c>
      <c r="K13" s="2">
        <v>3</v>
      </c>
      <c r="L13" s="2">
        <v>1</v>
      </c>
      <c r="M13" s="3">
        <v>0</v>
      </c>
      <c r="N13" s="3">
        <v>0</v>
      </c>
      <c r="O13" s="3">
        <v>0</v>
      </c>
      <c r="P13" s="3">
        <v>0</v>
      </c>
      <c r="Q13" s="3">
        <v>0</v>
      </c>
      <c r="R13" s="3">
        <v>0</v>
      </c>
      <c r="S13" s="49">
        <v>225</v>
      </c>
      <c r="V13" s="49">
        <v>4</v>
      </c>
      <c r="W13" s="3">
        <f>K5</f>
        <v>12</v>
      </c>
      <c r="X13" s="3">
        <f>K6</f>
        <v>2</v>
      </c>
      <c r="Y13" s="49">
        <f>K7</f>
        <v>1</v>
      </c>
      <c r="Z13" s="49">
        <f>K8</f>
        <v>6</v>
      </c>
      <c r="AA13" s="49">
        <f>K9</f>
        <v>4</v>
      </c>
      <c r="AB13" s="49">
        <f>K10</f>
        <v>4</v>
      </c>
      <c r="AC13" s="49">
        <f>K11</f>
        <v>2</v>
      </c>
      <c r="AD13" s="49">
        <f>K12</f>
        <v>1</v>
      </c>
      <c r="AE13" s="2">
        <f>K13</f>
        <v>3</v>
      </c>
      <c r="AF13" s="3">
        <f>K14</f>
        <v>0</v>
      </c>
      <c r="AG13" s="2">
        <f>K15</f>
        <v>11</v>
      </c>
      <c r="AH13" s="4">
        <f>K16</f>
        <v>3</v>
      </c>
      <c r="AI13" s="3">
        <f>K17</f>
        <v>3</v>
      </c>
      <c r="AJ13" s="3">
        <f>K18</f>
        <v>5</v>
      </c>
      <c r="AK13" s="3">
        <f>K19</f>
        <v>6</v>
      </c>
      <c r="AL13" s="3">
        <f>K20</f>
        <v>2</v>
      </c>
      <c r="AM13" s="3">
        <f>K21</f>
        <v>0</v>
      </c>
      <c r="AN13" s="3">
        <f>K22</f>
        <v>0</v>
      </c>
      <c r="AO13" s="3">
        <f>K23</f>
        <v>1</v>
      </c>
      <c r="AP13" s="3">
        <f>K24</f>
        <v>9</v>
      </c>
      <c r="AQ13" s="2">
        <f>K25</f>
        <v>4</v>
      </c>
      <c r="AR13" s="3">
        <f>K26</f>
        <v>0</v>
      </c>
      <c r="AS13" s="3">
        <f>K27</f>
        <v>0</v>
      </c>
      <c r="AT13" s="3">
        <f>K28</f>
        <v>0</v>
      </c>
      <c r="AV13" s="49">
        <v>4</v>
      </c>
      <c r="AW13" s="33">
        <f t="shared" ref="AW13:BT13" si="20">PRODUCT(W13*100*1/W21)</f>
        <v>5.333333333333333</v>
      </c>
      <c r="AX13" s="33">
        <f t="shared" si="20"/>
        <v>0.88888888888888884</v>
      </c>
      <c r="AY13" s="30">
        <f t="shared" si="20"/>
        <v>0.44444444444444442</v>
      </c>
      <c r="AZ13" s="30">
        <f t="shared" si="20"/>
        <v>2.6666666666666665</v>
      </c>
      <c r="BA13" s="30">
        <f t="shared" si="20"/>
        <v>1.7777777777777777</v>
      </c>
      <c r="BB13" s="30">
        <f t="shared" si="20"/>
        <v>1.7777777777777777</v>
      </c>
      <c r="BC13" s="30">
        <f t="shared" si="20"/>
        <v>0.88888888888888884</v>
      </c>
      <c r="BD13" s="30">
        <f t="shared" si="20"/>
        <v>0.44444444444444442</v>
      </c>
      <c r="BE13" s="31">
        <f t="shared" si="20"/>
        <v>1.3333333333333333</v>
      </c>
      <c r="BF13" s="33">
        <f t="shared" si="20"/>
        <v>0</v>
      </c>
      <c r="BG13" s="31">
        <f t="shared" si="20"/>
        <v>4.8888888888888893</v>
      </c>
      <c r="BH13" s="32">
        <f t="shared" si="20"/>
        <v>1.3333333333333333</v>
      </c>
      <c r="BI13" s="33">
        <f t="shared" si="20"/>
        <v>1.3333333333333333</v>
      </c>
      <c r="BJ13" s="33">
        <f t="shared" si="20"/>
        <v>2.2222222222222223</v>
      </c>
      <c r="BK13" s="33">
        <f t="shared" si="20"/>
        <v>2.6666666666666665</v>
      </c>
      <c r="BL13" s="33">
        <f t="shared" si="20"/>
        <v>0.88888888888888884</v>
      </c>
      <c r="BM13" s="33">
        <f t="shared" si="20"/>
        <v>0</v>
      </c>
      <c r="BN13" s="33">
        <f t="shared" si="20"/>
        <v>0</v>
      </c>
      <c r="BO13" s="33">
        <f t="shared" si="20"/>
        <v>0.44444444444444442</v>
      </c>
      <c r="BP13" s="33">
        <f t="shared" si="20"/>
        <v>4</v>
      </c>
      <c r="BQ13" s="31">
        <f t="shared" si="20"/>
        <v>1.7777777777777777</v>
      </c>
      <c r="BR13" s="33">
        <f t="shared" si="20"/>
        <v>0</v>
      </c>
      <c r="BS13" s="33">
        <f t="shared" si="20"/>
        <v>0</v>
      </c>
      <c r="BT13" s="33">
        <f t="shared" si="20"/>
        <v>0</v>
      </c>
      <c r="BU13" s="49"/>
      <c r="BV13" s="49">
        <v>4</v>
      </c>
      <c r="BW13" s="33">
        <f t="shared" ref="BW13:CT13" si="21">AW5+AW6+AW7+AW8+AW9+AW10+AW11+AW12+AW13</f>
        <v>76.444444444444443</v>
      </c>
      <c r="BX13" s="33">
        <f t="shared" si="21"/>
        <v>93.777777777777786</v>
      </c>
      <c r="BY13" s="30">
        <f t="shared" si="21"/>
        <v>95.555555555555557</v>
      </c>
      <c r="BZ13" s="30">
        <f t="shared" si="21"/>
        <v>95.555555555555557</v>
      </c>
      <c r="CA13" s="30">
        <f t="shared" si="21"/>
        <v>93.777777777777771</v>
      </c>
      <c r="CB13" s="30">
        <f t="shared" si="21"/>
        <v>94.666666666666657</v>
      </c>
      <c r="CC13" s="30">
        <f t="shared" si="21"/>
        <v>99.555555555555543</v>
      </c>
      <c r="CD13" s="30">
        <f t="shared" si="21"/>
        <v>96.888888888888886</v>
      </c>
      <c r="CE13" s="31">
        <f t="shared" si="21"/>
        <v>99.555555555555543</v>
      </c>
      <c r="CF13" s="33">
        <f t="shared" si="21"/>
        <v>97.777777777777771</v>
      </c>
      <c r="CG13" s="31">
        <f t="shared" si="21"/>
        <v>96.888888888888886</v>
      </c>
      <c r="CH13" s="32">
        <f t="shared" si="21"/>
        <v>94.666666666666657</v>
      </c>
      <c r="CI13" s="33">
        <f t="shared" si="21"/>
        <v>90.666666666666657</v>
      </c>
      <c r="CJ13" s="33">
        <f t="shared" si="21"/>
        <v>92.444444444444443</v>
      </c>
      <c r="CK13" s="33">
        <f t="shared" si="21"/>
        <v>96.444444444444443</v>
      </c>
      <c r="CL13" s="33">
        <f t="shared" si="21"/>
        <v>98.666666666666643</v>
      </c>
      <c r="CM13" s="33">
        <f t="shared" si="21"/>
        <v>100</v>
      </c>
      <c r="CN13" s="33">
        <f t="shared" si="21"/>
        <v>100</v>
      </c>
      <c r="CO13" s="33">
        <f t="shared" si="21"/>
        <v>84.888888888888886</v>
      </c>
      <c r="CP13" s="33">
        <f t="shared" si="21"/>
        <v>99.111111111111128</v>
      </c>
      <c r="CQ13" s="31">
        <f t="shared" si="21"/>
        <v>100</v>
      </c>
      <c r="CR13" s="33">
        <f t="shared" si="21"/>
        <v>99.999999999999986</v>
      </c>
      <c r="CS13" s="33">
        <f t="shared" si="21"/>
        <v>100</v>
      </c>
      <c r="CT13" s="33">
        <f t="shared" si="21"/>
        <v>100</v>
      </c>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row>
    <row r="14" spans="1:126" x14ac:dyDescent="0.25">
      <c r="B14" s="49" t="s">
        <v>14</v>
      </c>
      <c r="C14" s="2">
        <v>0</v>
      </c>
      <c r="D14" s="2">
        <v>0</v>
      </c>
      <c r="E14" s="2">
        <v>53</v>
      </c>
      <c r="F14" s="2">
        <v>0</v>
      </c>
      <c r="G14" s="2">
        <v>154</v>
      </c>
      <c r="H14" s="2">
        <v>13</v>
      </c>
      <c r="I14" s="2">
        <v>0</v>
      </c>
      <c r="J14" s="3">
        <v>0</v>
      </c>
      <c r="K14" s="3">
        <v>0</v>
      </c>
      <c r="L14" s="3">
        <v>1</v>
      </c>
      <c r="M14" s="3">
        <v>4</v>
      </c>
      <c r="N14" s="3">
        <v>0</v>
      </c>
      <c r="O14" s="3">
        <v>0</v>
      </c>
      <c r="P14" s="3">
        <v>0</v>
      </c>
      <c r="Q14" s="3">
        <v>0</v>
      </c>
      <c r="R14" s="3">
        <v>0</v>
      </c>
      <c r="S14" s="49">
        <v>225</v>
      </c>
      <c r="V14" s="49">
        <v>8</v>
      </c>
      <c r="W14" s="3">
        <f>L5</f>
        <v>53</v>
      </c>
      <c r="X14" s="3">
        <f>L6</f>
        <v>2</v>
      </c>
      <c r="Y14" s="49">
        <f>L7</f>
        <v>2</v>
      </c>
      <c r="Z14" s="49">
        <f>L8</f>
        <v>0</v>
      </c>
      <c r="AA14" s="49">
        <f>L9</f>
        <v>4</v>
      </c>
      <c r="AB14" s="49">
        <f>L10</f>
        <v>3</v>
      </c>
      <c r="AC14" s="49">
        <f>L11</f>
        <v>1</v>
      </c>
      <c r="AD14" s="49">
        <f>L12</f>
        <v>5</v>
      </c>
      <c r="AE14" s="2">
        <f>L13</f>
        <v>1</v>
      </c>
      <c r="AF14" s="3">
        <f>L14</f>
        <v>1</v>
      </c>
      <c r="AG14" s="2">
        <f>L15</f>
        <v>3</v>
      </c>
      <c r="AH14" s="3">
        <f>L16</f>
        <v>3</v>
      </c>
      <c r="AI14" s="3">
        <f>L17</f>
        <v>21</v>
      </c>
      <c r="AJ14" s="3">
        <f>L18</f>
        <v>2</v>
      </c>
      <c r="AK14" s="3">
        <f>L19</f>
        <v>8</v>
      </c>
      <c r="AL14" s="3">
        <f>L20</f>
        <v>3</v>
      </c>
      <c r="AM14" s="3">
        <f>L21</f>
        <v>0</v>
      </c>
      <c r="AN14" s="3">
        <f>L22</f>
        <v>0</v>
      </c>
      <c r="AO14" s="3">
        <f>L23</f>
        <v>3</v>
      </c>
      <c r="AP14" s="3">
        <f>L24</f>
        <v>2</v>
      </c>
      <c r="AQ14" s="3">
        <f>L25</f>
        <v>0</v>
      </c>
      <c r="AR14" s="3">
        <f>L26</f>
        <v>0</v>
      </c>
      <c r="AS14" s="3">
        <f>L27</f>
        <v>0</v>
      </c>
      <c r="AT14" s="3">
        <f>L28</f>
        <v>0</v>
      </c>
      <c r="AV14" s="49">
        <v>8</v>
      </c>
      <c r="AW14" s="33">
        <f t="shared" ref="AW14:BT14" si="22">PRODUCT(W14*100*1/W21)</f>
        <v>23.555555555555557</v>
      </c>
      <c r="AX14" s="33">
        <f t="shared" si="22"/>
        <v>0.88888888888888884</v>
      </c>
      <c r="AY14" s="30">
        <f t="shared" si="22"/>
        <v>0.88888888888888884</v>
      </c>
      <c r="AZ14" s="30">
        <f t="shared" si="22"/>
        <v>0</v>
      </c>
      <c r="BA14" s="30">
        <f t="shared" si="22"/>
        <v>1.7777777777777777</v>
      </c>
      <c r="BB14" s="30">
        <f t="shared" si="22"/>
        <v>1.3333333333333333</v>
      </c>
      <c r="BC14" s="30">
        <f t="shared" si="22"/>
        <v>0.44444444444444442</v>
      </c>
      <c r="BD14" s="30">
        <f t="shared" si="22"/>
        <v>2.2222222222222223</v>
      </c>
      <c r="BE14" s="31">
        <f t="shared" si="22"/>
        <v>0.44444444444444442</v>
      </c>
      <c r="BF14" s="33">
        <f t="shared" si="22"/>
        <v>0.44444444444444442</v>
      </c>
      <c r="BG14" s="31">
        <f t="shared" si="22"/>
        <v>1.3333333333333333</v>
      </c>
      <c r="BH14" s="33">
        <f t="shared" si="22"/>
        <v>1.3333333333333333</v>
      </c>
      <c r="BI14" s="33">
        <f t="shared" si="22"/>
        <v>9.3333333333333339</v>
      </c>
      <c r="BJ14" s="33">
        <f t="shared" si="22"/>
        <v>0.88888888888888884</v>
      </c>
      <c r="BK14" s="33">
        <f t="shared" si="22"/>
        <v>3.5555555555555554</v>
      </c>
      <c r="BL14" s="33">
        <f t="shared" si="22"/>
        <v>1.3333333333333333</v>
      </c>
      <c r="BM14" s="33">
        <f t="shared" si="22"/>
        <v>0</v>
      </c>
      <c r="BN14" s="33">
        <f t="shared" si="22"/>
        <v>0</v>
      </c>
      <c r="BO14" s="33">
        <f t="shared" si="22"/>
        <v>1.3333333333333333</v>
      </c>
      <c r="BP14" s="33">
        <f t="shared" si="22"/>
        <v>0.88888888888888884</v>
      </c>
      <c r="BQ14" s="33">
        <f t="shared" si="22"/>
        <v>0</v>
      </c>
      <c r="BR14" s="33">
        <f t="shared" si="22"/>
        <v>0</v>
      </c>
      <c r="BS14" s="33">
        <f t="shared" si="22"/>
        <v>0</v>
      </c>
      <c r="BT14" s="33">
        <f t="shared" si="22"/>
        <v>0</v>
      </c>
      <c r="BU14" s="49"/>
      <c r="BV14" s="49">
        <v>8</v>
      </c>
      <c r="BW14" s="33">
        <f t="shared" ref="BW14:CT14" si="23">AW5+AW6+AW7+AW8+AW9+AW10+AW11+AW12+AW13+AW14</f>
        <v>100</v>
      </c>
      <c r="BX14" s="33">
        <f t="shared" si="23"/>
        <v>94.666666666666671</v>
      </c>
      <c r="BY14" s="30">
        <f t="shared" si="23"/>
        <v>96.444444444444443</v>
      </c>
      <c r="BZ14" s="30">
        <f t="shared" si="23"/>
        <v>95.555555555555557</v>
      </c>
      <c r="CA14" s="30">
        <f t="shared" si="23"/>
        <v>95.555555555555543</v>
      </c>
      <c r="CB14" s="30">
        <f t="shared" si="23"/>
        <v>95.999999999999986</v>
      </c>
      <c r="CC14" s="30">
        <f t="shared" si="23"/>
        <v>99.999999999999986</v>
      </c>
      <c r="CD14" s="30">
        <f t="shared" si="23"/>
        <v>99.111111111111114</v>
      </c>
      <c r="CE14" s="31">
        <f t="shared" si="23"/>
        <v>99.999999999999986</v>
      </c>
      <c r="CF14" s="33">
        <f t="shared" si="23"/>
        <v>98.222222222222214</v>
      </c>
      <c r="CG14" s="31">
        <f t="shared" si="23"/>
        <v>98.222222222222214</v>
      </c>
      <c r="CH14" s="33">
        <f t="shared" si="23"/>
        <v>95.999999999999986</v>
      </c>
      <c r="CI14" s="33">
        <f t="shared" si="23"/>
        <v>99.999999999999986</v>
      </c>
      <c r="CJ14" s="33">
        <f t="shared" si="23"/>
        <v>93.333333333333329</v>
      </c>
      <c r="CK14" s="33">
        <f t="shared" si="23"/>
        <v>100</v>
      </c>
      <c r="CL14" s="33">
        <f t="shared" si="23"/>
        <v>99.999999999999972</v>
      </c>
      <c r="CM14" s="33">
        <f t="shared" si="23"/>
        <v>100</v>
      </c>
      <c r="CN14" s="33">
        <f t="shared" si="23"/>
        <v>100</v>
      </c>
      <c r="CO14" s="33">
        <f t="shared" si="23"/>
        <v>86.222222222222214</v>
      </c>
      <c r="CP14" s="33">
        <f t="shared" si="23"/>
        <v>100.00000000000001</v>
      </c>
      <c r="CQ14" s="33">
        <f t="shared" si="23"/>
        <v>100</v>
      </c>
      <c r="CR14" s="33">
        <f t="shared" si="23"/>
        <v>99.999999999999986</v>
      </c>
      <c r="CS14" s="33">
        <f t="shared" si="23"/>
        <v>100</v>
      </c>
      <c r="CT14" s="33">
        <f t="shared" si="23"/>
        <v>100</v>
      </c>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row>
    <row r="15" spans="1:126" x14ac:dyDescent="0.25">
      <c r="B15" s="49" t="s">
        <v>16</v>
      </c>
      <c r="C15" s="2">
        <v>0</v>
      </c>
      <c r="D15" s="2">
        <v>0</v>
      </c>
      <c r="E15" s="2">
        <v>0</v>
      </c>
      <c r="F15" s="2">
        <v>0</v>
      </c>
      <c r="G15" s="2">
        <v>0</v>
      </c>
      <c r="H15" s="2">
        <v>167</v>
      </c>
      <c r="I15" s="2">
        <v>0</v>
      </c>
      <c r="J15" s="2">
        <v>40</v>
      </c>
      <c r="K15" s="2">
        <v>11</v>
      </c>
      <c r="L15" s="2">
        <v>3</v>
      </c>
      <c r="M15" s="2">
        <v>1</v>
      </c>
      <c r="N15" s="2">
        <v>1</v>
      </c>
      <c r="O15" s="3">
        <v>2</v>
      </c>
      <c r="P15" s="3">
        <v>0</v>
      </c>
      <c r="Q15" s="3">
        <v>0</v>
      </c>
      <c r="R15" s="3">
        <v>0</v>
      </c>
      <c r="S15" s="49">
        <v>225</v>
      </c>
      <c r="V15" s="49">
        <v>16</v>
      </c>
      <c r="W15" s="3">
        <f>M5</f>
        <v>0</v>
      </c>
      <c r="X15" s="3">
        <f>M6</f>
        <v>12</v>
      </c>
      <c r="Y15" s="49">
        <f>M7</f>
        <v>7</v>
      </c>
      <c r="Z15" s="49">
        <f>M8</f>
        <v>2</v>
      </c>
      <c r="AA15" s="49">
        <f>M9</f>
        <v>10</v>
      </c>
      <c r="AB15" s="49">
        <f>M10</f>
        <v>0</v>
      </c>
      <c r="AC15" s="49">
        <f>M11</f>
        <v>0</v>
      </c>
      <c r="AD15" s="49">
        <f>M12</f>
        <v>2</v>
      </c>
      <c r="AE15" s="3">
        <f>M13</f>
        <v>0</v>
      </c>
      <c r="AF15" s="3">
        <f>M14</f>
        <v>4</v>
      </c>
      <c r="AG15" s="2">
        <f>M15</f>
        <v>1</v>
      </c>
      <c r="AH15" s="3">
        <f>M16</f>
        <v>6</v>
      </c>
      <c r="AI15" s="3">
        <f>M17</f>
        <v>0</v>
      </c>
      <c r="AJ15" s="3">
        <f>M18</f>
        <v>15</v>
      </c>
      <c r="AK15" s="3">
        <f>M19</f>
        <v>0</v>
      </c>
      <c r="AL15" s="3">
        <f>M20</f>
        <v>0</v>
      </c>
      <c r="AM15" s="3">
        <f>M21</f>
        <v>0</v>
      </c>
      <c r="AN15" s="3">
        <f>M22</f>
        <v>0</v>
      </c>
      <c r="AO15" s="3">
        <f>M23</f>
        <v>8</v>
      </c>
      <c r="AP15" s="3">
        <f>M24</f>
        <v>0</v>
      </c>
      <c r="AQ15" s="3">
        <f>M25</f>
        <v>0</v>
      </c>
      <c r="AR15" s="3">
        <f>M26</f>
        <v>0</v>
      </c>
      <c r="AS15" s="3">
        <f>M27</f>
        <v>0</v>
      </c>
      <c r="AT15" s="3">
        <f>M28</f>
        <v>0</v>
      </c>
      <c r="AV15" s="49">
        <v>16</v>
      </c>
      <c r="AW15" s="33">
        <f t="shared" ref="AW15:BT15" si="24">PRODUCT(W15*100*1/W21)</f>
        <v>0</v>
      </c>
      <c r="AX15" s="33">
        <f t="shared" si="24"/>
        <v>5.333333333333333</v>
      </c>
      <c r="AY15" s="30">
        <f t="shared" si="24"/>
        <v>3.1111111111111112</v>
      </c>
      <c r="AZ15" s="30">
        <f t="shared" si="24"/>
        <v>0.88888888888888884</v>
      </c>
      <c r="BA15" s="30">
        <f t="shared" si="24"/>
        <v>4.4444444444444446</v>
      </c>
      <c r="BB15" s="30">
        <f t="shared" si="24"/>
        <v>0</v>
      </c>
      <c r="BC15" s="30">
        <f t="shared" si="24"/>
        <v>0</v>
      </c>
      <c r="BD15" s="30">
        <f t="shared" si="24"/>
        <v>0.88888888888888884</v>
      </c>
      <c r="BE15" s="33">
        <f t="shared" si="24"/>
        <v>0</v>
      </c>
      <c r="BF15" s="33">
        <f t="shared" si="24"/>
        <v>1.7777777777777777</v>
      </c>
      <c r="BG15" s="31">
        <f t="shared" si="24"/>
        <v>0.44444444444444442</v>
      </c>
      <c r="BH15" s="33">
        <f t="shared" si="24"/>
        <v>2.6666666666666665</v>
      </c>
      <c r="BI15" s="33">
        <f t="shared" si="24"/>
        <v>0</v>
      </c>
      <c r="BJ15" s="33">
        <f t="shared" si="24"/>
        <v>6.666666666666667</v>
      </c>
      <c r="BK15" s="33">
        <f t="shared" si="24"/>
        <v>0</v>
      </c>
      <c r="BL15" s="33">
        <f t="shared" si="24"/>
        <v>0</v>
      </c>
      <c r="BM15" s="33">
        <f t="shared" si="24"/>
        <v>0</v>
      </c>
      <c r="BN15" s="33">
        <f t="shared" si="24"/>
        <v>0</v>
      </c>
      <c r="BO15" s="33">
        <f t="shared" si="24"/>
        <v>3.5555555555555554</v>
      </c>
      <c r="BP15" s="33">
        <f t="shared" si="24"/>
        <v>0</v>
      </c>
      <c r="BQ15" s="33">
        <f t="shared" si="24"/>
        <v>0</v>
      </c>
      <c r="BR15" s="33">
        <f t="shared" si="24"/>
        <v>0</v>
      </c>
      <c r="BS15" s="33">
        <f t="shared" si="24"/>
        <v>0</v>
      </c>
      <c r="BT15" s="33">
        <f t="shared" si="24"/>
        <v>0</v>
      </c>
      <c r="BU15" s="49"/>
      <c r="BV15" s="49">
        <v>16</v>
      </c>
      <c r="BW15" s="33">
        <f t="shared" ref="BW15:CT15" si="25">AW5+AW6+AW7+AW8+AW9+AW10+AW11+AW12+AW13+AW14+AW15</f>
        <v>100</v>
      </c>
      <c r="BX15" s="33">
        <f t="shared" si="25"/>
        <v>100</v>
      </c>
      <c r="BY15" s="30">
        <f t="shared" si="25"/>
        <v>99.555555555555557</v>
      </c>
      <c r="BZ15" s="30">
        <f t="shared" si="25"/>
        <v>96.444444444444443</v>
      </c>
      <c r="CA15" s="30">
        <f t="shared" si="25"/>
        <v>99.999999999999986</v>
      </c>
      <c r="CB15" s="30">
        <f t="shared" si="25"/>
        <v>95.999999999999986</v>
      </c>
      <c r="CC15" s="30">
        <f t="shared" si="25"/>
        <v>99.999999999999986</v>
      </c>
      <c r="CD15" s="30">
        <f t="shared" si="25"/>
        <v>100</v>
      </c>
      <c r="CE15" s="33">
        <f t="shared" si="25"/>
        <v>99.999999999999986</v>
      </c>
      <c r="CF15" s="33">
        <f t="shared" si="25"/>
        <v>99.999999999999986</v>
      </c>
      <c r="CG15" s="31">
        <f t="shared" si="25"/>
        <v>98.666666666666657</v>
      </c>
      <c r="CH15" s="33">
        <f t="shared" si="25"/>
        <v>98.666666666666657</v>
      </c>
      <c r="CI15" s="33">
        <f t="shared" si="25"/>
        <v>99.999999999999986</v>
      </c>
      <c r="CJ15" s="33">
        <f t="shared" si="25"/>
        <v>100</v>
      </c>
      <c r="CK15" s="33">
        <f t="shared" si="25"/>
        <v>100</v>
      </c>
      <c r="CL15" s="33">
        <f t="shared" si="25"/>
        <v>99.999999999999972</v>
      </c>
      <c r="CM15" s="33">
        <f t="shared" si="25"/>
        <v>100</v>
      </c>
      <c r="CN15" s="33">
        <f t="shared" si="25"/>
        <v>100</v>
      </c>
      <c r="CO15" s="33">
        <f t="shared" si="25"/>
        <v>89.777777777777771</v>
      </c>
      <c r="CP15" s="33">
        <f t="shared" si="25"/>
        <v>100.00000000000001</v>
      </c>
      <c r="CQ15" s="33">
        <f t="shared" si="25"/>
        <v>100</v>
      </c>
      <c r="CR15" s="33">
        <f t="shared" si="25"/>
        <v>99.999999999999986</v>
      </c>
      <c r="CS15" s="33">
        <f t="shared" si="25"/>
        <v>100</v>
      </c>
      <c r="CT15" s="33">
        <f t="shared" si="25"/>
        <v>100</v>
      </c>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row>
    <row r="16" spans="1:126" x14ac:dyDescent="0.25">
      <c r="B16" s="49" t="s">
        <v>17</v>
      </c>
      <c r="C16" s="2">
        <v>0</v>
      </c>
      <c r="D16" s="2">
        <v>0</v>
      </c>
      <c r="E16" s="2">
        <v>188</v>
      </c>
      <c r="F16" s="2">
        <v>0</v>
      </c>
      <c r="G16" s="2">
        <v>14</v>
      </c>
      <c r="H16" s="2">
        <v>3</v>
      </c>
      <c r="I16" s="2">
        <v>2</v>
      </c>
      <c r="J16" s="2">
        <v>3</v>
      </c>
      <c r="K16" s="4">
        <v>3</v>
      </c>
      <c r="L16" s="3">
        <v>3</v>
      </c>
      <c r="M16" s="3">
        <v>6</v>
      </c>
      <c r="N16" s="3">
        <v>3</v>
      </c>
      <c r="O16" s="3">
        <v>0</v>
      </c>
      <c r="P16" s="3">
        <v>0</v>
      </c>
      <c r="Q16" s="3">
        <v>0</v>
      </c>
      <c r="R16" s="3">
        <v>0</v>
      </c>
      <c r="S16" s="49">
        <v>225</v>
      </c>
      <c r="V16" s="49">
        <v>32</v>
      </c>
      <c r="W16" s="3">
        <f>N5</f>
        <v>0</v>
      </c>
      <c r="X16" s="3">
        <f>N6</f>
        <v>0</v>
      </c>
      <c r="Y16" s="49">
        <f>N7</f>
        <v>1</v>
      </c>
      <c r="Z16" s="49">
        <f>N8</f>
        <v>2</v>
      </c>
      <c r="AA16" s="49">
        <f>N9</f>
        <v>0</v>
      </c>
      <c r="AB16" s="49">
        <f>N10</f>
        <v>1</v>
      </c>
      <c r="AC16" s="49">
        <f>N11</f>
        <v>0</v>
      </c>
      <c r="AD16" s="49">
        <f>N12</f>
        <v>0</v>
      </c>
      <c r="AE16" s="3">
        <f>N13</f>
        <v>0</v>
      </c>
      <c r="AF16" s="3">
        <f>N14</f>
        <v>0</v>
      </c>
      <c r="AG16" s="2">
        <f>N15</f>
        <v>1</v>
      </c>
      <c r="AH16" s="3">
        <f>N16</f>
        <v>3</v>
      </c>
      <c r="AI16" s="3">
        <f>N17</f>
        <v>0</v>
      </c>
      <c r="AJ16" s="3">
        <f>N18</f>
        <v>0</v>
      </c>
      <c r="AK16" s="3">
        <f>N19</f>
        <v>0</v>
      </c>
      <c r="AL16" s="3">
        <f>N20</f>
        <v>0</v>
      </c>
      <c r="AM16" s="3">
        <f>N21</f>
        <v>0</v>
      </c>
      <c r="AN16" s="3">
        <f>N22</f>
        <v>0</v>
      </c>
      <c r="AO16" s="3">
        <f>N23</f>
        <v>23</v>
      </c>
      <c r="AP16" s="3">
        <f>N24</f>
        <v>0</v>
      </c>
      <c r="AQ16" s="3">
        <f>N25</f>
        <v>0</v>
      </c>
      <c r="AR16" s="3">
        <f>N26</f>
        <v>0</v>
      </c>
      <c r="AS16" s="3">
        <f>N27</f>
        <v>0</v>
      </c>
      <c r="AT16" s="3">
        <f>N28</f>
        <v>0</v>
      </c>
      <c r="AV16" s="49">
        <v>32</v>
      </c>
      <c r="AW16" s="33">
        <f t="shared" ref="AW16:BT16" si="26">PRODUCT(W16*100*1/W21)</f>
        <v>0</v>
      </c>
      <c r="AX16" s="33">
        <f t="shared" si="26"/>
        <v>0</v>
      </c>
      <c r="AY16" s="30">
        <f t="shared" si="26"/>
        <v>0.44444444444444442</v>
      </c>
      <c r="AZ16" s="30">
        <f t="shared" si="26"/>
        <v>0.88888888888888884</v>
      </c>
      <c r="BA16" s="30">
        <f t="shared" si="26"/>
        <v>0</v>
      </c>
      <c r="BB16" s="30">
        <f t="shared" si="26"/>
        <v>0.44444444444444442</v>
      </c>
      <c r="BC16" s="30">
        <f t="shared" si="26"/>
        <v>0</v>
      </c>
      <c r="BD16" s="30">
        <f t="shared" si="26"/>
        <v>0</v>
      </c>
      <c r="BE16" s="33">
        <f t="shared" si="26"/>
        <v>0</v>
      </c>
      <c r="BF16" s="33">
        <f t="shared" si="26"/>
        <v>0</v>
      </c>
      <c r="BG16" s="31">
        <f t="shared" si="26"/>
        <v>0.44444444444444442</v>
      </c>
      <c r="BH16" s="33">
        <f t="shared" si="26"/>
        <v>1.3333333333333333</v>
      </c>
      <c r="BI16" s="33">
        <f t="shared" si="26"/>
        <v>0</v>
      </c>
      <c r="BJ16" s="33">
        <f t="shared" si="26"/>
        <v>0</v>
      </c>
      <c r="BK16" s="33">
        <f t="shared" si="26"/>
        <v>0</v>
      </c>
      <c r="BL16" s="33">
        <f t="shared" si="26"/>
        <v>0</v>
      </c>
      <c r="BM16" s="33">
        <f t="shared" si="26"/>
        <v>0</v>
      </c>
      <c r="BN16" s="33">
        <f t="shared" si="26"/>
        <v>0</v>
      </c>
      <c r="BO16" s="33">
        <f t="shared" si="26"/>
        <v>10.222222222222221</v>
      </c>
      <c r="BP16" s="33">
        <f t="shared" si="26"/>
        <v>0</v>
      </c>
      <c r="BQ16" s="33">
        <f t="shared" si="26"/>
        <v>0</v>
      </c>
      <c r="BR16" s="33">
        <f t="shared" si="26"/>
        <v>0</v>
      </c>
      <c r="BS16" s="33">
        <f t="shared" si="26"/>
        <v>0</v>
      </c>
      <c r="BT16" s="33">
        <f t="shared" si="26"/>
        <v>0</v>
      </c>
      <c r="BU16" s="49"/>
      <c r="BV16" s="49">
        <v>32</v>
      </c>
      <c r="BW16" s="33">
        <f t="shared" ref="BW16:CT16" si="27">AW5+AW6+AW7+AW8+AW9+AW10+AW11+AW12+AW13+AW14+AW15+AW16</f>
        <v>100</v>
      </c>
      <c r="BX16" s="33">
        <f t="shared" si="27"/>
        <v>100</v>
      </c>
      <c r="BY16" s="30">
        <f t="shared" si="27"/>
        <v>100</v>
      </c>
      <c r="BZ16" s="30">
        <f t="shared" si="27"/>
        <v>97.333333333333329</v>
      </c>
      <c r="CA16" s="30">
        <f t="shared" si="27"/>
        <v>99.999999999999986</v>
      </c>
      <c r="CB16" s="30">
        <f t="shared" si="27"/>
        <v>96.444444444444429</v>
      </c>
      <c r="CC16" s="30">
        <f t="shared" si="27"/>
        <v>99.999999999999986</v>
      </c>
      <c r="CD16" s="30">
        <f t="shared" si="27"/>
        <v>100</v>
      </c>
      <c r="CE16" s="33">
        <f t="shared" si="27"/>
        <v>99.999999999999986</v>
      </c>
      <c r="CF16" s="33">
        <f t="shared" si="27"/>
        <v>99.999999999999986</v>
      </c>
      <c r="CG16" s="31">
        <f t="shared" si="27"/>
        <v>99.1111111111111</v>
      </c>
      <c r="CH16" s="33">
        <f t="shared" si="27"/>
        <v>99.999999999999986</v>
      </c>
      <c r="CI16" s="33">
        <f t="shared" si="27"/>
        <v>99.999999999999986</v>
      </c>
      <c r="CJ16" s="33">
        <f t="shared" si="27"/>
        <v>100</v>
      </c>
      <c r="CK16" s="33">
        <f t="shared" si="27"/>
        <v>100</v>
      </c>
      <c r="CL16" s="33">
        <f t="shared" si="27"/>
        <v>99.999999999999972</v>
      </c>
      <c r="CM16" s="33">
        <f t="shared" si="27"/>
        <v>100</v>
      </c>
      <c r="CN16" s="33">
        <f t="shared" si="27"/>
        <v>100</v>
      </c>
      <c r="CO16" s="33">
        <f t="shared" si="27"/>
        <v>100</v>
      </c>
      <c r="CP16" s="33">
        <f t="shared" si="27"/>
        <v>100.00000000000001</v>
      </c>
      <c r="CQ16" s="33">
        <f t="shared" si="27"/>
        <v>100</v>
      </c>
      <c r="CR16" s="33">
        <f t="shared" si="27"/>
        <v>99.999999999999986</v>
      </c>
      <c r="CS16" s="33">
        <f t="shared" si="27"/>
        <v>100</v>
      </c>
      <c r="CT16" s="33">
        <f t="shared" si="27"/>
        <v>100</v>
      </c>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row>
    <row r="17" spans="2:125" x14ac:dyDescent="0.25">
      <c r="B17" s="49" t="s">
        <v>18</v>
      </c>
      <c r="C17" s="4">
        <v>0</v>
      </c>
      <c r="D17" s="4">
        <v>2</v>
      </c>
      <c r="E17" s="4">
        <v>1</v>
      </c>
      <c r="F17" s="4">
        <v>15</v>
      </c>
      <c r="G17" s="4">
        <v>105</v>
      </c>
      <c r="H17" s="4">
        <v>64</v>
      </c>
      <c r="I17" s="4">
        <v>11</v>
      </c>
      <c r="J17" s="3">
        <v>3</v>
      </c>
      <c r="K17" s="3">
        <v>3</v>
      </c>
      <c r="L17" s="3">
        <v>21</v>
      </c>
      <c r="M17" s="3">
        <v>0</v>
      </c>
      <c r="N17" s="3">
        <v>0</v>
      </c>
      <c r="O17" s="3">
        <v>0</v>
      </c>
      <c r="P17" s="3">
        <v>0</v>
      </c>
      <c r="Q17" s="3">
        <v>0</v>
      </c>
      <c r="R17" s="3">
        <v>0</v>
      </c>
      <c r="S17" s="49">
        <v>225</v>
      </c>
      <c r="V17" s="49">
        <v>64</v>
      </c>
      <c r="W17" s="3">
        <f>O5</f>
        <v>0</v>
      </c>
      <c r="X17" s="3">
        <f>O6</f>
        <v>0</v>
      </c>
      <c r="Y17" s="49">
        <f>O7</f>
        <v>0</v>
      </c>
      <c r="Z17" s="49">
        <f>O8</f>
        <v>4</v>
      </c>
      <c r="AA17" s="49">
        <f>O9</f>
        <v>0</v>
      </c>
      <c r="AB17" s="49">
        <f>O10</f>
        <v>8</v>
      </c>
      <c r="AC17" s="49">
        <f>O11</f>
        <v>0</v>
      </c>
      <c r="AD17" s="49">
        <f>O12</f>
        <v>0</v>
      </c>
      <c r="AE17" s="3">
        <f>O13</f>
        <v>0</v>
      </c>
      <c r="AF17" s="3">
        <f>O14</f>
        <v>0</v>
      </c>
      <c r="AG17" s="3">
        <f>O15</f>
        <v>2</v>
      </c>
      <c r="AH17" s="3">
        <f>O16</f>
        <v>0</v>
      </c>
      <c r="AI17" s="3">
        <f>O17</f>
        <v>0</v>
      </c>
      <c r="AJ17" s="3">
        <f>O18</f>
        <v>0</v>
      </c>
      <c r="AK17" s="3">
        <f>O19</f>
        <v>0</v>
      </c>
      <c r="AL17" s="3">
        <f>O20</f>
        <v>0</v>
      </c>
      <c r="AM17" s="3">
        <f>O21</f>
        <v>0</v>
      </c>
      <c r="AN17" s="3">
        <f>O22</f>
        <v>0</v>
      </c>
      <c r="AO17" s="3">
        <f>O23</f>
        <v>0</v>
      </c>
      <c r="AP17" s="3">
        <f>O24</f>
        <v>0</v>
      </c>
      <c r="AQ17" s="3">
        <f>O25</f>
        <v>0</v>
      </c>
      <c r="AR17" s="3">
        <f>O26</f>
        <v>0</v>
      </c>
      <c r="AS17" s="3">
        <f>O27</f>
        <v>0</v>
      </c>
      <c r="AT17" s="3">
        <f>O28</f>
        <v>0</v>
      </c>
      <c r="AV17" s="49">
        <v>64</v>
      </c>
      <c r="AW17" s="33">
        <f t="shared" ref="AW17:BT17" si="28">PRODUCT(W17*100*1/W21)</f>
        <v>0</v>
      </c>
      <c r="AX17" s="33">
        <f t="shared" si="28"/>
        <v>0</v>
      </c>
      <c r="AY17" s="30">
        <f t="shared" si="28"/>
        <v>0</v>
      </c>
      <c r="AZ17" s="30">
        <f t="shared" si="28"/>
        <v>1.7777777777777777</v>
      </c>
      <c r="BA17" s="30">
        <f t="shared" si="28"/>
        <v>0</v>
      </c>
      <c r="BB17" s="30">
        <f t="shared" si="28"/>
        <v>3.5555555555555554</v>
      </c>
      <c r="BC17" s="30">
        <f t="shared" si="28"/>
        <v>0</v>
      </c>
      <c r="BD17" s="30">
        <f t="shared" si="28"/>
        <v>0</v>
      </c>
      <c r="BE17" s="33">
        <f t="shared" si="28"/>
        <v>0</v>
      </c>
      <c r="BF17" s="33">
        <f t="shared" si="28"/>
        <v>0</v>
      </c>
      <c r="BG17" s="33">
        <f t="shared" si="28"/>
        <v>0.88888888888888884</v>
      </c>
      <c r="BH17" s="33">
        <f t="shared" si="28"/>
        <v>0</v>
      </c>
      <c r="BI17" s="33">
        <f t="shared" si="28"/>
        <v>0</v>
      </c>
      <c r="BJ17" s="33">
        <f t="shared" si="28"/>
        <v>0</v>
      </c>
      <c r="BK17" s="33">
        <f t="shared" si="28"/>
        <v>0</v>
      </c>
      <c r="BL17" s="33">
        <f t="shared" si="28"/>
        <v>0</v>
      </c>
      <c r="BM17" s="33">
        <f t="shared" si="28"/>
        <v>0</v>
      </c>
      <c r="BN17" s="33">
        <f t="shared" si="28"/>
        <v>0</v>
      </c>
      <c r="BO17" s="33">
        <f t="shared" si="28"/>
        <v>0</v>
      </c>
      <c r="BP17" s="33">
        <f t="shared" si="28"/>
        <v>0</v>
      </c>
      <c r="BQ17" s="33">
        <f t="shared" si="28"/>
        <v>0</v>
      </c>
      <c r="BR17" s="33">
        <f t="shared" si="28"/>
        <v>0</v>
      </c>
      <c r="BS17" s="33">
        <f t="shared" si="28"/>
        <v>0</v>
      </c>
      <c r="BT17" s="33">
        <f t="shared" si="28"/>
        <v>0</v>
      </c>
      <c r="BU17" s="49"/>
      <c r="BV17" s="49">
        <v>64</v>
      </c>
      <c r="BW17" s="33">
        <f t="shared" ref="BW17:CT17" si="29">AW5+AW6+AW7+AW8+AW9+AW10+AW11+AW12+AW13+AW14+AW15+AW16+AW17</f>
        <v>100</v>
      </c>
      <c r="BX17" s="33">
        <f t="shared" si="29"/>
        <v>100</v>
      </c>
      <c r="BY17" s="30">
        <f t="shared" si="29"/>
        <v>100</v>
      </c>
      <c r="BZ17" s="30">
        <f t="shared" si="29"/>
        <v>99.1111111111111</v>
      </c>
      <c r="CA17" s="30">
        <f t="shared" si="29"/>
        <v>99.999999999999986</v>
      </c>
      <c r="CB17" s="30">
        <f t="shared" si="29"/>
        <v>99.999999999999986</v>
      </c>
      <c r="CC17" s="30">
        <f t="shared" si="29"/>
        <v>99.999999999999986</v>
      </c>
      <c r="CD17" s="30">
        <f t="shared" si="29"/>
        <v>100</v>
      </c>
      <c r="CE17" s="33">
        <f t="shared" si="29"/>
        <v>99.999999999999986</v>
      </c>
      <c r="CF17" s="33">
        <f t="shared" si="29"/>
        <v>99.999999999999986</v>
      </c>
      <c r="CG17" s="33">
        <f t="shared" si="29"/>
        <v>99.999999999999986</v>
      </c>
      <c r="CH17" s="33">
        <f t="shared" si="29"/>
        <v>99.999999999999986</v>
      </c>
      <c r="CI17" s="33">
        <f t="shared" si="29"/>
        <v>99.999999999999986</v>
      </c>
      <c r="CJ17" s="33">
        <f t="shared" si="29"/>
        <v>100</v>
      </c>
      <c r="CK17" s="33">
        <f t="shared" si="29"/>
        <v>100</v>
      </c>
      <c r="CL17" s="33">
        <f t="shared" si="29"/>
        <v>99.999999999999972</v>
      </c>
      <c r="CM17" s="33">
        <f t="shared" si="29"/>
        <v>100</v>
      </c>
      <c r="CN17" s="33">
        <f t="shared" si="29"/>
        <v>100</v>
      </c>
      <c r="CO17" s="33">
        <f t="shared" si="29"/>
        <v>100</v>
      </c>
      <c r="CP17" s="33">
        <f t="shared" si="29"/>
        <v>100.00000000000001</v>
      </c>
      <c r="CQ17" s="33">
        <f t="shared" si="29"/>
        <v>100</v>
      </c>
      <c r="CR17" s="33">
        <f t="shared" si="29"/>
        <v>99.999999999999986</v>
      </c>
      <c r="CS17" s="33">
        <f t="shared" si="29"/>
        <v>100</v>
      </c>
      <c r="CT17" s="33">
        <f t="shared" si="29"/>
        <v>100</v>
      </c>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row>
    <row r="18" spans="2:125" x14ac:dyDescent="0.25">
      <c r="B18" s="49" t="s">
        <v>19</v>
      </c>
      <c r="C18" s="4">
        <v>0</v>
      </c>
      <c r="D18" s="4">
        <v>14</v>
      </c>
      <c r="E18" s="4">
        <v>0</v>
      </c>
      <c r="F18" s="4">
        <v>91</v>
      </c>
      <c r="G18" s="4">
        <v>86</v>
      </c>
      <c r="H18" s="4">
        <v>8</v>
      </c>
      <c r="I18" s="4">
        <v>2</v>
      </c>
      <c r="J18" s="3">
        <v>2</v>
      </c>
      <c r="K18" s="3">
        <v>5</v>
      </c>
      <c r="L18" s="3">
        <v>2</v>
      </c>
      <c r="M18" s="3">
        <v>15</v>
      </c>
      <c r="N18" s="3">
        <v>0</v>
      </c>
      <c r="O18" s="3">
        <v>0</v>
      </c>
      <c r="P18" s="3">
        <v>0</v>
      </c>
      <c r="Q18" s="3">
        <v>0</v>
      </c>
      <c r="R18" s="3">
        <v>0</v>
      </c>
      <c r="S18" s="49">
        <v>225</v>
      </c>
      <c r="V18" s="49">
        <v>128</v>
      </c>
      <c r="W18" s="3">
        <f>P5</f>
        <v>0</v>
      </c>
      <c r="X18" s="3">
        <f>P6</f>
        <v>0</v>
      </c>
      <c r="Y18" s="49">
        <f>P7</f>
        <v>0</v>
      </c>
      <c r="Z18" s="49">
        <f>P8</f>
        <v>2</v>
      </c>
      <c r="AA18" s="49">
        <f>P9</f>
        <v>0</v>
      </c>
      <c r="AB18" s="49">
        <f>P10</f>
        <v>0</v>
      </c>
      <c r="AC18" s="49">
        <f>P11</f>
        <v>0</v>
      </c>
      <c r="AD18" s="49">
        <f>P12</f>
        <v>0</v>
      </c>
      <c r="AE18" s="3">
        <f>P13</f>
        <v>0</v>
      </c>
      <c r="AF18" s="3">
        <f>P14</f>
        <v>0</v>
      </c>
      <c r="AG18" s="3">
        <f>P15</f>
        <v>0</v>
      </c>
      <c r="AH18" s="3">
        <f>P16</f>
        <v>0</v>
      </c>
      <c r="AI18" s="3">
        <f>P17</f>
        <v>0</v>
      </c>
      <c r="AJ18" s="3">
        <f>P18</f>
        <v>0</v>
      </c>
      <c r="AK18" s="3">
        <f>P19</f>
        <v>0</v>
      </c>
      <c r="AL18" s="3">
        <f>P20</f>
        <v>0</v>
      </c>
      <c r="AM18" s="3">
        <f>P21</f>
        <v>0</v>
      </c>
      <c r="AN18" s="3">
        <f>P22</f>
        <v>0</v>
      </c>
      <c r="AO18" s="3">
        <f>P23</f>
        <v>0</v>
      </c>
      <c r="AP18" s="3">
        <f>P24</f>
        <v>0</v>
      </c>
      <c r="AQ18" s="3">
        <f>P25</f>
        <v>0</v>
      </c>
      <c r="AR18" s="3">
        <f>P26</f>
        <v>0</v>
      </c>
      <c r="AS18" s="3">
        <f>P27</f>
        <v>0</v>
      </c>
      <c r="AT18" s="3">
        <f>P28</f>
        <v>0</v>
      </c>
      <c r="AV18" s="49">
        <v>128</v>
      </c>
      <c r="AW18" s="33">
        <f t="shared" ref="AW18:BT18" si="30">PRODUCT(W18*100*1/W21)</f>
        <v>0</v>
      </c>
      <c r="AX18" s="33">
        <f t="shared" si="30"/>
        <v>0</v>
      </c>
      <c r="AY18" s="30">
        <f t="shared" si="30"/>
        <v>0</v>
      </c>
      <c r="AZ18" s="30">
        <f t="shared" si="30"/>
        <v>0.88888888888888884</v>
      </c>
      <c r="BA18" s="30">
        <f t="shared" si="30"/>
        <v>0</v>
      </c>
      <c r="BB18" s="30">
        <f t="shared" si="30"/>
        <v>0</v>
      </c>
      <c r="BC18" s="30">
        <f t="shared" si="30"/>
        <v>0</v>
      </c>
      <c r="BD18" s="30">
        <f t="shared" si="30"/>
        <v>0</v>
      </c>
      <c r="BE18" s="33">
        <f t="shared" si="30"/>
        <v>0</v>
      </c>
      <c r="BF18" s="33">
        <f t="shared" si="30"/>
        <v>0</v>
      </c>
      <c r="BG18" s="33">
        <f t="shared" si="30"/>
        <v>0</v>
      </c>
      <c r="BH18" s="33">
        <f t="shared" si="30"/>
        <v>0</v>
      </c>
      <c r="BI18" s="33">
        <f t="shared" si="30"/>
        <v>0</v>
      </c>
      <c r="BJ18" s="33">
        <f t="shared" si="30"/>
        <v>0</v>
      </c>
      <c r="BK18" s="33">
        <f t="shared" si="30"/>
        <v>0</v>
      </c>
      <c r="BL18" s="33">
        <f t="shared" si="30"/>
        <v>0</v>
      </c>
      <c r="BM18" s="33">
        <f t="shared" si="30"/>
        <v>0</v>
      </c>
      <c r="BN18" s="33">
        <f t="shared" si="30"/>
        <v>0</v>
      </c>
      <c r="BO18" s="33">
        <f t="shared" si="30"/>
        <v>0</v>
      </c>
      <c r="BP18" s="33">
        <f t="shared" si="30"/>
        <v>0</v>
      </c>
      <c r="BQ18" s="33">
        <f t="shared" si="30"/>
        <v>0</v>
      </c>
      <c r="BR18" s="33">
        <f t="shared" si="30"/>
        <v>0</v>
      </c>
      <c r="BS18" s="33">
        <f t="shared" si="30"/>
        <v>0</v>
      </c>
      <c r="BT18" s="33">
        <f t="shared" si="30"/>
        <v>0</v>
      </c>
      <c r="BU18" s="49"/>
      <c r="BV18" s="49">
        <v>128</v>
      </c>
      <c r="BW18" s="33">
        <f t="shared" ref="BW18:CT18" si="31">AW5+AW6+AW7+AW8+AW9+AW10+AW11+AW12+AW13+AW14+AW15+AW16+AW17+AW18</f>
        <v>100</v>
      </c>
      <c r="BX18" s="33">
        <f t="shared" si="31"/>
        <v>100</v>
      </c>
      <c r="BY18" s="30">
        <f t="shared" si="31"/>
        <v>100</v>
      </c>
      <c r="BZ18" s="30">
        <f t="shared" si="31"/>
        <v>99.999999999999986</v>
      </c>
      <c r="CA18" s="30">
        <f t="shared" si="31"/>
        <v>99.999999999999986</v>
      </c>
      <c r="CB18" s="30">
        <f t="shared" si="31"/>
        <v>99.999999999999986</v>
      </c>
      <c r="CC18" s="30">
        <f t="shared" si="31"/>
        <v>99.999999999999986</v>
      </c>
      <c r="CD18" s="30">
        <f t="shared" si="31"/>
        <v>100</v>
      </c>
      <c r="CE18" s="33">
        <f t="shared" si="31"/>
        <v>99.999999999999986</v>
      </c>
      <c r="CF18" s="33">
        <f t="shared" si="31"/>
        <v>99.999999999999986</v>
      </c>
      <c r="CG18" s="33">
        <f t="shared" si="31"/>
        <v>99.999999999999986</v>
      </c>
      <c r="CH18" s="33">
        <f t="shared" si="31"/>
        <v>99.999999999999986</v>
      </c>
      <c r="CI18" s="33">
        <f t="shared" si="31"/>
        <v>99.999999999999986</v>
      </c>
      <c r="CJ18" s="33">
        <f t="shared" si="31"/>
        <v>100</v>
      </c>
      <c r="CK18" s="33">
        <f t="shared" si="31"/>
        <v>100</v>
      </c>
      <c r="CL18" s="33">
        <f t="shared" si="31"/>
        <v>99.999999999999972</v>
      </c>
      <c r="CM18" s="33">
        <f t="shared" si="31"/>
        <v>100</v>
      </c>
      <c r="CN18" s="33">
        <f t="shared" si="31"/>
        <v>100</v>
      </c>
      <c r="CO18" s="33">
        <f t="shared" si="31"/>
        <v>100</v>
      </c>
      <c r="CP18" s="33">
        <f t="shared" si="31"/>
        <v>100.00000000000001</v>
      </c>
      <c r="CQ18" s="33">
        <f t="shared" si="31"/>
        <v>100</v>
      </c>
      <c r="CR18" s="33">
        <f t="shared" si="31"/>
        <v>99.999999999999986</v>
      </c>
      <c r="CS18" s="33">
        <f t="shared" si="31"/>
        <v>100</v>
      </c>
      <c r="CT18" s="33">
        <f t="shared" si="31"/>
        <v>100</v>
      </c>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row>
    <row r="19" spans="2:125" x14ac:dyDescent="0.25">
      <c r="B19" s="49" t="s">
        <v>20</v>
      </c>
      <c r="C19" s="2">
        <v>0</v>
      </c>
      <c r="D19" s="2">
        <v>18</v>
      </c>
      <c r="E19" s="2">
        <v>101</v>
      </c>
      <c r="F19" s="2">
        <v>77</v>
      </c>
      <c r="G19" s="2">
        <v>4</v>
      </c>
      <c r="H19" s="3">
        <v>3</v>
      </c>
      <c r="I19" s="3">
        <v>0</v>
      </c>
      <c r="J19" s="3">
        <v>8</v>
      </c>
      <c r="K19" s="3">
        <v>6</v>
      </c>
      <c r="L19" s="3">
        <v>8</v>
      </c>
      <c r="M19" s="3">
        <v>0</v>
      </c>
      <c r="N19" s="3">
        <v>0</v>
      </c>
      <c r="O19" s="3">
        <v>0</v>
      </c>
      <c r="P19" s="3">
        <v>0</v>
      </c>
      <c r="Q19" s="3">
        <v>0</v>
      </c>
      <c r="R19" s="3">
        <v>0</v>
      </c>
      <c r="S19" s="49">
        <v>225</v>
      </c>
      <c r="V19" s="49">
        <v>256</v>
      </c>
      <c r="W19" s="3">
        <f>Q5</f>
        <v>0</v>
      </c>
      <c r="X19" s="3">
        <f>Q6</f>
        <v>0</v>
      </c>
      <c r="Y19" s="49">
        <f>Q7</f>
        <v>0</v>
      </c>
      <c r="Z19" s="49">
        <f>Q8</f>
        <v>0</v>
      </c>
      <c r="AA19" s="49">
        <f>Q9</f>
        <v>0</v>
      </c>
      <c r="AB19" s="49">
        <f>Q10</f>
        <v>0</v>
      </c>
      <c r="AC19" s="49">
        <f>Q11</f>
        <v>0</v>
      </c>
      <c r="AD19" s="49">
        <f>Q12</f>
        <v>0</v>
      </c>
      <c r="AE19" s="3">
        <f>Q13</f>
        <v>0</v>
      </c>
      <c r="AF19" s="3">
        <f>Q14</f>
        <v>0</v>
      </c>
      <c r="AG19" s="3">
        <f>Q15</f>
        <v>0</v>
      </c>
      <c r="AH19" s="3">
        <f>Q16</f>
        <v>0</v>
      </c>
      <c r="AI19" s="3">
        <f>Q17</f>
        <v>0</v>
      </c>
      <c r="AJ19" s="3">
        <f>Q18</f>
        <v>0</v>
      </c>
      <c r="AK19" s="3">
        <f>Q19</f>
        <v>0</v>
      </c>
      <c r="AL19" s="3">
        <f>Q20</f>
        <v>0</v>
      </c>
      <c r="AM19" s="3">
        <f>Q21</f>
        <v>0</v>
      </c>
      <c r="AN19" s="3">
        <f>Q22</f>
        <v>0</v>
      </c>
      <c r="AO19" s="3">
        <f>Q23</f>
        <v>0</v>
      </c>
      <c r="AP19" s="3">
        <f>Q24</f>
        <v>0</v>
      </c>
      <c r="AQ19" s="3">
        <f>Q25</f>
        <v>0</v>
      </c>
      <c r="AR19" s="3">
        <f>Q26</f>
        <v>0</v>
      </c>
      <c r="AS19" s="3">
        <f>Q27</f>
        <v>0</v>
      </c>
      <c r="AT19" s="3">
        <f>Q28</f>
        <v>0</v>
      </c>
      <c r="AV19" s="49">
        <v>256</v>
      </c>
      <c r="AW19" s="33">
        <f t="shared" ref="AW19:BT19" si="32">PRODUCT(W19*100*1/W21)</f>
        <v>0</v>
      </c>
      <c r="AX19" s="33">
        <f t="shared" si="32"/>
        <v>0</v>
      </c>
      <c r="AY19" s="30">
        <f t="shared" si="32"/>
        <v>0</v>
      </c>
      <c r="AZ19" s="30">
        <f t="shared" si="32"/>
        <v>0</v>
      </c>
      <c r="BA19" s="30">
        <f t="shared" si="32"/>
        <v>0</v>
      </c>
      <c r="BB19" s="30">
        <f t="shared" si="32"/>
        <v>0</v>
      </c>
      <c r="BC19" s="30">
        <f t="shared" si="32"/>
        <v>0</v>
      </c>
      <c r="BD19" s="30">
        <f t="shared" si="32"/>
        <v>0</v>
      </c>
      <c r="BE19" s="33">
        <f t="shared" si="32"/>
        <v>0</v>
      </c>
      <c r="BF19" s="33">
        <f t="shared" si="32"/>
        <v>0</v>
      </c>
      <c r="BG19" s="33">
        <f t="shared" si="32"/>
        <v>0</v>
      </c>
      <c r="BH19" s="33">
        <f t="shared" si="32"/>
        <v>0</v>
      </c>
      <c r="BI19" s="33">
        <f t="shared" si="32"/>
        <v>0</v>
      </c>
      <c r="BJ19" s="33">
        <f t="shared" si="32"/>
        <v>0</v>
      </c>
      <c r="BK19" s="33">
        <f t="shared" si="32"/>
        <v>0</v>
      </c>
      <c r="BL19" s="33">
        <f t="shared" si="32"/>
        <v>0</v>
      </c>
      <c r="BM19" s="33">
        <f t="shared" si="32"/>
        <v>0</v>
      </c>
      <c r="BN19" s="33">
        <f t="shared" si="32"/>
        <v>0</v>
      </c>
      <c r="BO19" s="33">
        <f t="shared" si="32"/>
        <v>0</v>
      </c>
      <c r="BP19" s="33">
        <f t="shared" si="32"/>
        <v>0</v>
      </c>
      <c r="BQ19" s="33">
        <f t="shared" si="32"/>
        <v>0</v>
      </c>
      <c r="BR19" s="33">
        <f t="shared" si="32"/>
        <v>0</v>
      </c>
      <c r="BS19" s="33">
        <f t="shared" si="32"/>
        <v>0</v>
      </c>
      <c r="BT19" s="33">
        <f t="shared" si="32"/>
        <v>0</v>
      </c>
      <c r="BU19" s="49"/>
      <c r="BV19" s="49">
        <v>256</v>
      </c>
      <c r="BW19" s="33">
        <f t="shared" ref="BW19:CT19" si="33">AW5+AW6+AW7+AW8+AW9+AW10+AW11+AW12+AW13+AW14+AW15+AW16+AW17+AW18+AW19</f>
        <v>100</v>
      </c>
      <c r="BX19" s="33">
        <f t="shared" si="33"/>
        <v>100</v>
      </c>
      <c r="BY19" s="30">
        <f t="shared" si="33"/>
        <v>100</v>
      </c>
      <c r="BZ19" s="30">
        <f t="shared" si="33"/>
        <v>99.999999999999986</v>
      </c>
      <c r="CA19" s="30">
        <f t="shared" si="33"/>
        <v>99.999999999999986</v>
      </c>
      <c r="CB19" s="30">
        <f t="shared" si="33"/>
        <v>99.999999999999986</v>
      </c>
      <c r="CC19" s="30">
        <f t="shared" si="33"/>
        <v>99.999999999999986</v>
      </c>
      <c r="CD19" s="30">
        <f t="shared" si="33"/>
        <v>100</v>
      </c>
      <c r="CE19" s="33">
        <f t="shared" si="33"/>
        <v>99.999999999999986</v>
      </c>
      <c r="CF19" s="33">
        <f t="shared" si="33"/>
        <v>99.999999999999986</v>
      </c>
      <c r="CG19" s="33">
        <f t="shared" si="33"/>
        <v>99.999999999999986</v>
      </c>
      <c r="CH19" s="33">
        <f t="shared" si="33"/>
        <v>99.999999999999986</v>
      </c>
      <c r="CI19" s="33">
        <f t="shared" si="33"/>
        <v>99.999999999999986</v>
      </c>
      <c r="CJ19" s="33">
        <f t="shared" si="33"/>
        <v>100</v>
      </c>
      <c r="CK19" s="33">
        <f t="shared" si="33"/>
        <v>100</v>
      </c>
      <c r="CL19" s="33">
        <f t="shared" si="33"/>
        <v>99.999999999999972</v>
      </c>
      <c r="CM19" s="33">
        <f t="shared" si="33"/>
        <v>100</v>
      </c>
      <c r="CN19" s="33">
        <f t="shared" si="33"/>
        <v>100</v>
      </c>
      <c r="CO19" s="33">
        <f t="shared" si="33"/>
        <v>100</v>
      </c>
      <c r="CP19" s="33">
        <f t="shared" si="33"/>
        <v>100.00000000000001</v>
      </c>
      <c r="CQ19" s="33">
        <f t="shared" si="33"/>
        <v>100</v>
      </c>
      <c r="CR19" s="33">
        <f t="shared" si="33"/>
        <v>99.999999999999986</v>
      </c>
      <c r="CS19" s="33">
        <f t="shared" si="33"/>
        <v>100</v>
      </c>
      <c r="CT19" s="33">
        <f t="shared" si="33"/>
        <v>100</v>
      </c>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row>
    <row r="20" spans="2:125" x14ac:dyDescent="0.25">
      <c r="B20" s="49" t="s">
        <v>21</v>
      </c>
      <c r="C20" s="2">
        <v>0</v>
      </c>
      <c r="D20" s="2">
        <v>0</v>
      </c>
      <c r="E20" s="2">
        <v>156</v>
      </c>
      <c r="F20" s="2">
        <v>0</v>
      </c>
      <c r="G20" s="2">
        <v>55</v>
      </c>
      <c r="H20" s="2">
        <v>4</v>
      </c>
      <c r="I20" s="2">
        <v>1</v>
      </c>
      <c r="J20" s="4">
        <v>4</v>
      </c>
      <c r="K20" s="3">
        <v>2</v>
      </c>
      <c r="L20" s="3">
        <v>3</v>
      </c>
      <c r="M20" s="3">
        <v>0</v>
      </c>
      <c r="N20" s="3">
        <v>0</v>
      </c>
      <c r="O20" s="3">
        <v>0</v>
      </c>
      <c r="P20" s="3">
        <v>0</v>
      </c>
      <c r="Q20" s="3">
        <v>0</v>
      </c>
      <c r="R20" s="3">
        <v>0</v>
      </c>
      <c r="S20" s="49">
        <v>225</v>
      </c>
      <c r="V20" s="49">
        <v>512</v>
      </c>
      <c r="W20" s="3">
        <f>R5</f>
        <v>0</v>
      </c>
      <c r="X20" s="3">
        <f>R6</f>
        <v>0</v>
      </c>
      <c r="Y20" s="49">
        <f>R7</f>
        <v>0</v>
      </c>
      <c r="Z20" s="49">
        <f>R8</f>
        <v>0</v>
      </c>
      <c r="AA20" s="49">
        <f>R9</f>
        <v>0</v>
      </c>
      <c r="AB20" s="49">
        <f>R10</f>
        <v>0</v>
      </c>
      <c r="AC20" s="49">
        <f>R11</f>
        <v>0</v>
      </c>
      <c r="AD20" s="49">
        <f>R12</f>
        <v>0</v>
      </c>
      <c r="AE20" s="3">
        <f>R13</f>
        <v>0</v>
      </c>
      <c r="AF20" s="3">
        <f>R14</f>
        <v>0</v>
      </c>
      <c r="AG20" s="3">
        <f>R15</f>
        <v>0</v>
      </c>
      <c r="AH20" s="3">
        <f>R16</f>
        <v>0</v>
      </c>
      <c r="AI20" s="3">
        <f>R17</f>
        <v>0</v>
      </c>
      <c r="AJ20" s="3">
        <f>R18</f>
        <v>0</v>
      </c>
      <c r="AK20" s="3">
        <f>R19</f>
        <v>0</v>
      </c>
      <c r="AL20" s="3">
        <f>R20</f>
        <v>0</v>
      </c>
      <c r="AM20" s="3">
        <f>R21</f>
        <v>0</v>
      </c>
      <c r="AN20" s="3">
        <f>R22</f>
        <v>0</v>
      </c>
      <c r="AO20" s="3">
        <f>R23</f>
        <v>0</v>
      </c>
      <c r="AP20" s="3">
        <f>Q24</f>
        <v>0</v>
      </c>
      <c r="AQ20" s="3">
        <f>R25</f>
        <v>0</v>
      </c>
      <c r="AR20" s="3">
        <f>R26</f>
        <v>0</v>
      </c>
      <c r="AS20" s="3">
        <f>R27</f>
        <v>0</v>
      </c>
      <c r="AT20" s="3">
        <f>R28</f>
        <v>0</v>
      </c>
      <c r="AV20" s="49">
        <v>512</v>
      </c>
      <c r="AW20" s="33">
        <f t="shared" ref="AW20:BT20" si="34">PRODUCT(W20*100*1/W21)</f>
        <v>0</v>
      </c>
      <c r="AX20" s="33">
        <f t="shared" si="34"/>
        <v>0</v>
      </c>
      <c r="AY20" s="30">
        <f t="shared" si="34"/>
        <v>0</v>
      </c>
      <c r="AZ20" s="30">
        <f t="shared" si="34"/>
        <v>0</v>
      </c>
      <c r="BA20" s="30">
        <f t="shared" si="34"/>
        <v>0</v>
      </c>
      <c r="BB20" s="30">
        <f t="shared" si="34"/>
        <v>0</v>
      </c>
      <c r="BC20" s="30">
        <f t="shared" si="34"/>
        <v>0</v>
      </c>
      <c r="BD20" s="30">
        <f t="shared" si="34"/>
        <v>0</v>
      </c>
      <c r="BE20" s="33">
        <f t="shared" si="34"/>
        <v>0</v>
      </c>
      <c r="BF20" s="33">
        <f t="shared" si="34"/>
        <v>0</v>
      </c>
      <c r="BG20" s="33">
        <f t="shared" si="34"/>
        <v>0</v>
      </c>
      <c r="BH20" s="33">
        <f t="shared" si="34"/>
        <v>0</v>
      </c>
      <c r="BI20" s="33">
        <f t="shared" si="34"/>
        <v>0</v>
      </c>
      <c r="BJ20" s="33">
        <f t="shared" si="34"/>
        <v>0</v>
      </c>
      <c r="BK20" s="33">
        <f t="shared" si="34"/>
        <v>0</v>
      </c>
      <c r="BL20" s="33">
        <f t="shared" si="34"/>
        <v>0</v>
      </c>
      <c r="BM20" s="33">
        <f t="shared" si="34"/>
        <v>0</v>
      </c>
      <c r="BN20" s="33">
        <f t="shared" si="34"/>
        <v>0</v>
      </c>
      <c r="BO20" s="33">
        <f t="shared" si="34"/>
        <v>0</v>
      </c>
      <c r="BP20" s="33">
        <f t="shared" si="34"/>
        <v>0</v>
      </c>
      <c r="BQ20" s="33">
        <f t="shared" si="34"/>
        <v>0</v>
      </c>
      <c r="BR20" s="33">
        <f t="shared" si="34"/>
        <v>0</v>
      </c>
      <c r="BS20" s="33">
        <f t="shared" si="34"/>
        <v>0</v>
      </c>
      <c r="BT20" s="33">
        <f t="shared" si="34"/>
        <v>0</v>
      </c>
      <c r="BU20" s="49"/>
      <c r="BV20" s="49">
        <v>512</v>
      </c>
      <c r="BW20" s="33">
        <f t="shared" ref="BW20:CT20" si="35">AW5+AW6+AW7+AW8+AW9+AW10+AW11+AW12+AW13+AW14+AW15+AW16+AW17+AW18+AW19+AW20</f>
        <v>100</v>
      </c>
      <c r="BX20" s="33">
        <f t="shared" si="35"/>
        <v>100</v>
      </c>
      <c r="BY20" s="30">
        <f t="shared" si="35"/>
        <v>100</v>
      </c>
      <c r="BZ20" s="30">
        <f t="shared" si="35"/>
        <v>99.999999999999986</v>
      </c>
      <c r="CA20" s="30">
        <f t="shared" si="35"/>
        <v>99.999999999999986</v>
      </c>
      <c r="CB20" s="30">
        <f t="shared" si="35"/>
        <v>99.999999999999986</v>
      </c>
      <c r="CC20" s="30">
        <f t="shared" si="35"/>
        <v>99.999999999999986</v>
      </c>
      <c r="CD20" s="30">
        <f t="shared" si="35"/>
        <v>100</v>
      </c>
      <c r="CE20" s="33">
        <f t="shared" si="35"/>
        <v>99.999999999999986</v>
      </c>
      <c r="CF20" s="33">
        <f t="shared" si="35"/>
        <v>99.999999999999986</v>
      </c>
      <c r="CG20" s="33">
        <f t="shared" si="35"/>
        <v>99.999999999999986</v>
      </c>
      <c r="CH20" s="33">
        <f t="shared" si="35"/>
        <v>99.999999999999986</v>
      </c>
      <c r="CI20" s="33">
        <f t="shared" si="35"/>
        <v>99.999999999999986</v>
      </c>
      <c r="CJ20" s="33">
        <f t="shared" si="35"/>
        <v>100</v>
      </c>
      <c r="CK20" s="33">
        <f t="shared" si="35"/>
        <v>100</v>
      </c>
      <c r="CL20" s="33">
        <f t="shared" si="35"/>
        <v>99.999999999999972</v>
      </c>
      <c r="CM20" s="33">
        <f t="shared" si="35"/>
        <v>100</v>
      </c>
      <c r="CN20" s="33">
        <f t="shared" si="35"/>
        <v>100</v>
      </c>
      <c r="CO20" s="33">
        <f t="shared" si="35"/>
        <v>100</v>
      </c>
      <c r="CP20" s="33">
        <f t="shared" si="35"/>
        <v>100.00000000000001</v>
      </c>
      <c r="CQ20" s="33">
        <f t="shared" si="35"/>
        <v>100</v>
      </c>
      <c r="CR20" s="33">
        <f t="shared" si="35"/>
        <v>99.999999999999986</v>
      </c>
      <c r="CS20" s="33">
        <f t="shared" si="35"/>
        <v>100</v>
      </c>
      <c r="CT20" s="33">
        <f t="shared" si="35"/>
        <v>100</v>
      </c>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row>
    <row r="21" spans="2:125" x14ac:dyDescent="0.25">
      <c r="B21" s="49" t="s">
        <v>33</v>
      </c>
      <c r="C21" s="2">
        <v>0</v>
      </c>
      <c r="D21" s="2">
        <v>205</v>
      </c>
      <c r="E21" s="2">
        <v>18</v>
      </c>
      <c r="F21" s="4">
        <v>1</v>
      </c>
      <c r="G21" s="4">
        <v>0</v>
      </c>
      <c r="H21" s="4">
        <v>0</v>
      </c>
      <c r="I21" s="3">
        <v>0</v>
      </c>
      <c r="J21" s="3">
        <v>1</v>
      </c>
      <c r="K21" s="3">
        <v>0</v>
      </c>
      <c r="L21" s="3">
        <v>0</v>
      </c>
      <c r="M21" s="3">
        <v>0</v>
      </c>
      <c r="N21" s="3">
        <v>0</v>
      </c>
      <c r="O21" s="3">
        <v>0</v>
      </c>
      <c r="P21" s="3">
        <v>0</v>
      </c>
      <c r="Q21" s="3">
        <v>0</v>
      </c>
      <c r="R21" s="3">
        <v>0</v>
      </c>
      <c r="S21" s="49">
        <v>225</v>
      </c>
      <c r="V21" s="49" t="s">
        <v>1</v>
      </c>
      <c r="W21" s="49">
        <f>S5</f>
        <v>225</v>
      </c>
      <c r="X21" s="49">
        <f>S6</f>
        <v>225</v>
      </c>
      <c r="Y21" s="49">
        <f>S7</f>
        <v>225</v>
      </c>
      <c r="Z21" s="49">
        <f>S8</f>
        <v>225</v>
      </c>
      <c r="AA21" s="49">
        <f>S9</f>
        <v>225</v>
      </c>
      <c r="AB21" s="49">
        <f>S10</f>
        <v>225</v>
      </c>
      <c r="AC21" s="49">
        <f>S11</f>
        <v>225</v>
      </c>
      <c r="AD21" s="49">
        <f>S12</f>
        <v>225</v>
      </c>
      <c r="AE21" s="49">
        <f>S13</f>
        <v>225</v>
      </c>
      <c r="AF21" s="49">
        <f>S14</f>
        <v>225</v>
      </c>
      <c r="AG21" s="49">
        <f>S15</f>
        <v>225</v>
      </c>
      <c r="AH21" s="49">
        <f>S16</f>
        <v>225</v>
      </c>
      <c r="AI21" s="49">
        <f>S17</f>
        <v>225</v>
      </c>
      <c r="AJ21" s="49">
        <f>S18</f>
        <v>225</v>
      </c>
      <c r="AK21" s="49">
        <f>S19</f>
        <v>225</v>
      </c>
      <c r="AL21" s="49">
        <f>S20</f>
        <v>225</v>
      </c>
      <c r="AM21" s="49">
        <f>S21</f>
        <v>225</v>
      </c>
      <c r="AN21" s="49">
        <f>S22</f>
        <v>225</v>
      </c>
      <c r="AO21" s="49">
        <f>S23</f>
        <v>225</v>
      </c>
      <c r="AP21" s="49">
        <f>S24</f>
        <v>225</v>
      </c>
      <c r="AQ21" s="49">
        <f>S25</f>
        <v>225</v>
      </c>
      <c r="AR21" s="49">
        <f>S26</f>
        <v>225</v>
      </c>
      <c r="AS21" s="49">
        <f>S27</f>
        <v>225</v>
      </c>
      <c r="AT21" s="49">
        <f>S28</f>
        <v>223</v>
      </c>
      <c r="AV21" s="49" t="s">
        <v>1</v>
      </c>
      <c r="AW21" s="30">
        <f t="shared" ref="AW21:BT21" si="36">SUM(AW5:AW20)</f>
        <v>100</v>
      </c>
      <c r="AX21" s="30">
        <f t="shared" si="36"/>
        <v>100</v>
      </c>
      <c r="AY21" s="30">
        <f t="shared" si="36"/>
        <v>100</v>
      </c>
      <c r="AZ21" s="30">
        <f t="shared" si="36"/>
        <v>99.999999999999986</v>
      </c>
      <c r="BA21" s="30">
        <f t="shared" si="36"/>
        <v>99.999999999999986</v>
      </c>
      <c r="BB21" s="30">
        <f t="shared" si="36"/>
        <v>99.999999999999986</v>
      </c>
      <c r="BC21" s="30">
        <f t="shared" si="36"/>
        <v>99.999999999999986</v>
      </c>
      <c r="BD21" s="30">
        <f t="shared" si="36"/>
        <v>100</v>
      </c>
      <c r="BE21" s="30">
        <f t="shared" si="36"/>
        <v>99.999999999999986</v>
      </c>
      <c r="BF21" s="30">
        <f t="shared" si="36"/>
        <v>99.999999999999986</v>
      </c>
      <c r="BG21" s="30">
        <f t="shared" si="36"/>
        <v>99.999999999999986</v>
      </c>
      <c r="BH21" s="30">
        <f t="shared" si="36"/>
        <v>99.999999999999986</v>
      </c>
      <c r="BI21" s="30">
        <f t="shared" si="36"/>
        <v>99.999999999999986</v>
      </c>
      <c r="BJ21" s="30">
        <f t="shared" si="36"/>
        <v>100</v>
      </c>
      <c r="BK21" s="30">
        <f t="shared" si="36"/>
        <v>100</v>
      </c>
      <c r="BL21" s="30">
        <f t="shared" si="36"/>
        <v>99.999999999999972</v>
      </c>
      <c r="BM21" s="30">
        <f t="shared" si="36"/>
        <v>100</v>
      </c>
      <c r="BN21" s="30">
        <f t="shared" si="36"/>
        <v>100</v>
      </c>
      <c r="BO21" s="30">
        <f t="shared" si="36"/>
        <v>100</v>
      </c>
      <c r="BP21" s="30">
        <f t="shared" si="36"/>
        <v>100.00000000000001</v>
      </c>
      <c r="BQ21" s="30">
        <f t="shared" si="36"/>
        <v>100</v>
      </c>
      <c r="BR21" s="30">
        <f t="shared" si="36"/>
        <v>99.999999999999986</v>
      </c>
      <c r="BS21" s="30">
        <f t="shared" si="36"/>
        <v>100</v>
      </c>
      <c r="BT21" s="30">
        <f t="shared" si="36"/>
        <v>100</v>
      </c>
      <c r="BU21" s="49"/>
      <c r="BV21" s="49"/>
      <c r="CS21" s="30"/>
      <c r="CT21" s="3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row>
    <row r="22" spans="2:125" x14ac:dyDescent="0.25">
      <c r="B22" s="49" t="s">
        <v>34</v>
      </c>
      <c r="C22" s="2">
        <v>0</v>
      </c>
      <c r="D22" s="2">
        <v>1</v>
      </c>
      <c r="E22" s="2">
        <v>2</v>
      </c>
      <c r="F22" s="2">
        <v>5</v>
      </c>
      <c r="G22" s="2">
        <v>47</v>
      </c>
      <c r="H22" s="2">
        <v>151</v>
      </c>
      <c r="I22" s="2">
        <v>19</v>
      </c>
      <c r="J22" s="3">
        <v>0</v>
      </c>
      <c r="K22" s="3">
        <v>0</v>
      </c>
      <c r="L22" s="3">
        <v>0</v>
      </c>
      <c r="M22" s="3">
        <v>0</v>
      </c>
      <c r="N22" s="3">
        <v>0</v>
      </c>
      <c r="O22" s="3">
        <v>0</v>
      </c>
      <c r="P22" s="3">
        <v>0</v>
      </c>
      <c r="Q22" s="3">
        <v>0</v>
      </c>
      <c r="R22" s="3">
        <v>0</v>
      </c>
      <c r="S22" s="49">
        <v>225</v>
      </c>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row>
    <row r="23" spans="2:125" x14ac:dyDescent="0.25">
      <c r="B23" s="49" t="s">
        <v>35</v>
      </c>
      <c r="C23" s="2">
        <v>0</v>
      </c>
      <c r="D23" s="2">
        <v>0</v>
      </c>
      <c r="E23" s="2">
        <v>16</v>
      </c>
      <c r="F23" s="2">
        <v>0</v>
      </c>
      <c r="G23" s="2">
        <v>72</v>
      </c>
      <c r="H23" s="2">
        <v>89</v>
      </c>
      <c r="I23" s="2">
        <v>11</v>
      </c>
      <c r="J23" s="4">
        <v>2</v>
      </c>
      <c r="K23" s="3">
        <v>1</v>
      </c>
      <c r="L23" s="3">
        <v>3</v>
      </c>
      <c r="M23" s="3">
        <v>8</v>
      </c>
      <c r="N23" s="3">
        <v>23</v>
      </c>
      <c r="O23" s="3">
        <v>0</v>
      </c>
      <c r="P23" s="3">
        <v>0</v>
      </c>
      <c r="Q23" s="3">
        <v>0</v>
      </c>
      <c r="R23" s="3">
        <v>0</v>
      </c>
      <c r="S23" s="49">
        <v>225</v>
      </c>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row>
    <row r="24" spans="2:125" x14ac:dyDescent="0.25">
      <c r="B24" s="49" t="s">
        <v>24</v>
      </c>
      <c r="C24" s="2">
        <v>0</v>
      </c>
      <c r="D24" s="2">
        <v>50</v>
      </c>
      <c r="E24" s="2">
        <v>65</v>
      </c>
      <c r="F24" s="2">
        <v>75</v>
      </c>
      <c r="G24" s="2">
        <v>23</v>
      </c>
      <c r="H24" s="4">
        <v>1</v>
      </c>
      <c r="I24" s="3">
        <v>0</v>
      </c>
      <c r="J24" s="3">
        <v>0</v>
      </c>
      <c r="K24" s="3">
        <v>9</v>
      </c>
      <c r="L24" s="3">
        <v>2</v>
      </c>
      <c r="M24" s="3">
        <v>0</v>
      </c>
      <c r="N24" s="3">
        <v>0</v>
      </c>
      <c r="O24" s="3">
        <v>0</v>
      </c>
      <c r="P24" s="3">
        <v>0</v>
      </c>
      <c r="Q24" s="3">
        <v>0</v>
      </c>
      <c r="R24" s="3">
        <v>0</v>
      </c>
      <c r="S24" s="49">
        <v>225</v>
      </c>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row>
    <row r="25" spans="2:125" x14ac:dyDescent="0.25">
      <c r="B25" s="49" t="s">
        <v>36</v>
      </c>
      <c r="C25" s="2">
        <v>0</v>
      </c>
      <c r="D25" s="2">
        <v>0</v>
      </c>
      <c r="E25" s="2">
        <v>2</v>
      </c>
      <c r="F25" s="2">
        <v>0</v>
      </c>
      <c r="G25" s="2">
        <v>43</v>
      </c>
      <c r="H25" s="2">
        <v>72</v>
      </c>
      <c r="I25" s="2">
        <v>41</v>
      </c>
      <c r="J25" s="2">
        <v>63</v>
      </c>
      <c r="K25" s="2">
        <v>4</v>
      </c>
      <c r="L25" s="3">
        <v>0</v>
      </c>
      <c r="M25" s="3">
        <v>0</v>
      </c>
      <c r="N25" s="3">
        <v>0</v>
      </c>
      <c r="O25" s="3">
        <v>0</v>
      </c>
      <c r="P25" s="3">
        <v>0</v>
      </c>
      <c r="Q25" s="3">
        <v>0</v>
      </c>
      <c r="R25" s="3">
        <v>0</v>
      </c>
      <c r="S25" s="49">
        <v>225</v>
      </c>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row>
    <row r="26" spans="2:125" x14ac:dyDescent="0.25">
      <c r="B26" s="49" t="s">
        <v>37</v>
      </c>
      <c r="C26" s="2">
        <v>0</v>
      </c>
      <c r="D26" s="2">
        <v>0</v>
      </c>
      <c r="E26" s="2">
        <v>1</v>
      </c>
      <c r="F26" s="2">
        <v>0</v>
      </c>
      <c r="G26" s="2">
        <v>9</v>
      </c>
      <c r="H26" s="2">
        <v>125</v>
      </c>
      <c r="I26" s="2">
        <v>87</v>
      </c>
      <c r="J26" s="2">
        <v>3</v>
      </c>
      <c r="K26" s="3">
        <v>0</v>
      </c>
      <c r="L26" s="3">
        <v>0</v>
      </c>
      <c r="M26" s="3">
        <v>0</v>
      </c>
      <c r="N26" s="3">
        <v>0</v>
      </c>
      <c r="O26" s="3">
        <v>0</v>
      </c>
      <c r="P26" s="3">
        <v>0</v>
      </c>
      <c r="Q26" s="3">
        <v>0</v>
      </c>
      <c r="R26" s="3">
        <v>0</v>
      </c>
      <c r="S26" s="49">
        <v>225</v>
      </c>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row>
    <row r="27" spans="2:125" x14ac:dyDescent="0.25">
      <c r="B27" s="49" t="s">
        <v>38</v>
      </c>
      <c r="C27" s="2">
        <v>0</v>
      </c>
      <c r="D27" s="2">
        <v>0</v>
      </c>
      <c r="E27" s="2">
        <v>0</v>
      </c>
      <c r="F27" s="2">
        <v>188</v>
      </c>
      <c r="G27" s="2">
        <v>0</v>
      </c>
      <c r="H27" s="2">
        <v>33</v>
      </c>
      <c r="I27" s="2">
        <v>3</v>
      </c>
      <c r="J27" s="2">
        <v>1</v>
      </c>
      <c r="K27" s="3">
        <v>0</v>
      </c>
      <c r="L27" s="3">
        <v>0</v>
      </c>
      <c r="M27" s="3">
        <v>0</v>
      </c>
      <c r="N27" s="3">
        <v>0</v>
      </c>
      <c r="O27" s="3">
        <v>0</v>
      </c>
      <c r="P27" s="3">
        <v>0</v>
      </c>
      <c r="Q27" s="3">
        <v>0</v>
      </c>
      <c r="R27" s="3">
        <v>0</v>
      </c>
      <c r="S27" s="49">
        <v>225</v>
      </c>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row>
    <row r="28" spans="2:125" x14ac:dyDescent="0.25">
      <c r="B28" s="49" t="s">
        <v>22</v>
      </c>
      <c r="C28" s="2">
        <v>0</v>
      </c>
      <c r="D28" s="2">
        <v>110</v>
      </c>
      <c r="E28" s="2">
        <v>0</v>
      </c>
      <c r="F28" s="2">
        <v>61</v>
      </c>
      <c r="G28" s="2">
        <v>35</v>
      </c>
      <c r="H28" s="2">
        <v>17</v>
      </c>
      <c r="I28" s="3">
        <v>0</v>
      </c>
      <c r="J28" s="3">
        <v>0</v>
      </c>
      <c r="K28" s="3">
        <v>0</v>
      </c>
      <c r="L28" s="3">
        <v>0</v>
      </c>
      <c r="M28" s="3">
        <v>0</v>
      </c>
      <c r="N28" s="3">
        <v>0</v>
      </c>
      <c r="O28" s="3">
        <v>0</v>
      </c>
      <c r="P28" s="3">
        <v>0</v>
      </c>
      <c r="Q28" s="3">
        <v>0</v>
      </c>
      <c r="R28" s="3">
        <v>0</v>
      </c>
      <c r="S28" s="49">
        <v>223</v>
      </c>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row>
    <row r="29" spans="2:125" x14ac:dyDescent="0.25">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row>
    <row r="30" spans="2:125" x14ac:dyDescent="0.25">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row>
    <row r="31" spans="2:125" x14ac:dyDescent="0.25">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row>
    <row r="32" spans="2:125" x14ac:dyDescent="0.25">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row>
    <row r="33" spans="99:123" x14ac:dyDescent="0.25">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row>
    <row r="34" spans="99:123" x14ac:dyDescent="0.25">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row>
    <row r="35" spans="99:123" x14ac:dyDescent="0.25">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row>
  </sheetData>
  <pageMargins left="0.7" right="0.7" top="0.78740157499999996" bottom="0.78740157499999996"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W121"/>
  <sheetViews>
    <sheetView topLeftCell="A76" zoomScale="75" zoomScaleNormal="75" workbookViewId="0">
      <selection activeCell="B93" sqref="B93:S117"/>
    </sheetView>
  </sheetViews>
  <sheetFormatPr baseColWidth="10" defaultRowHeight="15" x14ac:dyDescent="0.25"/>
  <cols>
    <col min="1" max="2" width="11.42578125" style="49"/>
    <col min="3" max="18" width="8.28515625" style="49" customWidth="1"/>
    <col min="19" max="22" width="11.42578125" style="49"/>
    <col min="23" max="45" width="8.28515625" style="49" customWidth="1"/>
    <col min="46" max="46" width="11.42578125" style="49"/>
    <col min="47" max="69" width="8.28515625" style="49" customWidth="1"/>
    <col min="70" max="71" width="11.42578125" style="49"/>
    <col min="72" max="94" width="8.28515625" style="30" customWidth="1"/>
    <col min="95" max="95" width="8.28515625" style="49" customWidth="1"/>
    <col min="96" max="96" width="8.42578125" style="49" customWidth="1"/>
    <col min="97" max="97" width="7.5703125" style="49" customWidth="1"/>
    <col min="98" max="98" width="8" style="49" customWidth="1"/>
    <col min="99" max="112" width="6.7109375" style="49" bestFit="1" customWidth="1"/>
    <col min="113" max="113" width="6.85546875" style="49" bestFit="1" customWidth="1"/>
    <col min="114" max="120" width="6.7109375" style="49" bestFit="1" customWidth="1"/>
    <col min="121" max="121" width="5.28515625" style="49" bestFit="1" customWidth="1"/>
    <col min="122" max="16384" width="11.42578125" style="49"/>
  </cols>
  <sheetData>
    <row r="1" spans="1:127" x14ac:dyDescent="0.25">
      <c r="A1" s="49" t="s">
        <v>113</v>
      </c>
      <c r="V1" s="49" t="str">
        <f>A1</f>
        <v xml:space="preserve">Staphylococcus capitis  </v>
      </c>
      <c r="AV1" s="49" t="str">
        <f>A1</f>
        <v xml:space="preserve">Staphylococcus capitis  </v>
      </c>
      <c r="BV1" s="30" t="str">
        <f>A1</f>
        <v xml:space="preserve">Staphylococcus capitis  </v>
      </c>
      <c r="CT1" s="10"/>
      <c r="CU1" s="10"/>
      <c r="CV1" s="10"/>
      <c r="CW1" s="10"/>
      <c r="CX1" s="10"/>
      <c r="CY1" s="10"/>
      <c r="CZ1" s="10"/>
      <c r="DA1" s="10"/>
      <c r="DB1" s="10"/>
      <c r="DC1" s="10"/>
      <c r="DD1" s="10"/>
      <c r="DE1" s="10"/>
      <c r="DF1" s="10"/>
      <c r="DG1" s="10"/>
      <c r="DH1" s="10"/>
      <c r="DI1" s="10"/>
      <c r="DJ1" s="10"/>
      <c r="DK1" s="10"/>
      <c r="DL1" s="10"/>
      <c r="DM1" s="10"/>
      <c r="DN1" s="10"/>
      <c r="DO1" s="10"/>
      <c r="DP1" s="10"/>
      <c r="DQ1" s="10"/>
      <c r="DR1" s="10"/>
    </row>
    <row r="2" spans="1:127" ht="18.75" x14ac:dyDescent="0.25">
      <c r="B2" s="49" t="s">
        <v>0</v>
      </c>
      <c r="C2" s="49">
        <v>1.5625E-2</v>
      </c>
      <c r="D2" s="49">
        <v>3.125E-2</v>
      </c>
      <c r="E2" s="49">
        <v>6.25E-2</v>
      </c>
      <c r="F2" s="49">
        <v>0.125</v>
      </c>
      <c r="G2" s="49">
        <v>0.25</v>
      </c>
      <c r="H2" s="49">
        <v>0.5</v>
      </c>
      <c r="I2" s="49">
        <v>1</v>
      </c>
      <c r="J2" s="49">
        <v>2</v>
      </c>
      <c r="K2" s="49">
        <v>4</v>
      </c>
      <c r="L2" s="49">
        <v>8</v>
      </c>
      <c r="M2" s="49">
        <v>16</v>
      </c>
      <c r="N2" s="49">
        <v>32</v>
      </c>
      <c r="O2" s="49">
        <v>64</v>
      </c>
      <c r="P2" s="49">
        <v>128</v>
      </c>
      <c r="Q2" s="49">
        <v>256</v>
      </c>
      <c r="R2" s="49">
        <v>512</v>
      </c>
      <c r="S2" s="49" t="s">
        <v>1</v>
      </c>
      <c r="V2" s="49" t="s">
        <v>0</v>
      </c>
      <c r="W2" s="49" t="str">
        <f>B3</f>
        <v>Penicillin G</v>
      </c>
      <c r="X2" s="49" t="str">
        <f>B4</f>
        <v>Oxacillin</v>
      </c>
      <c r="Y2" s="49" t="str">
        <f>B5</f>
        <v>Ampicillin/ Sulbactam</v>
      </c>
      <c r="Z2" s="49" t="str">
        <f>B6</f>
        <v>Piperacillin/ Tazobactam</v>
      </c>
      <c r="AA2" s="49" t="str">
        <f>B7</f>
        <v>Cefotaxim</v>
      </c>
      <c r="AB2" s="49" t="str">
        <f>B8</f>
        <v>Cefuroxim</v>
      </c>
      <c r="AC2" s="49" t="str">
        <f>B9</f>
        <v>Imipenem</v>
      </c>
      <c r="AD2" s="49" t="str">
        <f>B10</f>
        <v>Meropenem</v>
      </c>
      <c r="AE2" s="49" t="str">
        <f>B11</f>
        <v>Amikacin</v>
      </c>
      <c r="AF2" s="49" t="str">
        <f>B12</f>
        <v>Gentamicin</v>
      </c>
      <c r="AG2" s="49" t="str">
        <f>B13</f>
        <v>Fosfomycin</v>
      </c>
      <c r="AH2" s="49" t="str">
        <f>B14</f>
        <v>Cotrimoxazol</v>
      </c>
      <c r="AI2" s="49" t="str">
        <f>B15</f>
        <v>Ciprofloxacin</v>
      </c>
      <c r="AJ2" s="49" t="str">
        <f>B16</f>
        <v>Levofloxacin</v>
      </c>
      <c r="AK2" s="49" t="str">
        <f>B17</f>
        <v>Moxifloxacin</v>
      </c>
      <c r="AL2" s="49" t="str">
        <f>B18</f>
        <v>Doxycyclin</v>
      </c>
      <c r="AM2" s="49" t="str">
        <f>B19</f>
        <v>Rifampicin</v>
      </c>
      <c r="AN2" s="49" t="str">
        <f>B20</f>
        <v>Daptomycin</v>
      </c>
      <c r="AO2" s="49" t="str">
        <f>B21</f>
        <v>Roxythromycin</v>
      </c>
      <c r="AP2" s="49" t="str">
        <f>B22</f>
        <v>Clindamycin</v>
      </c>
      <c r="AQ2" s="49" t="str">
        <f>B23</f>
        <v>Linezolid</v>
      </c>
      <c r="AR2" s="49" t="str">
        <f>B24</f>
        <v>Vancomycin</v>
      </c>
      <c r="AS2" s="49" t="s">
        <v>38</v>
      </c>
      <c r="AT2" s="49" t="s">
        <v>22</v>
      </c>
      <c r="AW2" s="49" t="str">
        <f t="shared" ref="AW2" si="0">W2</f>
        <v>Penicillin G</v>
      </c>
      <c r="AX2" s="49" t="str">
        <f t="shared" ref="AX2" si="1">X2</f>
        <v>Oxacillin</v>
      </c>
      <c r="AY2" s="49" t="str">
        <f t="shared" ref="AY2" si="2">Y2</f>
        <v>Ampicillin/ Sulbactam</v>
      </c>
      <c r="AZ2" s="49" t="str">
        <f t="shared" ref="AZ2" si="3">Z2</f>
        <v>Piperacillin/ Tazobactam</v>
      </c>
      <c r="BA2" s="49" t="str">
        <f t="shared" ref="BA2" si="4">AA2</f>
        <v>Cefotaxim</v>
      </c>
      <c r="BB2" s="49" t="str">
        <f t="shared" ref="BB2" si="5">AB2</f>
        <v>Cefuroxim</v>
      </c>
      <c r="BC2" s="49" t="str">
        <f t="shared" ref="BC2" si="6">AC2</f>
        <v>Imipenem</v>
      </c>
      <c r="BD2" s="49" t="str">
        <f t="shared" ref="BD2" si="7">AD2</f>
        <v>Meropenem</v>
      </c>
      <c r="BE2" s="49" t="str">
        <f t="shared" ref="BE2" si="8">AE2</f>
        <v>Amikacin</v>
      </c>
      <c r="BF2" s="49" t="str">
        <f t="shared" ref="BF2" si="9">AF2</f>
        <v>Gentamicin</v>
      </c>
      <c r="BG2" s="49" t="str">
        <f t="shared" ref="BG2" si="10">AG2</f>
        <v>Fosfomycin</v>
      </c>
      <c r="BH2" s="49" t="str">
        <f t="shared" ref="BH2" si="11">AH2</f>
        <v>Cotrimoxazol</v>
      </c>
      <c r="BI2" s="49" t="str">
        <f t="shared" ref="BI2" si="12">AI2</f>
        <v>Ciprofloxacin</v>
      </c>
      <c r="BJ2" s="49" t="str">
        <f t="shared" ref="BJ2" si="13">AJ2</f>
        <v>Levofloxacin</v>
      </c>
      <c r="BK2" s="49" t="str">
        <f t="shared" ref="BK2" si="14">AK2</f>
        <v>Moxifloxacin</v>
      </c>
      <c r="BL2" s="49" t="str">
        <f t="shared" ref="BL2" si="15">AL2</f>
        <v>Doxycyclin</v>
      </c>
      <c r="BM2" s="49" t="str">
        <f t="shared" ref="BM2" si="16">AM2</f>
        <v>Rifampicin</v>
      </c>
      <c r="BN2" s="49" t="str">
        <f t="shared" ref="BN2" si="17">AN2</f>
        <v>Daptomycin</v>
      </c>
      <c r="BO2" s="49" t="str">
        <f t="shared" ref="BO2" si="18">AO2</f>
        <v>Roxythromycin</v>
      </c>
      <c r="BP2" s="49" t="str">
        <f t="shared" ref="BP2" si="19">AP2</f>
        <v>Clindamycin</v>
      </c>
      <c r="BQ2" s="49" t="str">
        <f t="shared" ref="BQ2" si="20">AQ2</f>
        <v>Linezolid</v>
      </c>
      <c r="BR2" s="49" t="str">
        <f t="shared" ref="BR2" si="21">AR2</f>
        <v>Vancomycin</v>
      </c>
      <c r="BS2" s="49" t="str">
        <f t="shared" ref="BS2" si="22">AS2</f>
        <v>Teicoplanin</v>
      </c>
      <c r="BT2" s="49" t="s">
        <v>22</v>
      </c>
      <c r="BU2" s="49"/>
      <c r="BV2" s="49"/>
      <c r="BW2" s="30" t="str">
        <f t="shared" ref="BW2" si="23">W2</f>
        <v>Penicillin G</v>
      </c>
      <c r="BX2" s="30" t="str">
        <f t="shared" ref="BX2" si="24">X2</f>
        <v>Oxacillin</v>
      </c>
      <c r="BY2" s="30" t="str">
        <f t="shared" ref="BY2" si="25">Y2</f>
        <v>Ampicillin/ Sulbactam</v>
      </c>
      <c r="BZ2" s="30" t="str">
        <f t="shared" ref="BZ2" si="26">Z2</f>
        <v>Piperacillin/ Tazobactam</v>
      </c>
      <c r="CA2" s="30" t="str">
        <f t="shared" ref="CA2" si="27">AA2</f>
        <v>Cefotaxim</v>
      </c>
      <c r="CB2" s="30" t="str">
        <f t="shared" ref="CB2" si="28">AB2</f>
        <v>Cefuroxim</v>
      </c>
      <c r="CC2" s="30" t="str">
        <f t="shared" ref="CC2" si="29">AC2</f>
        <v>Imipenem</v>
      </c>
      <c r="CD2" s="30" t="str">
        <f t="shared" ref="CD2" si="30">AD2</f>
        <v>Meropenem</v>
      </c>
      <c r="CE2" s="30" t="str">
        <f t="shared" ref="CE2" si="31">AE2</f>
        <v>Amikacin</v>
      </c>
      <c r="CF2" s="30" t="str">
        <f t="shared" ref="CF2" si="32">AF2</f>
        <v>Gentamicin</v>
      </c>
      <c r="CG2" s="30" t="str">
        <f t="shared" ref="CG2" si="33">AG2</f>
        <v>Fosfomycin</v>
      </c>
      <c r="CH2" s="30" t="str">
        <f t="shared" ref="CH2" si="34">AH2</f>
        <v>Cotrimoxazol</v>
      </c>
      <c r="CI2" s="30" t="str">
        <f t="shared" ref="CI2" si="35">AI2</f>
        <v>Ciprofloxacin</v>
      </c>
      <c r="CJ2" s="30" t="str">
        <f t="shared" ref="CJ2" si="36">AJ2</f>
        <v>Levofloxacin</v>
      </c>
      <c r="CK2" s="30" t="str">
        <f t="shared" ref="CK2" si="37">AK2</f>
        <v>Moxifloxacin</v>
      </c>
      <c r="CL2" s="30" t="str">
        <f t="shared" ref="CL2" si="38">AL2</f>
        <v>Doxycyclin</v>
      </c>
      <c r="CM2" s="30" t="str">
        <f t="shared" ref="CM2" si="39">AM2</f>
        <v>Rifampicin</v>
      </c>
      <c r="CN2" s="30" t="str">
        <f t="shared" ref="CN2" si="40">AN2</f>
        <v>Daptomycin</v>
      </c>
      <c r="CO2" s="30" t="str">
        <f t="shared" ref="CO2" si="41">AO2</f>
        <v>Roxythromycin</v>
      </c>
      <c r="CP2" s="30" t="str">
        <f t="shared" ref="CP2" si="42">AP2</f>
        <v>Clindamycin</v>
      </c>
      <c r="CQ2" s="30" t="str">
        <f t="shared" ref="CQ2" si="43">AQ2</f>
        <v>Linezolid</v>
      </c>
      <c r="CR2" s="30" t="str">
        <f t="shared" ref="CR2" si="44">AR2</f>
        <v>Vancomycin</v>
      </c>
      <c r="CS2" s="30" t="str">
        <f t="shared" ref="CS2" si="45">AS2</f>
        <v>Teicoplanin</v>
      </c>
      <c r="CT2" s="49" t="s">
        <v>22</v>
      </c>
      <c r="CW2" s="39"/>
      <c r="CX2" s="24" t="s">
        <v>73</v>
      </c>
      <c r="CY2" s="24" t="s">
        <v>74</v>
      </c>
      <c r="CZ2" s="24" t="s">
        <v>53</v>
      </c>
      <c r="DA2" s="24" t="s">
        <v>55</v>
      </c>
      <c r="DB2" s="24" t="s">
        <v>57</v>
      </c>
      <c r="DC2" s="24" t="s">
        <v>75</v>
      </c>
      <c r="DD2" s="24" t="s">
        <v>59</v>
      </c>
      <c r="DE2" s="24" t="s">
        <v>60</v>
      </c>
      <c r="DF2" s="24" t="s">
        <v>62</v>
      </c>
      <c r="DG2" s="24" t="s">
        <v>63</v>
      </c>
      <c r="DH2" s="24" t="s">
        <v>65</v>
      </c>
      <c r="DI2" s="24" t="s">
        <v>66</v>
      </c>
      <c r="DJ2" s="24" t="s">
        <v>67</v>
      </c>
      <c r="DK2" s="24" t="s">
        <v>68</v>
      </c>
      <c r="DL2" s="24" t="s">
        <v>69</v>
      </c>
      <c r="DM2" s="24" t="s">
        <v>70</v>
      </c>
      <c r="DN2" s="24" t="s">
        <v>76</v>
      </c>
      <c r="DO2" s="24" t="s">
        <v>77</v>
      </c>
      <c r="DP2" s="24" t="s">
        <v>78</v>
      </c>
      <c r="DQ2" s="24" t="s">
        <v>79</v>
      </c>
      <c r="DR2" s="24" t="s">
        <v>80</v>
      </c>
      <c r="DS2" s="24" t="s">
        <v>81</v>
      </c>
      <c r="DT2" s="24" t="s">
        <v>82</v>
      </c>
      <c r="DU2" s="24" t="s">
        <v>93</v>
      </c>
      <c r="DW2" s="10"/>
    </row>
    <row r="3" spans="1:127" ht="18.75" x14ac:dyDescent="0.25">
      <c r="B3" s="49" t="s">
        <v>31</v>
      </c>
      <c r="C3" s="2">
        <v>0</v>
      </c>
      <c r="D3" s="2">
        <v>6</v>
      </c>
      <c r="E3" s="2">
        <v>0</v>
      </c>
      <c r="F3" s="2">
        <v>1</v>
      </c>
      <c r="G3" s="3">
        <v>2</v>
      </c>
      <c r="H3" s="3">
        <v>0</v>
      </c>
      <c r="I3" s="3">
        <v>0</v>
      </c>
      <c r="J3" s="3">
        <v>1</v>
      </c>
      <c r="K3" s="3">
        <v>0</v>
      </c>
      <c r="L3" s="3">
        <v>3</v>
      </c>
      <c r="M3" s="3">
        <v>0</v>
      </c>
      <c r="N3" s="3">
        <v>0</v>
      </c>
      <c r="O3" s="3">
        <v>0</v>
      </c>
      <c r="P3" s="3">
        <v>0</v>
      </c>
      <c r="Q3" s="3">
        <v>0</v>
      </c>
      <c r="R3" s="3">
        <v>0</v>
      </c>
      <c r="S3" s="49">
        <v>13</v>
      </c>
      <c r="V3" s="49">
        <v>1.5625E-2</v>
      </c>
      <c r="W3" s="2">
        <f>C3</f>
        <v>0</v>
      </c>
      <c r="X3" s="2">
        <f>C4</f>
        <v>0</v>
      </c>
      <c r="Y3" s="49">
        <f>C5</f>
        <v>0</v>
      </c>
      <c r="Z3" s="49">
        <f>C6</f>
        <v>0</v>
      </c>
      <c r="AA3" s="49">
        <f>C7</f>
        <v>0</v>
      </c>
      <c r="AB3" s="49">
        <f>C8</f>
        <v>0</v>
      </c>
      <c r="AC3" s="49">
        <f>C9</f>
        <v>0</v>
      </c>
      <c r="AD3" s="49">
        <f>C10</f>
        <v>0</v>
      </c>
      <c r="AE3" s="2">
        <f>C11</f>
        <v>0</v>
      </c>
      <c r="AF3" s="2">
        <f>C12</f>
        <v>0</v>
      </c>
      <c r="AG3" s="2">
        <f>C13</f>
        <v>0</v>
      </c>
      <c r="AH3" s="2">
        <f>C14</f>
        <v>0</v>
      </c>
      <c r="AI3" s="2">
        <f>C15</f>
        <v>0</v>
      </c>
      <c r="AJ3" s="2">
        <f>C16</f>
        <v>0</v>
      </c>
      <c r="AK3" s="2">
        <f>C17</f>
        <v>0</v>
      </c>
      <c r="AL3" s="2">
        <f>C18</f>
        <v>0</v>
      </c>
      <c r="AM3" s="2">
        <f>C19</f>
        <v>0</v>
      </c>
      <c r="AN3" s="2">
        <f>C20</f>
        <v>0</v>
      </c>
      <c r="AO3" s="2">
        <f>C21</f>
        <v>0</v>
      </c>
      <c r="AP3" s="2">
        <f>C22</f>
        <v>0</v>
      </c>
      <c r="AQ3" s="2">
        <f>C23</f>
        <v>0</v>
      </c>
      <c r="AR3" s="2">
        <f>C24</f>
        <v>0</v>
      </c>
      <c r="AS3" s="2">
        <f>C25</f>
        <v>0</v>
      </c>
      <c r="AT3" s="2">
        <f>C26</f>
        <v>0</v>
      </c>
      <c r="AU3" s="5"/>
      <c r="AV3" s="49">
        <v>1.5625E-2</v>
      </c>
      <c r="AW3" s="31">
        <f t="shared" ref="AW3" si="46">PRODUCT(W3*100*1/W19)</f>
        <v>0</v>
      </c>
      <c r="AX3" s="31">
        <f t="shared" ref="AX3" si="47">PRODUCT(X3*100*1/X19)</f>
        <v>0</v>
      </c>
      <c r="AY3" s="30">
        <f t="shared" ref="AY3" si="48">PRODUCT(Y3*100*1/Y19)</f>
        <v>0</v>
      </c>
      <c r="AZ3" s="30">
        <f t="shared" ref="AZ3" si="49">PRODUCT(Z3*100*1/Z19)</f>
        <v>0</v>
      </c>
      <c r="BA3" s="30">
        <f t="shared" ref="BA3" si="50">PRODUCT(AA3*100*1/AA19)</f>
        <v>0</v>
      </c>
      <c r="BB3" s="30">
        <f t="shared" ref="BB3" si="51">PRODUCT(AB3*100*1/AB19)</f>
        <v>0</v>
      </c>
      <c r="BC3" s="30">
        <f t="shared" ref="BC3" si="52">PRODUCT(AC3*100*1/AC19)</f>
        <v>0</v>
      </c>
      <c r="BD3" s="30">
        <f t="shared" ref="BD3" si="53">PRODUCT(AD3*100*1/AD19)</f>
        <v>0</v>
      </c>
      <c r="BE3" s="31">
        <f t="shared" ref="BE3" si="54">PRODUCT(AE3*100*1/AE19)</f>
        <v>0</v>
      </c>
      <c r="BF3" s="31">
        <f t="shared" ref="BF3" si="55">PRODUCT(AF3*100*1/AF19)</f>
        <v>0</v>
      </c>
      <c r="BG3" s="31">
        <f t="shared" ref="BG3" si="56">PRODUCT(AG3*100*1/AG19)</f>
        <v>0</v>
      </c>
      <c r="BH3" s="31">
        <f t="shared" ref="BH3" si="57">PRODUCT(AH3*100*1/AH19)</f>
        <v>0</v>
      </c>
      <c r="BI3" s="31">
        <f t="shared" ref="BI3" si="58">PRODUCT(AI3*100*1/AI19)</f>
        <v>0</v>
      </c>
      <c r="BJ3" s="31">
        <f t="shared" ref="BJ3" si="59">PRODUCT(AJ3*100*1/AJ19)</f>
        <v>0</v>
      </c>
      <c r="BK3" s="31">
        <f t="shared" ref="BK3" si="60">PRODUCT(AK3*100*1/AK19)</f>
        <v>0</v>
      </c>
      <c r="BL3" s="31">
        <f t="shared" ref="BL3" si="61">PRODUCT(AL3*100*1/AL19)</f>
        <v>0</v>
      </c>
      <c r="BM3" s="31">
        <f t="shared" ref="BM3" si="62">PRODUCT(AM3*100*1/AM19)</f>
        <v>0</v>
      </c>
      <c r="BN3" s="31">
        <f t="shared" ref="BN3" si="63">PRODUCT(AN3*100*1/AN19)</f>
        <v>0</v>
      </c>
      <c r="BO3" s="31">
        <f t="shared" ref="BO3" si="64">PRODUCT(AO3*100*1/AO19)</f>
        <v>0</v>
      </c>
      <c r="BP3" s="31">
        <f t="shared" ref="BP3" si="65">PRODUCT(AP3*100*1/AP19)</f>
        <v>0</v>
      </c>
      <c r="BQ3" s="31">
        <f t="shared" ref="BQ3" si="66">PRODUCT(AQ3*100*1/AQ19)</f>
        <v>0</v>
      </c>
      <c r="BR3" s="31">
        <f t="shared" ref="BR3" si="67">PRODUCT(AR3*100*1/AR19)</f>
        <v>0</v>
      </c>
      <c r="BS3" s="31">
        <f t="shared" ref="BS3" si="68">PRODUCT(AS3*100*1/AS19)</f>
        <v>0</v>
      </c>
      <c r="BT3" s="31">
        <f t="shared" ref="BT3" si="69">PRODUCT(AT3*100*1/AT19)</f>
        <v>0</v>
      </c>
      <c r="BU3" s="49"/>
      <c r="BV3" s="49">
        <v>1.5625E-2</v>
      </c>
      <c r="BW3" s="31">
        <f t="shared" ref="BW3" si="70">AW3</f>
        <v>0</v>
      </c>
      <c r="BX3" s="31">
        <f t="shared" ref="BX3" si="71">AX3</f>
        <v>0</v>
      </c>
      <c r="BY3" s="30">
        <f t="shared" ref="BY3" si="72">AY3</f>
        <v>0</v>
      </c>
      <c r="BZ3" s="30">
        <f t="shared" ref="BZ3" si="73">AZ3</f>
        <v>0</v>
      </c>
      <c r="CA3" s="30">
        <f t="shared" ref="CA3" si="74">BA3</f>
        <v>0</v>
      </c>
      <c r="CB3" s="30">
        <f t="shared" ref="CB3" si="75">BB3</f>
        <v>0</v>
      </c>
      <c r="CC3" s="30">
        <f t="shared" ref="CC3" si="76">BC3</f>
        <v>0</v>
      </c>
      <c r="CD3" s="30">
        <f t="shared" ref="CD3" si="77">BD3</f>
        <v>0</v>
      </c>
      <c r="CE3" s="31">
        <f t="shared" ref="CE3" si="78">BE3</f>
        <v>0</v>
      </c>
      <c r="CF3" s="31">
        <f t="shared" ref="CF3" si="79">BF3</f>
        <v>0</v>
      </c>
      <c r="CG3" s="31">
        <f t="shared" ref="CG3" si="80">BG3</f>
        <v>0</v>
      </c>
      <c r="CH3" s="31">
        <f t="shared" ref="CH3" si="81">BH3</f>
        <v>0</v>
      </c>
      <c r="CI3" s="31">
        <f t="shared" ref="CI3" si="82">BI3</f>
        <v>0</v>
      </c>
      <c r="CJ3" s="31">
        <f t="shared" ref="CJ3" si="83">BJ3</f>
        <v>0</v>
      </c>
      <c r="CK3" s="31">
        <f t="shared" ref="CK3" si="84">BK3</f>
        <v>0</v>
      </c>
      <c r="CL3" s="31">
        <f t="shared" ref="CL3" si="85">BL3</f>
        <v>0</v>
      </c>
      <c r="CM3" s="31">
        <f t="shared" ref="CM3" si="86">BM3</f>
        <v>0</v>
      </c>
      <c r="CN3" s="31">
        <f t="shared" ref="CN3" si="87">BN3</f>
        <v>0</v>
      </c>
      <c r="CO3" s="31">
        <f t="shared" ref="CO3" si="88">BO3</f>
        <v>0</v>
      </c>
      <c r="CP3" s="31">
        <f t="shared" ref="CP3" si="89">BP3</f>
        <v>0</v>
      </c>
      <c r="CQ3" s="31">
        <f t="shared" ref="CQ3" si="90">BQ3</f>
        <v>0</v>
      </c>
      <c r="CR3" s="31">
        <f t="shared" ref="CR3" si="91">BR3</f>
        <v>0</v>
      </c>
      <c r="CS3" s="31">
        <f t="shared" ref="CS3" si="92">BS3</f>
        <v>0</v>
      </c>
      <c r="CT3" s="31">
        <f t="shared" ref="CT3" si="93">BT3</f>
        <v>0</v>
      </c>
      <c r="CW3" s="25" t="s">
        <v>49</v>
      </c>
      <c r="CX3" s="26">
        <f t="shared" ref="CX3" si="94">W19</f>
        <v>13</v>
      </c>
      <c r="CY3" s="26">
        <f t="shared" ref="CY3" si="95">X19</f>
        <v>13</v>
      </c>
      <c r="CZ3" s="26">
        <f t="shared" ref="CZ3" si="96">Y19</f>
        <v>14</v>
      </c>
      <c r="DA3" s="26">
        <f t="shared" ref="DA3" si="97">Z19</f>
        <v>13</v>
      </c>
      <c r="DB3" s="26">
        <f t="shared" ref="DB3" si="98">AA19</f>
        <v>13</v>
      </c>
      <c r="DC3" s="26">
        <f t="shared" ref="DC3" si="99">AB19</f>
        <v>13</v>
      </c>
      <c r="DD3" s="26">
        <f t="shared" ref="DD3" si="100">AC19</f>
        <v>14</v>
      </c>
      <c r="DE3" s="27">
        <f t="shared" ref="DE3" si="101">AD19</f>
        <v>13</v>
      </c>
      <c r="DF3" s="27">
        <f t="shared" ref="DF3" si="102">AE19</f>
        <v>13</v>
      </c>
      <c r="DG3" s="27">
        <f t="shared" ref="DG3" si="103">AF19</f>
        <v>13</v>
      </c>
      <c r="DH3" s="27">
        <f t="shared" ref="DH3" si="104">AG19</f>
        <v>14</v>
      </c>
      <c r="DI3" s="27">
        <f t="shared" ref="DI3" si="105">AH19</f>
        <v>13</v>
      </c>
      <c r="DJ3" s="27">
        <f t="shared" ref="DJ3" si="106">AI19</f>
        <v>13</v>
      </c>
      <c r="DK3" s="27">
        <f t="shared" ref="DK3" si="107">AJ19</f>
        <v>13</v>
      </c>
      <c r="DL3" s="27">
        <f t="shared" ref="DL3" si="108">AK19</f>
        <v>13</v>
      </c>
      <c r="DM3" s="27">
        <f t="shared" ref="DM3" si="109">AL19</f>
        <v>13</v>
      </c>
      <c r="DN3" s="27">
        <f t="shared" ref="DN3" si="110">AM19</f>
        <v>14</v>
      </c>
      <c r="DO3" s="27">
        <f t="shared" ref="DO3" si="111">AN19</f>
        <v>14</v>
      </c>
      <c r="DP3" s="27">
        <f t="shared" ref="DP3" si="112">AO19</f>
        <v>14</v>
      </c>
      <c r="DQ3" s="27">
        <f t="shared" ref="DQ3" si="113">AP19</f>
        <v>14</v>
      </c>
      <c r="DR3" s="27">
        <f t="shared" ref="DR3" si="114">AQ19</f>
        <v>14</v>
      </c>
      <c r="DS3" s="27">
        <f t="shared" ref="DS3" si="115">AR19</f>
        <v>14</v>
      </c>
      <c r="DT3" s="27">
        <f t="shared" ref="DT3" si="116">AS19</f>
        <v>13</v>
      </c>
      <c r="DU3" s="27">
        <f t="shared" ref="DU3" si="117">AT19</f>
        <v>13</v>
      </c>
      <c r="DV3" s="10"/>
    </row>
    <row r="4" spans="1:127" ht="18.75" x14ac:dyDescent="0.25">
      <c r="B4" s="49" t="s">
        <v>32</v>
      </c>
      <c r="C4" s="2">
        <v>0</v>
      </c>
      <c r="D4" s="2">
        <v>0</v>
      </c>
      <c r="E4" s="2">
        <v>9</v>
      </c>
      <c r="F4" s="2">
        <v>0</v>
      </c>
      <c r="G4" s="2">
        <v>0</v>
      </c>
      <c r="H4" s="3">
        <v>0</v>
      </c>
      <c r="I4" s="3">
        <v>1</v>
      </c>
      <c r="J4" s="3">
        <v>0</v>
      </c>
      <c r="K4" s="3">
        <v>0</v>
      </c>
      <c r="L4" s="3">
        <v>0</v>
      </c>
      <c r="M4" s="3">
        <v>3</v>
      </c>
      <c r="N4" s="3">
        <v>0</v>
      </c>
      <c r="O4" s="3">
        <v>0</v>
      </c>
      <c r="P4" s="3">
        <v>0</v>
      </c>
      <c r="Q4" s="3">
        <v>0</v>
      </c>
      <c r="R4" s="3">
        <v>0</v>
      </c>
      <c r="S4" s="49">
        <v>13</v>
      </c>
      <c r="V4" s="49">
        <v>3.125E-2</v>
      </c>
      <c r="W4" s="2">
        <f>D3</f>
        <v>6</v>
      </c>
      <c r="X4" s="2">
        <f>D4</f>
        <v>0</v>
      </c>
      <c r="Y4" s="49">
        <f>D5</f>
        <v>0</v>
      </c>
      <c r="Z4" s="49">
        <f>D6</f>
        <v>0</v>
      </c>
      <c r="AA4" s="49">
        <f>D7</f>
        <v>0</v>
      </c>
      <c r="AB4" s="49">
        <f>D8</f>
        <v>0</v>
      </c>
      <c r="AC4" s="49">
        <f>D9</f>
        <v>0</v>
      </c>
      <c r="AD4" s="49">
        <f>D10</f>
        <v>0</v>
      </c>
      <c r="AE4" s="2">
        <f>D11</f>
        <v>0</v>
      </c>
      <c r="AF4" s="2">
        <f>D12</f>
        <v>0</v>
      </c>
      <c r="AG4" s="2">
        <f>D13</f>
        <v>0</v>
      </c>
      <c r="AH4" s="2">
        <f>D14</f>
        <v>0</v>
      </c>
      <c r="AI4" s="2">
        <f>D15</f>
        <v>1</v>
      </c>
      <c r="AJ4" s="2">
        <f>D16</f>
        <v>1</v>
      </c>
      <c r="AK4" s="2">
        <f>D17</f>
        <v>4</v>
      </c>
      <c r="AL4" s="2">
        <f>D18</f>
        <v>0</v>
      </c>
      <c r="AM4" s="2">
        <f>D19</f>
        <v>11</v>
      </c>
      <c r="AN4" s="2">
        <f>D20</f>
        <v>0</v>
      </c>
      <c r="AO4" s="2">
        <f>D21</f>
        <v>0</v>
      </c>
      <c r="AP4" s="2">
        <f>D22</f>
        <v>5</v>
      </c>
      <c r="AQ4" s="2">
        <f>D23</f>
        <v>0</v>
      </c>
      <c r="AR4" s="2">
        <f>D24</f>
        <v>0</v>
      </c>
      <c r="AS4" s="2">
        <f>D25</f>
        <v>0</v>
      </c>
      <c r="AT4" s="2">
        <f>D26</f>
        <v>9</v>
      </c>
      <c r="AU4" s="5"/>
      <c r="AV4" s="49">
        <v>3.125E-2</v>
      </c>
      <c r="AW4" s="31">
        <f t="shared" ref="AW4" si="118">PRODUCT(W4*100*1/W19)</f>
        <v>46.153846153846153</v>
      </c>
      <c r="AX4" s="31">
        <f t="shared" ref="AX4" si="119">PRODUCT(X4*100*1/X19)</f>
        <v>0</v>
      </c>
      <c r="AY4" s="30">
        <f t="shared" ref="AY4" si="120">PRODUCT(Y4*100*1/Y19)</f>
        <v>0</v>
      </c>
      <c r="AZ4" s="30">
        <f t="shared" ref="AZ4" si="121">PRODUCT(Z4*100*1/Z19)</f>
        <v>0</v>
      </c>
      <c r="BA4" s="30">
        <f t="shared" ref="BA4" si="122">PRODUCT(AA4*100*1/AA19)</f>
        <v>0</v>
      </c>
      <c r="BB4" s="30">
        <f t="shared" ref="BB4" si="123">PRODUCT(AB4*100*1/AB19)</f>
        <v>0</v>
      </c>
      <c r="BC4" s="30">
        <f t="shared" ref="BC4" si="124">PRODUCT(AC4*100*1/AC19)</f>
        <v>0</v>
      </c>
      <c r="BD4" s="30">
        <f t="shared" ref="BD4" si="125">PRODUCT(AD4*100*1/AD19)</f>
        <v>0</v>
      </c>
      <c r="BE4" s="31">
        <f t="shared" ref="BE4" si="126">PRODUCT(AE4*100*1/AE19)</f>
        <v>0</v>
      </c>
      <c r="BF4" s="31">
        <f t="shared" ref="BF4" si="127">PRODUCT(AF4*100*1/AF19)</f>
        <v>0</v>
      </c>
      <c r="BG4" s="31">
        <f t="shared" ref="BG4" si="128">PRODUCT(AG4*100*1/AG19)</f>
        <v>0</v>
      </c>
      <c r="BH4" s="31">
        <f t="shared" ref="BH4" si="129">PRODUCT(AH4*100*1/AH19)</f>
        <v>0</v>
      </c>
      <c r="BI4" s="31">
        <f t="shared" ref="BI4" si="130">PRODUCT(AI4*100*1/AI19)</f>
        <v>7.6923076923076925</v>
      </c>
      <c r="BJ4" s="31">
        <f t="shared" ref="BJ4" si="131">PRODUCT(AJ4*100*1/AJ19)</f>
        <v>7.6923076923076925</v>
      </c>
      <c r="BK4" s="31">
        <f t="shared" ref="BK4" si="132">PRODUCT(AK4*100*1/AK19)</f>
        <v>30.76923076923077</v>
      </c>
      <c r="BL4" s="31">
        <f t="shared" ref="BL4" si="133">PRODUCT(AL4*100*1/AL19)</f>
        <v>0</v>
      </c>
      <c r="BM4" s="31">
        <f t="shared" ref="BM4" si="134">PRODUCT(AM4*100*1/AM19)</f>
        <v>78.571428571428569</v>
      </c>
      <c r="BN4" s="31">
        <f t="shared" ref="BN4" si="135">PRODUCT(AN4*100*1/AN19)</f>
        <v>0</v>
      </c>
      <c r="BO4" s="31">
        <f t="shared" ref="BO4" si="136">PRODUCT(AO4*100*1/AO19)</f>
        <v>0</v>
      </c>
      <c r="BP4" s="31">
        <f t="shared" ref="BP4" si="137">PRODUCT(AP4*100*1/AP19)</f>
        <v>35.714285714285715</v>
      </c>
      <c r="BQ4" s="31">
        <f t="shared" ref="BQ4" si="138">PRODUCT(AQ4*100*1/AQ19)</f>
        <v>0</v>
      </c>
      <c r="BR4" s="31">
        <f t="shared" ref="BR4" si="139">PRODUCT(AR4*100*1/AR19)</f>
        <v>0</v>
      </c>
      <c r="BS4" s="31">
        <f t="shared" ref="BS4" si="140">PRODUCT(AS4*100*1/AS19)</f>
        <v>0</v>
      </c>
      <c r="BT4" s="31">
        <f t="shared" ref="BT4" si="141">PRODUCT(AT4*100*1/AT19)</f>
        <v>69.230769230769226</v>
      </c>
      <c r="BU4" s="49"/>
      <c r="BV4" s="49">
        <v>3.125E-2</v>
      </c>
      <c r="BW4" s="31">
        <f t="shared" ref="BW4" si="142">AW3+AW4</f>
        <v>46.153846153846153</v>
      </c>
      <c r="BX4" s="31">
        <f t="shared" ref="BX4" si="143">AX3+AX4</f>
        <v>0</v>
      </c>
      <c r="BY4" s="30">
        <f t="shared" ref="BY4" si="144">AY3+AY4</f>
        <v>0</v>
      </c>
      <c r="BZ4" s="30">
        <f t="shared" ref="BZ4" si="145">AZ3+AZ4</f>
        <v>0</v>
      </c>
      <c r="CA4" s="30">
        <f t="shared" ref="CA4" si="146">BA3+BA4</f>
        <v>0</v>
      </c>
      <c r="CB4" s="30">
        <f t="shared" ref="CB4" si="147">BB3+BB4</f>
        <v>0</v>
      </c>
      <c r="CC4" s="30">
        <f t="shared" ref="CC4" si="148">BC3+BC4</f>
        <v>0</v>
      </c>
      <c r="CD4" s="30">
        <f t="shared" ref="CD4" si="149">BD3+BD4</f>
        <v>0</v>
      </c>
      <c r="CE4" s="31">
        <f t="shared" ref="CE4" si="150">BE3+BE4</f>
        <v>0</v>
      </c>
      <c r="CF4" s="31">
        <f t="shared" ref="CF4" si="151">BF3+BF4</f>
        <v>0</v>
      </c>
      <c r="CG4" s="31">
        <f t="shared" ref="CG4" si="152">BG3+BG4</f>
        <v>0</v>
      </c>
      <c r="CH4" s="31">
        <f t="shared" ref="CH4" si="153">BH3+BH4</f>
        <v>0</v>
      </c>
      <c r="CI4" s="31">
        <f t="shared" ref="CI4" si="154">BI3+BI4</f>
        <v>7.6923076923076925</v>
      </c>
      <c r="CJ4" s="31">
        <f t="shared" ref="CJ4" si="155">BJ3+BJ4</f>
        <v>7.6923076923076925</v>
      </c>
      <c r="CK4" s="31">
        <f t="shared" ref="CK4" si="156">BK3+BK4</f>
        <v>30.76923076923077</v>
      </c>
      <c r="CL4" s="31">
        <f t="shared" ref="CL4" si="157">BL3+BL4</f>
        <v>0</v>
      </c>
      <c r="CM4" s="31">
        <f t="shared" ref="CM4" si="158">BM3+BM4</f>
        <v>78.571428571428569</v>
      </c>
      <c r="CN4" s="31">
        <f t="shared" ref="CN4" si="159">BN3+BN4</f>
        <v>0</v>
      </c>
      <c r="CO4" s="31">
        <f t="shared" ref="CO4" si="160">BO3+BO4</f>
        <v>0</v>
      </c>
      <c r="CP4" s="31">
        <f t="shared" ref="CP4" si="161">BP3+BP4</f>
        <v>35.714285714285715</v>
      </c>
      <c r="CQ4" s="31">
        <f t="shared" ref="CQ4" si="162">BQ3+BQ4</f>
        <v>0</v>
      </c>
      <c r="CR4" s="31">
        <f t="shared" ref="CR4" si="163">BR3+BR4</f>
        <v>0</v>
      </c>
      <c r="CS4" s="31">
        <f t="shared" ref="CS4" si="164">BS3+BS4</f>
        <v>0</v>
      </c>
      <c r="CT4" s="31">
        <f t="shared" ref="CT4" si="165">BT3+BT4</f>
        <v>69.230769230769226</v>
      </c>
      <c r="CW4" s="25" t="s">
        <v>50</v>
      </c>
      <c r="CX4" s="18"/>
      <c r="CY4" s="18">
        <f>BX7</f>
        <v>69.230769230769226</v>
      </c>
      <c r="CZ4" s="18"/>
      <c r="DA4" s="18"/>
      <c r="DB4" s="18"/>
      <c r="DC4" s="18"/>
      <c r="DD4" s="18"/>
      <c r="DE4" s="17"/>
      <c r="DF4" s="17">
        <f>CE12</f>
        <v>100</v>
      </c>
      <c r="DG4" s="17">
        <f>CF9</f>
        <v>100</v>
      </c>
      <c r="DH4" s="17">
        <f>CG14</f>
        <v>21.428571428571431</v>
      </c>
      <c r="DI4" s="17">
        <f>CH10</f>
        <v>76.92307692307692</v>
      </c>
      <c r="DJ4" s="13">
        <f>CI9</f>
        <v>100</v>
      </c>
      <c r="DK4" s="17">
        <f>CJ9</f>
        <v>100</v>
      </c>
      <c r="DL4" s="17">
        <f>CK7</f>
        <v>100</v>
      </c>
      <c r="DM4" s="17">
        <f>CL9</f>
        <v>100</v>
      </c>
      <c r="DN4" s="17">
        <f>CM5</f>
        <v>100</v>
      </c>
      <c r="DO4" s="17">
        <f>CN9</f>
        <v>100</v>
      </c>
      <c r="DP4" s="17">
        <f>CO9</f>
        <v>100</v>
      </c>
      <c r="DQ4" s="17">
        <f>CP7</f>
        <v>92.857142857142861</v>
      </c>
      <c r="DR4" s="17">
        <f>CQ11</f>
        <v>100</v>
      </c>
      <c r="DS4" s="17">
        <f>CR11</f>
        <v>100</v>
      </c>
      <c r="DT4" s="17">
        <f>CS11</f>
        <v>100</v>
      </c>
      <c r="DU4" s="17">
        <f>CT8</f>
        <v>100</v>
      </c>
      <c r="DV4" s="10"/>
    </row>
    <row r="5" spans="1:127" ht="18.75" x14ac:dyDescent="0.25">
      <c r="B5" s="49" t="s">
        <v>3</v>
      </c>
      <c r="C5" s="49">
        <v>0</v>
      </c>
      <c r="D5" s="49">
        <v>0</v>
      </c>
      <c r="E5" s="49">
        <v>0</v>
      </c>
      <c r="F5" s="49">
        <v>11</v>
      </c>
      <c r="G5" s="49">
        <v>0</v>
      </c>
      <c r="H5" s="49">
        <v>0</v>
      </c>
      <c r="I5" s="49">
        <v>0</v>
      </c>
      <c r="J5" s="49">
        <v>0</v>
      </c>
      <c r="K5" s="49">
        <v>1</v>
      </c>
      <c r="L5" s="49">
        <v>2</v>
      </c>
      <c r="M5" s="49">
        <v>0</v>
      </c>
      <c r="N5" s="49">
        <v>0</v>
      </c>
      <c r="O5" s="49">
        <v>0</v>
      </c>
      <c r="P5" s="49">
        <v>0</v>
      </c>
      <c r="Q5" s="49">
        <v>0</v>
      </c>
      <c r="R5" s="49">
        <v>0</v>
      </c>
      <c r="S5" s="49">
        <v>14</v>
      </c>
      <c r="V5" s="49">
        <v>6.25E-2</v>
      </c>
      <c r="W5" s="2">
        <f>E3</f>
        <v>0</v>
      </c>
      <c r="X5" s="2">
        <f>E4</f>
        <v>9</v>
      </c>
      <c r="Y5" s="49">
        <f>E5</f>
        <v>0</v>
      </c>
      <c r="Z5" s="49">
        <f>E6</f>
        <v>0</v>
      </c>
      <c r="AA5" s="49">
        <f>E7</f>
        <v>0</v>
      </c>
      <c r="AB5" s="49">
        <f>E8</f>
        <v>0</v>
      </c>
      <c r="AC5" s="49">
        <f>E9</f>
        <v>11</v>
      </c>
      <c r="AD5" s="49">
        <f>E10</f>
        <v>9</v>
      </c>
      <c r="AE5" s="2">
        <f>E11</f>
        <v>0</v>
      </c>
      <c r="AF5" s="2">
        <f>E12</f>
        <v>12</v>
      </c>
      <c r="AG5" s="2">
        <f>E13</f>
        <v>0</v>
      </c>
      <c r="AH5" s="2">
        <f>E14</f>
        <v>9</v>
      </c>
      <c r="AI5" s="2">
        <f>E15</f>
        <v>0</v>
      </c>
      <c r="AJ5" s="2">
        <f>E16</f>
        <v>0</v>
      </c>
      <c r="AK5" s="2">
        <f>E17</f>
        <v>6</v>
      </c>
      <c r="AL5" s="2">
        <f>E18</f>
        <v>12</v>
      </c>
      <c r="AM5" s="2">
        <f>E19</f>
        <v>3</v>
      </c>
      <c r="AN5" s="2">
        <f>E20</f>
        <v>2</v>
      </c>
      <c r="AO5" s="2">
        <f>E21</f>
        <v>4</v>
      </c>
      <c r="AP5" s="2">
        <f>E22</f>
        <v>5</v>
      </c>
      <c r="AQ5" s="2">
        <f>E23</f>
        <v>2</v>
      </c>
      <c r="AR5" s="2">
        <f>E24</f>
        <v>1</v>
      </c>
      <c r="AS5" s="2">
        <f>E25</f>
        <v>0</v>
      </c>
      <c r="AT5" s="2">
        <f>E26</f>
        <v>0</v>
      </c>
      <c r="AU5" s="5"/>
      <c r="AV5" s="49">
        <v>6.25E-2</v>
      </c>
      <c r="AW5" s="31">
        <f t="shared" ref="AW5" si="166">PRODUCT(W5*100*1/W19)</f>
        <v>0</v>
      </c>
      <c r="AX5" s="31">
        <f t="shared" ref="AX5" si="167">PRODUCT(X5*100*1/X19)</f>
        <v>69.230769230769226</v>
      </c>
      <c r="AY5" s="30">
        <f t="shared" ref="AY5" si="168">PRODUCT(Y5*100*1/Y19)</f>
        <v>0</v>
      </c>
      <c r="AZ5" s="30">
        <f t="shared" ref="AZ5" si="169">PRODUCT(Z5*100*1/Z19)</f>
        <v>0</v>
      </c>
      <c r="BA5" s="30">
        <f t="shared" ref="BA5" si="170">PRODUCT(AA5*100*1/AA19)</f>
        <v>0</v>
      </c>
      <c r="BB5" s="30">
        <f t="shared" ref="BB5" si="171">PRODUCT(AB5*100*1/AB19)</f>
        <v>0</v>
      </c>
      <c r="BC5" s="30">
        <f t="shared" ref="BC5" si="172">PRODUCT(AC5*100*1/AC19)</f>
        <v>78.571428571428569</v>
      </c>
      <c r="BD5" s="30">
        <f t="shared" ref="BD5" si="173">PRODUCT(AD5*100*1/AD19)</f>
        <v>69.230769230769226</v>
      </c>
      <c r="BE5" s="31">
        <f t="shared" ref="BE5" si="174">PRODUCT(AE5*100*1/AE19)</f>
        <v>0</v>
      </c>
      <c r="BF5" s="31">
        <f t="shared" ref="BF5" si="175">PRODUCT(AF5*100*1/AF19)</f>
        <v>92.307692307692307</v>
      </c>
      <c r="BG5" s="31">
        <f t="shared" ref="BG5" si="176">PRODUCT(AG5*100*1/AG19)</f>
        <v>0</v>
      </c>
      <c r="BH5" s="31">
        <f t="shared" ref="BH5" si="177">PRODUCT(AH5*100*1/AH19)</f>
        <v>69.230769230769226</v>
      </c>
      <c r="BI5" s="31">
        <f t="shared" ref="BI5" si="178">PRODUCT(AI5*100*1/AI19)</f>
        <v>0</v>
      </c>
      <c r="BJ5" s="31">
        <f t="shared" ref="BJ5" si="179">PRODUCT(AJ5*100*1/AJ19)</f>
        <v>0</v>
      </c>
      <c r="BK5" s="31">
        <f t="shared" ref="BK5" si="180">PRODUCT(AK5*100*1/AK19)</f>
        <v>46.153846153846153</v>
      </c>
      <c r="BL5" s="31">
        <f t="shared" ref="BL5" si="181">PRODUCT(AL5*100*1/AL19)</f>
        <v>92.307692307692307</v>
      </c>
      <c r="BM5" s="31">
        <f t="shared" ref="BM5" si="182">PRODUCT(AM5*100*1/AM19)</f>
        <v>21.428571428571427</v>
      </c>
      <c r="BN5" s="31">
        <f t="shared" ref="BN5" si="183">PRODUCT(AN5*100*1/AN19)</f>
        <v>14.285714285714286</v>
      </c>
      <c r="BO5" s="31">
        <f t="shared" ref="BO5" si="184">PRODUCT(AO5*100*1/AO19)</f>
        <v>28.571428571428573</v>
      </c>
      <c r="BP5" s="31">
        <f t="shared" ref="BP5" si="185">PRODUCT(AP5*100*1/AP19)</f>
        <v>35.714285714285715</v>
      </c>
      <c r="BQ5" s="31">
        <f t="shared" ref="BQ5" si="186">PRODUCT(AQ5*100*1/AQ19)</f>
        <v>14.285714285714286</v>
      </c>
      <c r="BR5" s="31">
        <f t="shared" ref="BR5" si="187">PRODUCT(AR5*100*1/AR19)</f>
        <v>7.1428571428571432</v>
      </c>
      <c r="BS5" s="31">
        <f t="shared" ref="BS5" si="188">PRODUCT(AS5*100*1/AS19)</f>
        <v>0</v>
      </c>
      <c r="BT5" s="31">
        <f t="shared" ref="BT5" si="189">PRODUCT(AT5*100*1/AT19)</f>
        <v>0</v>
      </c>
      <c r="BU5" s="49"/>
      <c r="BV5" s="49">
        <v>6.25E-2</v>
      </c>
      <c r="BW5" s="31">
        <f t="shared" ref="BW5" si="190">AW3+AW4+AW5</f>
        <v>46.153846153846153</v>
      </c>
      <c r="BX5" s="31">
        <f t="shared" ref="BX5" si="191">AX3+AX4+AX5</f>
        <v>69.230769230769226</v>
      </c>
      <c r="BY5" s="30">
        <f t="shared" ref="BY5" si="192">AY3+AY4+AY5</f>
        <v>0</v>
      </c>
      <c r="BZ5" s="30">
        <f t="shared" ref="BZ5" si="193">AZ3+AZ4+AZ5</f>
        <v>0</v>
      </c>
      <c r="CA5" s="30">
        <f t="shared" ref="CA5" si="194">BA3+BA4+BA5</f>
        <v>0</v>
      </c>
      <c r="CB5" s="30">
        <f t="shared" ref="CB5" si="195">BB3+BB4+BB5</f>
        <v>0</v>
      </c>
      <c r="CC5" s="30">
        <f t="shared" ref="CC5" si="196">BC3+BC4+BC5</f>
        <v>78.571428571428569</v>
      </c>
      <c r="CD5" s="30">
        <f t="shared" ref="CD5" si="197">BD3+BD4+BD5</f>
        <v>69.230769230769226</v>
      </c>
      <c r="CE5" s="31">
        <f t="shared" ref="CE5" si="198">BE3+BE4+BE5</f>
        <v>0</v>
      </c>
      <c r="CF5" s="31">
        <f t="shared" ref="CF5" si="199">BF3+BF4+BF5</f>
        <v>92.307692307692307</v>
      </c>
      <c r="CG5" s="31">
        <f t="shared" ref="CG5" si="200">BG3+BG4+BG5</f>
        <v>0</v>
      </c>
      <c r="CH5" s="31">
        <f t="shared" ref="CH5" si="201">BH3+BH4+BH5</f>
        <v>69.230769230769226</v>
      </c>
      <c r="CI5" s="31">
        <f t="shared" ref="CI5" si="202">BI3+BI4+BI5</f>
        <v>7.6923076923076925</v>
      </c>
      <c r="CJ5" s="31">
        <f t="shared" ref="CJ5" si="203">BJ3+BJ4+BJ5</f>
        <v>7.6923076923076925</v>
      </c>
      <c r="CK5" s="31">
        <f t="shared" ref="CK5" si="204">BK3+BK4+BK5</f>
        <v>76.92307692307692</v>
      </c>
      <c r="CL5" s="31">
        <f t="shared" ref="CL5" si="205">BL3+BL4+BL5</f>
        <v>92.307692307692307</v>
      </c>
      <c r="CM5" s="31">
        <f t="shared" ref="CM5" si="206">BM3+BM4+BM5</f>
        <v>100</v>
      </c>
      <c r="CN5" s="31">
        <f t="shared" ref="CN5" si="207">BN3+BN4+BN5</f>
        <v>14.285714285714286</v>
      </c>
      <c r="CO5" s="31">
        <f t="shared" ref="CO5" si="208">BO3+BO4+BO5</f>
        <v>28.571428571428573</v>
      </c>
      <c r="CP5" s="31">
        <f t="shared" ref="CP5" si="209">BP3+BP4+BP5</f>
        <v>71.428571428571431</v>
      </c>
      <c r="CQ5" s="31">
        <f t="shared" ref="CQ5" si="210">BQ3+BQ4+BQ5</f>
        <v>14.285714285714286</v>
      </c>
      <c r="CR5" s="31">
        <f t="shared" ref="CR5" si="211">BR3+BR4+BR5</f>
        <v>7.1428571428571432</v>
      </c>
      <c r="CS5" s="31">
        <f t="shared" ref="CS5" si="212">BS3+BS4+BS5</f>
        <v>0</v>
      </c>
      <c r="CT5" s="31">
        <f t="shared" ref="CT5" si="213">BT3+BT4+BT5</f>
        <v>69.230769230769226</v>
      </c>
      <c r="CW5" s="25" t="s">
        <v>51</v>
      </c>
      <c r="CX5" s="18"/>
      <c r="CY5" s="18"/>
      <c r="CZ5" s="18"/>
      <c r="DA5" s="18"/>
      <c r="DB5" s="18"/>
      <c r="DC5" s="18"/>
      <c r="DD5" s="18"/>
      <c r="DE5" s="17"/>
      <c r="DF5" s="17">
        <f>CE13-CE12</f>
        <v>0</v>
      </c>
      <c r="DG5" s="17"/>
      <c r="DH5" s="17"/>
      <c r="DI5" s="17">
        <f>CH11-CH10</f>
        <v>0</v>
      </c>
      <c r="DJ5" s="17"/>
      <c r="DK5" s="17"/>
      <c r="DL5" s="17"/>
      <c r="DM5" s="17">
        <f>CL10-CL9</f>
        <v>0</v>
      </c>
      <c r="DN5" s="17">
        <f>CM8-CM5</f>
        <v>0</v>
      </c>
      <c r="DO5" s="17"/>
      <c r="DP5" s="17">
        <f>CO10-CO9</f>
        <v>0</v>
      </c>
      <c r="DQ5" s="17">
        <f>CP8-CP7</f>
        <v>0</v>
      </c>
      <c r="DR5" s="17"/>
      <c r="DS5" s="17"/>
      <c r="DT5" s="17"/>
      <c r="DU5" s="17"/>
      <c r="DV5" s="10"/>
    </row>
    <row r="6" spans="1:127" ht="18.75" x14ac:dyDescent="0.25">
      <c r="B6" s="49" t="s">
        <v>5</v>
      </c>
      <c r="C6" s="49">
        <v>0</v>
      </c>
      <c r="D6" s="49">
        <v>0</v>
      </c>
      <c r="E6" s="49">
        <v>0</v>
      </c>
      <c r="F6" s="49">
        <v>0</v>
      </c>
      <c r="G6" s="49">
        <v>10</v>
      </c>
      <c r="H6" s="49">
        <v>0</v>
      </c>
      <c r="I6" s="49">
        <v>0</v>
      </c>
      <c r="J6" s="49">
        <v>0</v>
      </c>
      <c r="K6" s="49">
        <v>0</v>
      </c>
      <c r="L6" s="49">
        <v>0</v>
      </c>
      <c r="M6" s="49">
        <v>2</v>
      </c>
      <c r="N6" s="49">
        <v>1</v>
      </c>
      <c r="O6" s="49">
        <v>0</v>
      </c>
      <c r="P6" s="49">
        <v>0</v>
      </c>
      <c r="Q6" s="49">
        <v>0</v>
      </c>
      <c r="R6" s="49">
        <v>0</v>
      </c>
      <c r="S6" s="49">
        <v>13</v>
      </c>
      <c r="V6" s="49">
        <v>0.125</v>
      </c>
      <c r="W6" s="2">
        <f>F3</f>
        <v>1</v>
      </c>
      <c r="X6" s="2">
        <f>F4</f>
        <v>0</v>
      </c>
      <c r="Y6" s="49">
        <f>F5</f>
        <v>11</v>
      </c>
      <c r="Z6" s="49">
        <f>F6</f>
        <v>0</v>
      </c>
      <c r="AA6" s="49">
        <f>F7</f>
        <v>1</v>
      </c>
      <c r="AB6" s="49">
        <f>F8</f>
        <v>8</v>
      </c>
      <c r="AC6" s="49">
        <f>F9</f>
        <v>0</v>
      </c>
      <c r="AD6" s="49">
        <f>F10</f>
        <v>0</v>
      </c>
      <c r="AE6" s="2">
        <f>F11</f>
        <v>0</v>
      </c>
      <c r="AF6" s="2">
        <f>F12</f>
        <v>0</v>
      </c>
      <c r="AG6" s="2">
        <f>F13</f>
        <v>0</v>
      </c>
      <c r="AH6" s="2">
        <f>F14</f>
        <v>0</v>
      </c>
      <c r="AI6" s="2">
        <f>F15</f>
        <v>7</v>
      </c>
      <c r="AJ6" s="2">
        <f>F16</f>
        <v>5</v>
      </c>
      <c r="AK6" s="2">
        <f>F17</f>
        <v>3</v>
      </c>
      <c r="AL6" s="2">
        <f>F18</f>
        <v>0</v>
      </c>
      <c r="AM6" s="4">
        <f>F19</f>
        <v>0</v>
      </c>
      <c r="AN6" s="2">
        <f>F20</f>
        <v>1</v>
      </c>
      <c r="AO6" s="2">
        <f>F21</f>
        <v>0</v>
      </c>
      <c r="AP6" s="2">
        <f>F22</f>
        <v>3</v>
      </c>
      <c r="AQ6" s="2">
        <f>F23</f>
        <v>0</v>
      </c>
      <c r="AR6" s="2">
        <f>F24</f>
        <v>1</v>
      </c>
      <c r="AS6" s="2">
        <f>F25</f>
        <v>13</v>
      </c>
      <c r="AT6" s="2">
        <f>F26</f>
        <v>3</v>
      </c>
      <c r="AU6" s="5"/>
      <c r="AV6" s="49">
        <v>0.125</v>
      </c>
      <c r="AW6" s="31">
        <f t="shared" ref="AW6" si="214">PRODUCT(W6*100*1/W19)</f>
        <v>7.6923076923076925</v>
      </c>
      <c r="AX6" s="31">
        <f t="shared" ref="AX6" si="215">PRODUCT(X6*100*1/X19)</f>
        <v>0</v>
      </c>
      <c r="AY6" s="30">
        <f t="shared" ref="AY6" si="216">PRODUCT(Y6*100*1/Y19)</f>
        <v>78.571428571428569</v>
      </c>
      <c r="AZ6" s="30">
        <f t="shared" ref="AZ6" si="217">PRODUCT(Z6*100*1/Z19)</f>
        <v>0</v>
      </c>
      <c r="BA6" s="30">
        <f t="shared" ref="BA6" si="218">PRODUCT(AA6*100*1/AA19)</f>
        <v>7.6923076923076925</v>
      </c>
      <c r="BB6" s="30">
        <f t="shared" ref="BB6" si="219">PRODUCT(AB6*100*1/AB19)</f>
        <v>61.53846153846154</v>
      </c>
      <c r="BC6" s="30">
        <f t="shared" ref="BC6" si="220">PRODUCT(AC6*100*1/AC19)</f>
        <v>0</v>
      </c>
      <c r="BD6" s="30">
        <f t="shared" ref="BD6" si="221">PRODUCT(AD6*100*1/AD19)</f>
        <v>0</v>
      </c>
      <c r="BE6" s="31">
        <f t="shared" ref="BE6" si="222">PRODUCT(AE6*100*1/AE19)</f>
        <v>0</v>
      </c>
      <c r="BF6" s="31">
        <f t="shared" ref="BF6" si="223">PRODUCT(AF6*100*1/AF19)</f>
        <v>0</v>
      </c>
      <c r="BG6" s="31">
        <f t="shared" ref="BG6" si="224">PRODUCT(AG6*100*1/AG19)</f>
        <v>0</v>
      </c>
      <c r="BH6" s="31">
        <f t="shared" ref="BH6" si="225">PRODUCT(AH6*100*1/AH19)</f>
        <v>0</v>
      </c>
      <c r="BI6" s="31">
        <f t="shared" ref="BI6" si="226">PRODUCT(AI6*100*1/AI19)</f>
        <v>53.846153846153847</v>
      </c>
      <c r="BJ6" s="31">
        <f t="shared" ref="BJ6" si="227">PRODUCT(AJ6*100*1/AJ19)</f>
        <v>38.46153846153846</v>
      </c>
      <c r="BK6" s="31">
        <f t="shared" ref="BK6" si="228">PRODUCT(AK6*100*1/AK19)</f>
        <v>23.076923076923077</v>
      </c>
      <c r="BL6" s="31">
        <f t="shared" ref="BL6" si="229">PRODUCT(AL6*100*1/AL19)</f>
        <v>0</v>
      </c>
      <c r="BM6" s="32">
        <f t="shared" ref="BM6" si="230">PRODUCT(AM6*100*1/AM19)</f>
        <v>0</v>
      </c>
      <c r="BN6" s="31">
        <f t="shared" ref="BN6" si="231">PRODUCT(AN6*100*1/AN19)</f>
        <v>7.1428571428571432</v>
      </c>
      <c r="BO6" s="31">
        <f t="shared" ref="BO6" si="232">PRODUCT(AO6*100*1/AO19)</f>
        <v>0</v>
      </c>
      <c r="BP6" s="31">
        <f t="shared" ref="BP6" si="233">PRODUCT(AP6*100*1/AP19)</f>
        <v>21.428571428571427</v>
      </c>
      <c r="BQ6" s="31">
        <f t="shared" ref="BQ6" si="234">PRODUCT(AQ6*100*1/AQ19)</f>
        <v>0</v>
      </c>
      <c r="BR6" s="31">
        <f t="shared" ref="BR6" si="235">PRODUCT(AR6*100*1/AR19)</f>
        <v>7.1428571428571432</v>
      </c>
      <c r="BS6" s="31">
        <f t="shared" ref="BS6" si="236">PRODUCT(AS6*100*1/AS19)</f>
        <v>100</v>
      </c>
      <c r="BT6" s="31">
        <f t="shared" ref="BT6" si="237">PRODUCT(AT6*100*1/AT19)</f>
        <v>23.076923076923077</v>
      </c>
      <c r="BU6" s="49"/>
      <c r="BV6" s="49">
        <v>0.125</v>
      </c>
      <c r="BW6" s="31">
        <f t="shared" ref="BW6" si="238">AW3+AW4+AW5+AW6</f>
        <v>53.846153846153847</v>
      </c>
      <c r="BX6" s="31">
        <f t="shared" ref="BX6" si="239">AX3+AX4+AX5+AX6</f>
        <v>69.230769230769226</v>
      </c>
      <c r="BY6" s="30">
        <f t="shared" ref="BY6" si="240">AY3+AY4+AY5+AY6</f>
        <v>78.571428571428569</v>
      </c>
      <c r="BZ6" s="30">
        <f t="shared" ref="BZ6" si="241">AZ3+AZ4+AZ5+AZ6</f>
        <v>0</v>
      </c>
      <c r="CA6" s="30">
        <f t="shared" ref="CA6" si="242">BA3+BA4+BA5+BA6</f>
        <v>7.6923076923076925</v>
      </c>
      <c r="CB6" s="30">
        <f t="shared" ref="CB6" si="243">BB3+BB4+BB5+BB6</f>
        <v>61.53846153846154</v>
      </c>
      <c r="CC6" s="30">
        <f t="shared" ref="CC6" si="244">BC3+BC4+BC5+BC6</f>
        <v>78.571428571428569</v>
      </c>
      <c r="CD6" s="30">
        <f t="shared" ref="CD6" si="245">BD3+BD4+BD5+BD6</f>
        <v>69.230769230769226</v>
      </c>
      <c r="CE6" s="31">
        <f t="shared" ref="CE6" si="246">BE3+BE4+BE5+BE6</f>
        <v>0</v>
      </c>
      <c r="CF6" s="31">
        <f t="shared" ref="CF6" si="247">BF3+BF4+BF5+BF6</f>
        <v>92.307692307692307</v>
      </c>
      <c r="CG6" s="31">
        <f t="shared" ref="CG6" si="248">BG3+BG4+BG5+BG6</f>
        <v>0</v>
      </c>
      <c r="CH6" s="31">
        <f t="shared" ref="CH6" si="249">BH3+BH4+BH5+BH6</f>
        <v>69.230769230769226</v>
      </c>
      <c r="CI6" s="31">
        <f t="shared" ref="CI6" si="250">BI3+BI4+BI5+BI6</f>
        <v>61.53846153846154</v>
      </c>
      <c r="CJ6" s="31">
        <f t="shared" ref="CJ6" si="251">BJ3+BJ4+BJ5+BJ6</f>
        <v>46.153846153846153</v>
      </c>
      <c r="CK6" s="31">
        <f t="shared" ref="CK6" si="252">BK3+BK4+BK5+BK6</f>
        <v>100</v>
      </c>
      <c r="CL6" s="31">
        <f t="shared" ref="CL6" si="253">BL3+BL4+BL5+BL6</f>
        <v>92.307692307692307</v>
      </c>
      <c r="CM6" s="32">
        <f t="shared" ref="CM6" si="254">BM3+BM4+BM5+BM6</f>
        <v>100</v>
      </c>
      <c r="CN6" s="31">
        <f>BN4+BN5+BN6</f>
        <v>21.428571428571431</v>
      </c>
      <c r="CO6" s="31">
        <f t="shared" ref="CO6" si="255">BO3+BO4+BO5+BO6</f>
        <v>28.571428571428573</v>
      </c>
      <c r="CP6" s="31">
        <f t="shared" ref="CP6" si="256">BP3+BP4+BP5+BP6</f>
        <v>92.857142857142861</v>
      </c>
      <c r="CQ6" s="31">
        <f t="shared" ref="CQ6" si="257">BQ3+BQ4+BQ5+BQ6</f>
        <v>14.285714285714286</v>
      </c>
      <c r="CR6" s="31">
        <f t="shared" ref="CR6" si="258">BR3+BR4+BR5+BR6</f>
        <v>14.285714285714286</v>
      </c>
      <c r="CS6" s="31">
        <f t="shared" ref="CS6" si="259">BS3+BS4+BS5+BS6</f>
        <v>100</v>
      </c>
      <c r="CT6" s="31">
        <f t="shared" ref="CT6" si="260">BT3+BT4+BT5+BT6</f>
        <v>92.307692307692307</v>
      </c>
      <c r="CW6" s="25" t="s">
        <v>52</v>
      </c>
      <c r="CX6" s="18"/>
      <c r="CY6" s="18">
        <f>BX18-BX7</f>
        <v>30.769230769230774</v>
      </c>
      <c r="CZ6" s="18"/>
      <c r="DA6" s="18"/>
      <c r="DB6" s="18"/>
      <c r="DC6" s="18"/>
      <c r="DD6" s="18"/>
      <c r="DE6" s="17"/>
      <c r="DF6" s="17">
        <f>CE18-CE13</f>
        <v>0</v>
      </c>
      <c r="DG6" s="17">
        <f>CF18-CF9</f>
        <v>0</v>
      </c>
      <c r="DH6" s="17">
        <f>CG18-CG14</f>
        <v>78.571428571428569</v>
      </c>
      <c r="DI6" s="17">
        <f>CH18-CH11</f>
        <v>23.07692307692308</v>
      </c>
      <c r="DJ6" s="17">
        <f>CI18-CI9</f>
        <v>0</v>
      </c>
      <c r="DK6" s="17">
        <f>CJ18-CJ9</f>
        <v>0</v>
      </c>
      <c r="DL6" s="17">
        <f>CK18-CK7</f>
        <v>0</v>
      </c>
      <c r="DM6" s="17">
        <f>CL18-CL10</f>
        <v>0</v>
      </c>
      <c r="DN6" s="17">
        <f>CM18-CM8</f>
        <v>0</v>
      </c>
      <c r="DO6" s="17">
        <f>CN18-CN9</f>
        <v>0</v>
      </c>
      <c r="DP6" s="17">
        <f>CO18-CO10</f>
        <v>0</v>
      </c>
      <c r="DQ6" s="17">
        <f>CP18-CP8</f>
        <v>7.1428571428571388</v>
      </c>
      <c r="DR6" s="17">
        <f>CQ18-CQ11</f>
        <v>0</v>
      </c>
      <c r="DS6" s="17">
        <f>CR18-CR11</f>
        <v>0</v>
      </c>
      <c r="DT6" s="17">
        <f>CS18-CS11</f>
        <v>0</v>
      </c>
      <c r="DU6" s="17">
        <f>CT18-CT8</f>
        <v>0</v>
      </c>
      <c r="DV6" s="10"/>
    </row>
    <row r="7" spans="1:127" x14ac:dyDescent="0.25">
      <c r="B7" s="49" t="s">
        <v>7</v>
      </c>
      <c r="C7" s="49">
        <v>0</v>
      </c>
      <c r="D7" s="49">
        <v>0</v>
      </c>
      <c r="E7" s="49">
        <v>0</v>
      </c>
      <c r="F7" s="49">
        <v>1</v>
      </c>
      <c r="G7" s="49">
        <v>2</v>
      </c>
      <c r="H7" s="49">
        <v>6</v>
      </c>
      <c r="I7" s="49">
        <v>1</v>
      </c>
      <c r="J7" s="49">
        <v>0</v>
      </c>
      <c r="K7" s="49">
        <v>0</v>
      </c>
      <c r="L7" s="49">
        <v>1</v>
      </c>
      <c r="M7" s="49">
        <v>2</v>
      </c>
      <c r="N7" s="49">
        <v>0</v>
      </c>
      <c r="O7" s="49">
        <v>0</v>
      </c>
      <c r="P7" s="49">
        <v>0</v>
      </c>
      <c r="Q7" s="49">
        <v>0</v>
      </c>
      <c r="R7" s="49">
        <v>0</v>
      </c>
      <c r="S7" s="49">
        <v>13</v>
      </c>
      <c r="V7" s="49">
        <v>0.25</v>
      </c>
      <c r="W7" s="3">
        <f>G3</f>
        <v>2</v>
      </c>
      <c r="X7" s="2">
        <f>G4</f>
        <v>0</v>
      </c>
      <c r="Y7" s="49">
        <f>G5</f>
        <v>0</v>
      </c>
      <c r="Z7" s="49">
        <f>G6</f>
        <v>10</v>
      </c>
      <c r="AA7" s="49">
        <f>G7</f>
        <v>2</v>
      </c>
      <c r="AB7" s="49">
        <f>G8</f>
        <v>0</v>
      </c>
      <c r="AC7" s="49">
        <f>G9</f>
        <v>0</v>
      </c>
      <c r="AD7" s="49">
        <f>G10</f>
        <v>1</v>
      </c>
      <c r="AE7" s="2">
        <f>G11</f>
        <v>13</v>
      </c>
      <c r="AF7" s="2">
        <f>G12</f>
        <v>1</v>
      </c>
      <c r="AG7" s="2">
        <f>G13</f>
        <v>0</v>
      </c>
      <c r="AH7" s="2">
        <f>G14</f>
        <v>1</v>
      </c>
      <c r="AI7" s="2">
        <f>G15</f>
        <v>4</v>
      </c>
      <c r="AJ7" s="2">
        <f>G16</f>
        <v>7</v>
      </c>
      <c r="AK7" s="2">
        <f>G17</f>
        <v>0</v>
      </c>
      <c r="AL7" s="2">
        <f>G18</f>
        <v>1</v>
      </c>
      <c r="AM7" s="4">
        <f>G19</f>
        <v>0</v>
      </c>
      <c r="AN7" s="2">
        <f>G20</f>
        <v>1</v>
      </c>
      <c r="AO7" s="2">
        <f>G21</f>
        <v>5</v>
      </c>
      <c r="AP7" s="2">
        <f>G22</f>
        <v>0</v>
      </c>
      <c r="AQ7" s="2">
        <f>G23</f>
        <v>4</v>
      </c>
      <c r="AR7" s="2">
        <f>G24</f>
        <v>1</v>
      </c>
      <c r="AS7" s="2">
        <f>G25</f>
        <v>0</v>
      </c>
      <c r="AT7" s="2">
        <f>G26</f>
        <v>0</v>
      </c>
      <c r="AU7" s="5"/>
      <c r="AV7" s="49">
        <v>0.25</v>
      </c>
      <c r="AW7" s="33">
        <f t="shared" ref="AW7" si="261">PRODUCT(W7*100*1/W19)</f>
        <v>15.384615384615385</v>
      </c>
      <c r="AX7" s="31">
        <f t="shared" ref="AX7" si="262">PRODUCT(X7*100*1/X19)</f>
        <v>0</v>
      </c>
      <c r="AY7" s="30">
        <f t="shared" ref="AY7" si="263">PRODUCT(Y7*100*1/Y19)</f>
        <v>0</v>
      </c>
      <c r="AZ7" s="30">
        <f t="shared" ref="AZ7" si="264">PRODUCT(Z7*100*1/Z19)</f>
        <v>76.92307692307692</v>
      </c>
      <c r="BA7" s="30">
        <f t="shared" ref="BA7" si="265">PRODUCT(AA7*100*1/AA19)</f>
        <v>15.384615384615385</v>
      </c>
      <c r="BB7" s="30">
        <f t="shared" ref="BB7" si="266">PRODUCT(AB7*100*1/AB19)</f>
        <v>0</v>
      </c>
      <c r="BC7" s="30">
        <f t="shared" ref="BC7" si="267">PRODUCT(AC7*100*1/AC19)</f>
        <v>0</v>
      </c>
      <c r="BD7" s="30">
        <f t="shared" ref="BD7" si="268">PRODUCT(AD7*100*1/AD19)</f>
        <v>7.6923076923076925</v>
      </c>
      <c r="BE7" s="31">
        <f t="shared" ref="BE7" si="269">PRODUCT(AE7*100*1/AE19)</f>
        <v>100</v>
      </c>
      <c r="BF7" s="31">
        <f t="shared" ref="BF7" si="270">PRODUCT(AF7*100*1/AF19)</f>
        <v>7.6923076923076925</v>
      </c>
      <c r="BG7" s="31">
        <f t="shared" ref="BG7" si="271">PRODUCT(AG7*100*1/AG19)</f>
        <v>0</v>
      </c>
      <c r="BH7" s="31">
        <f t="shared" ref="BH7" si="272">PRODUCT(AH7*100*1/AH19)</f>
        <v>7.6923076923076925</v>
      </c>
      <c r="BI7" s="31">
        <f t="shared" ref="BI7" si="273">PRODUCT(AI7*100*1/AI19)</f>
        <v>30.76923076923077</v>
      </c>
      <c r="BJ7" s="31">
        <f t="shared" ref="BJ7" si="274">PRODUCT(AJ7*100*1/AJ19)</f>
        <v>53.846153846153847</v>
      </c>
      <c r="BK7" s="31">
        <f t="shared" ref="BK7" si="275">PRODUCT(AK7*100*1/AK19)</f>
        <v>0</v>
      </c>
      <c r="BL7" s="31">
        <f t="shared" ref="BL7" si="276">PRODUCT(AL7*100*1/AL19)</f>
        <v>7.6923076923076925</v>
      </c>
      <c r="BM7" s="32">
        <f t="shared" ref="BM7" si="277">PRODUCT(AM7*100*1/AM19)</f>
        <v>0</v>
      </c>
      <c r="BN7" s="31">
        <f t="shared" ref="BN7" si="278">PRODUCT(AN7*100*1/AN19)</f>
        <v>7.1428571428571432</v>
      </c>
      <c r="BO7" s="31">
        <f t="shared" ref="BO7" si="279">PRODUCT(AO7*100*1/AO19)</f>
        <v>35.714285714285715</v>
      </c>
      <c r="BP7" s="31">
        <f t="shared" ref="BP7" si="280">PRODUCT(AP7*100*1/AP19)</f>
        <v>0</v>
      </c>
      <c r="BQ7" s="31">
        <f t="shared" ref="BQ7" si="281">PRODUCT(AQ7*100*1/AQ19)</f>
        <v>28.571428571428573</v>
      </c>
      <c r="BR7" s="31">
        <f t="shared" ref="BR7" si="282">PRODUCT(AR7*100*1/AR19)</f>
        <v>7.1428571428571432</v>
      </c>
      <c r="BS7" s="31">
        <f t="shared" ref="BS7" si="283">PRODUCT(AS7*100*1/AS19)</f>
        <v>0</v>
      </c>
      <c r="BT7" s="31">
        <f t="shared" ref="BT7" si="284">PRODUCT(AT7*100*1/AT19)</f>
        <v>0</v>
      </c>
      <c r="BU7" s="49"/>
      <c r="BV7" s="49">
        <v>0.25</v>
      </c>
      <c r="BW7" s="33">
        <f t="shared" ref="BW7" si="285">AW3+AW4+AW5+AW6+AW7</f>
        <v>69.230769230769226</v>
      </c>
      <c r="BX7" s="31">
        <f t="shared" ref="BX7" si="286">AX3+AX4+AX5+AX6+AX7</f>
        <v>69.230769230769226</v>
      </c>
      <c r="BY7" s="30">
        <f t="shared" ref="BY7" si="287">AY3+AY4+AY5+AY6+AY7</f>
        <v>78.571428571428569</v>
      </c>
      <c r="BZ7" s="30">
        <f t="shared" ref="BZ7" si="288">AZ3+AZ4+AZ5+AZ6+AZ7</f>
        <v>76.92307692307692</v>
      </c>
      <c r="CA7" s="30">
        <f t="shared" ref="CA7" si="289">BA3+BA4+BA5+BA6+BA7</f>
        <v>23.076923076923077</v>
      </c>
      <c r="CB7" s="30">
        <f t="shared" ref="CB7" si="290">BB3+BB4+BB5+BB6+BB7</f>
        <v>61.53846153846154</v>
      </c>
      <c r="CC7" s="30">
        <f t="shared" ref="CC7" si="291">BC3+BC4+BC5+BC6+BC7</f>
        <v>78.571428571428569</v>
      </c>
      <c r="CD7" s="30">
        <f t="shared" ref="CD7" si="292">BD3+BD4+BD5+BD6+BD7</f>
        <v>76.92307692307692</v>
      </c>
      <c r="CE7" s="31">
        <f t="shared" ref="CE7" si="293">BE3+BE4+BE5+BE6+BE7</f>
        <v>100</v>
      </c>
      <c r="CF7" s="31">
        <f t="shared" ref="CF7" si="294">BF3+BF4+BF5+BF6+BF7</f>
        <v>100</v>
      </c>
      <c r="CG7" s="31">
        <f t="shared" ref="CG7" si="295">BG3+BG4+BG5+BG6+BG7</f>
        <v>0</v>
      </c>
      <c r="CH7" s="31">
        <f t="shared" ref="CH7" si="296">BH3+BH4+BH5+BH6+BH7</f>
        <v>76.92307692307692</v>
      </c>
      <c r="CI7" s="31">
        <f t="shared" ref="CI7" si="297">BI3+BI4+BI5+BI6+BI7</f>
        <v>92.307692307692307</v>
      </c>
      <c r="CJ7" s="31">
        <f t="shared" ref="CJ7" si="298">BJ3+BJ4+BJ5+BJ6+BJ7</f>
        <v>100</v>
      </c>
      <c r="CK7" s="31">
        <f t="shared" ref="CK7" si="299">BK3+BK4+BK5+BK6+BK7</f>
        <v>100</v>
      </c>
      <c r="CL7" s="31">
        <f t="shared" ref="CL7" si="300">BL3+BL4+BL5+BL6+BL7</f>
        <v>100</v>
      </c>
      <c r="CM7" s="32">
        <f t="shared" ref="CM7" si="301">BM3+BM4+BM5+BM6+BM7</f>
        <v>100</v>
      </c>
      <c r="CN7" s="31">
        <f t="shared" ref="CN7" si="302">BN3+BN4+BN5+BN6+BN7</f>
        <v>28.571428571428573</v>
      </c>
      <c r="CO7" s="31">
        <f t="shared" ref="CO7" si="303">BO3+BO4+BO5+BO6+BO7</f>
        <v>64.285714285714292</v>
      </c>
      <c r="CP7" s="31">
        <f t="shared" ref="CP7" si="304">BP3+BP4+BP5+BP6+BP7</f>
        <v>92.857142857142861</v>
      </c>
      <c r="CQ7" s="31">
        <f t="shared" ref="CQ7" si="305">BQ3+BQ4+BQ5+BQ6+BQ7</f>
        <v>42.857142857142861</v>
      </c>
      <c r="CR7" s="31">
        <f t="shared" ref="CR7" si="306">BR3+BR4+BR5+BR6+BR7</f>
        <v>21.428571428571431</v>
      </c>
      <c r="CS7" s="31">
        <f t="shared" ref="CS7" si="307">BS3+BS4+BS5+BS6+BS7</f>
        <v>100</v>
      </c>
      <c r="CT7" s="31">
        <f t="shared" ref="CT7" si="308">BT3+BT4+BT5+BT6+BT7</f>
        <v>92.307692307692307</v>
      </c>
      <c r="CW7" s="29"/>
      <c r="CX7" s="29"/>
      <c r="CY7" s="29"/>
      <c r="CZ7" s="29"/>
      <c r="DA7" s="29"/>
      <c r="DB7" s="29"/>
      <c r="DC7" s="29"/>
      <c r="DD7" s="29"/>
      <c r="DE7" s="29"/>
      <c r="DF7" s="29"/>
      <c r="DG7" s="29"/>
      <c r="DH7" s="29"/>
      <c r="DI7" s="29"/>
      <c r="DJ7" s="29"/>
      <c r="DK7" s="29"/>
      <c r="DL7" s="29"/>
      <c r="DM7" s="29"/>
      <c r="DN7" s="29"/>
      <c r="DO7" s="29"/>
      <c r="DP7" s="29"/>
      <c r="DQ7" s="29"/>
      <c r="DR7" s="29"/>
      <c r="DS7" s="29"/>
      <c r="DT7" s="29"/>
      <c r="DU7" s="10"/>
    </row>
    <row r="8" spans="1:127" x14ac:dyDescent="0.25">
      <c r="B8" s="49" t="s">
        <v>9</v>
      </c>
      <c r="C8" s="49">
        <v>0</v>
      </c>
      <c r="D8" s="49">
        <v>0</v>
      </c>
      <c r="E8" s="49">
        <v>0</v>
      </c>
      <c r="F8" s="49">
        <v>8</v>
      </c>
      <c r="G8" s="49">
        <v>0</v>
      </c>
      <c r="H8" s="49">
        <v>1</v>
      </c>
      <c r="I8" s="49">
        <v>1</v>
      </c>
      <c r="J8" s="49">
        <v>0</v>
      </c>
      <c r="K8" s="49">
        <v>0</v>
      </c>
      <c r="L8" s="49">
        <v>0</v>
      </c>
      <c r="M8" s="49">
        <v>1</v>
      </c>
      <c r="N8" s="49">
        <v>2</v>
      </c>
      <c r="O8" s="49">
        <v>0</v>
      </c>
      <c r="P8" s="49">
        <v>0</v>
      </c>
      <c r="Q8" s="49">
        <v>0</v>
      </c>
      <c r="R8" s="49">
        <v>0</v>
      </c>
      <c r="S8" s="49">
        <v>13</v>
      </c>
      <c r="V8" s="49">
        <v>0.5</v>
      </c>
      <c r="W8" s="3">
        <f>H3</f>
        <v>0</v>
      </c>
      <c r="X8" s="3">
        <f>H4</f>
        <v>0</v>
      </c>
      <c r="Y8" s="49">
        <f>H5</f>
        <v>0</v>
      </c>
      <c r="Z8" s="49">
        <f>H6</f>
        <v>0</v>
      </c>
      <c r="AA8" s="49">
        <f>H7</f>
        <v>6</v>
      </c>
      <c r="AB8" s="49">
        <f>H8</f>
        <v>1</v>
      </c>
      <c r="AC8" s="49">
        <f>H9</f>
        <v>0</v>
      </c>
      <c r="AD8" s="49">
        <f>H10</f>
        <v>0</v>
      </c>
      <c r="AE8" s="2">
        <f>H11</f>
        <v>0</v>
      </c>
      <c r="AF8" s="2">
        <f>H12</f>
        <v>0</v>
      </c>
      <c r="AG8" s="2">
        <f>H13</f>
        <v>0</v>
      </c>
      <c r="AH8" s="2">
        <f>H14</f>
        <v>0</v>
      </c>
      <c r="AI8" s="2">
        <f>H15</f>
        <v>1</v>
      </c>
      <c r="AJ8" s="2">
        <f>H16</f>
        <v>0</v>
      </c>
      <c r="AK8" s="3">
        <f>H17</f>
        <v>0</v>
      </c>
      <c r="AL8" s="2">
        <f>H18</f>
        <v>0</v>
      </c>
      <c r="AM8" s="4">
        <f>H19</f>
        <v>0</v>
      </c>
      <c r="AN8" s="2">
        <f>H20</f>
        <v>7</v>
      </c>
      <c r="AO8" s="2">
        <f>H21</f>
        <v>4</v>
      </c>
      <c r="AP8" s="4">
        <f>H22</f>
        <v>0</v>
      </c>
      <c r="AQ8" s="2">
        <f>H23</f>
        <v>3</v>
      </c>
      <c r="AR8" s="2">
        <f>H24</f>
        <v>6</v>
      </c>
      <c r="AS8" s="2">
        <f>H25</f>
        <v>0</v>
      </c>
      <c r="AT8" s="2">
        <f>H26</f>
        <v>1</v>
      </c>
      <c r="AU8" s="5"/>
      <c r="AV8" s="49">
        <v>0.5</v>
      </c>
      <c r="AW8" s="33">
        <f t="shared" ref="AW8" si="309">PRODUCT(W8*100*1/W19)</f>
        <v>0</v>
      </c>
      <c r="AX8" s="33">
        <f t="shared" ref="AX8" si="310">PRODUCT(X8*100*1/X19)</f>
        <v>0</v>
      </c>
      <c r="AY8" s="30">
        <f t="shared" ref="AY8" si="311">PRODUCT(Y8*100*1/Y19)</f>
        <v>0</v>
      </c>
      <c r="AZ8" s="30">
        <f t="shared" ref="AZ8" si="312">PRODUCT(Z8*100*1/Z19)</f>
        <v>0</v>
      </c>
      <c r="BA8" s="30">
        <f t="shared" ref="BA8" si="313">PRODUCT(AA8*100*1/AA19)</f>
        <v>46.153846153846153</v>
      </c>
      <c r="BB8" s="30">
        <f t="shared" ref="BB8" si="314">PRODUCT(AB8*100*1/AB19)</f>
        <v>7.6923076923076925</v>
      </c>
      <c r="BC8" s="30">
        <f t="shared" ref="BC8" si="315">PRODUCT(AC8*100*1/AC19)</f>
        <v>0</v>
      </c>
      <c r="BD8" s="30">
        <f t="shared" ref="BD8" si="316">PRODUCT(AD8*100*1/AD19)</f>
        <v>0</v>
      </c>
      <c r="BE8" s="31">
        <f t="shared" ref="BE8" si="317">PRODUCT(AE8*100*1/AE19)</f>
        <v>0</v>
      </c>
      <c r="BF8" s="31">
        <f t="shared" ref="BF8" si="318">PRODUCT(AF8*100*1/AF19)</f>
        <v>0</v>
      </c>
      <c r="BG8" s="31">
        <f t="shared" ref="BG8" si="319">PRODUCT(AG8*100*1/AG19)</f>
        <v>0</v>
      </c>
      <c r="BH8" s="31">
        <f t="shared" ref="BH8" si="320">PRODUCT(AH8*100*1/AH19)</f>
        <v>0</v>
      </c>
      <c r="BI8" s="31">
        <f t="shared" ref="BI8" si="321">PRODUCT(AI8*100*1/AI19)</f>
        <v>7.6923076923076925</v>
      </c>
      <c r="BJ8" s="31">
        <f t="shared" ref="BJ8" si="322">PRODUCT(AJ8*100*1/AJ19)</f>
        <v>0</v>
      </c>
      <c r="BK8" s="33">
        <f t="shared" ref="BK8" si="323">PRODUCT(AK8*100*1/AK19)</f>
        <v>0</v>
      </c>
      <c r="BL8" s="31">
        <f t="shared" ref="BL8" si="324">PRODUCT(AL8*100*1/AL19)</f>
        <v>0</v>
      </c>
      <c r="BM8" s="32">
        <f t="shared" ref="BM8" si="325">PRODUCT(AM8*100*1/AM19)</f>
        <v>0</v>
      </c>
      <c r="BN8" s="31">
        <f t="shared" ref="BN8" si="326">PRODUCT(AN8*100*1/AN19)</f>
        <v>50</v>
      </c>
      <c r="BO8" s="31">
        <f t="shared" ref="BO8" si="327">PRODUCT(AO8*100*1/AO19)</f>
        <v>28.571428571428573</v>
      </c>
      <c r="BP8" s="32">
        <f t="shared" ref="BP8" si="328">PRODUCT(AP8*100*1/AP19)</f>
        <v>0</v>
      </c>
      <c r="BQ8" s="31">
        <f t="shared" ref="BQ8" si="329">PRODUCT(AQ8*100*1/AQ19)</f>
        <v>21.428571428571427</v>
      </c>
      <c r="BR8" s="31">
        <f t="shared" ref="BR8" si="330">PRODUCT(AR8*100*1/AR19)</f>
        <v>42.857142857142854</v>
      </c>
      <c r="BS8" s="31">
        <f t="shared" ref="BS8" si="331">PRODUCT(AS8*100*1/AS19)</f>
        <v>0</v>
      </c>
      <c r="BT8" s="31">
        <f t="shared" ref="BT8" si="332">PRODUCT(AT8*100*1/AT19)</f>
        <v>7.6923076923076925</v>
      </c>
      <c r="BU8" s="49"/>
      <c r="BV8" s="49">
        <v>0.5</v>
      </c>
      <c r="BW8" s="33">
        <f t="shared" ref="BW8" si="333">AW3+AW4+AW5+AW6+AW7+AW8</f>
        <v>69.230769230769226</v>
      </c>
      <c r="BX8" s="33">
        <f t="shared" ref="BX8" si="334">AX3+AX4+AX5+AX6+AX7+AX8</f>
        <v>69.230769230769226</v>
      </c>
      <c r="BY8" s="30">
        <f t="shared" ref="BY8" si="335">AY3+AY4+AY5+AY6+AY7+AY8</f>
        <v>78.571428571428569</v>
      </c>
      <c r="BZ8" s="30">
        <f t="shared" ref="BZ8" si="336">AZ3+AZ4+AZ5+AZ6+AZ7+AZ8</f>
        <v>76.92307692307692</v>
      </c>
      <c r="CA8" s="30">
        <f t="shared" ref="CA8" si="337">BA3+BA4+BA5+BA6+BA7+BA8</f>
        <v>69.230769230769226</v>
      </c>
      <c r="CB8" s="30">
        <f t="shared" ref="CB8" si="338">BB3+BB4+BB5+BB6+BB7+BB8</f>
        <v>69.230769230769226</v>
      </c>
      <c r="CC8" s="30">
        <f t="shared" ref="CC8" si="339">BC3+BC4+BC5+BC6+BC7+BC8</f>
        <v>78.571428571428569</v>
      </c>
      <c r="CD8" s="30">
        <f t="shared" ref="CD8" si="340">BD3+BD4+BD5+BD6+BD7+BD8</f>
        <v>76.92307692307692</v>
      </c>
      <c r="CE8" s="31">
        <f t="shared" ref="CE8" si="341">BE3+BE4+BE5+BE6+BE7+BE8</f>
        <v>100</v>
      </c>
      <c r="CF8" s="31">
        <f t="shared" ref="CF8" si="342">BF3+BF4+BF5+BF6+BF7+BF8</f>
        <v>100</v>
      </c>
      <c r="CG8" s="31">
        <f t="shared" ref="CG8" si="343">BG3+BG4+BG5+BG6+BG7+BG8</f>
        <v>0</v>
      </c>
      <c r="CH8" s="31">
        <f t="shared" ref="CH8" si="344">BH3+BH4+BH5+BH6+BH7+BH8</f>
        <v>76.92307692307692</v>
      </c>
      <c r="CI8" s="31">
        <f t="shared" ref="CI8" si="345">BI3+BI4+BI5+BI6+BI7+BI8</f>
        <v>100</v>
      </c>
      <c r="CJ8" s="31">
        <f t="shared" ref="CJ8" si="346">BJ3+BJ4+BJ5+BJ6+BJ7+BJ8</f>
        <v>100</v>
      </c>
      <c r="CK8" s="33">
        <f t="shared" ref="CK8" si="347">BK3+BK4+BK5+BK6+BK7+BK8</f>
        <v>100</v>
      </c>
      <c r="CL8" s="31">
        <f t="shared" ref="CL8" si="348">BL3+BL4+BL5+BL6+BL7+BL8</f>
        <v>100</v>
      </c>
      <c r="CM8" s="32">
        <f t="shared" ref="CM8" si="349">BM3+BM4+BM5+BM6+BM7+BM8</f>
        <v>100</v>
      </c>
      <c r="CN8" s="31">
        <f t="shared" ref="CN8" si="350">BN3+BN4+BN5+BN6+BN7+BN8</f>
        <v>78.571428571428569</v>
      </c>
      <c r="CO8" s="31">
        <f t="shared" ref="CO8" si="351">BO3+BO4+BO5+BO6+BO7+BO8</f>
        <v>92.857142857142861</v>
      </c>
      <c r="CP8" s="32">
        <f t="shared" ref="CP8" si="352">BP3+BP4+BP5+BP6+BP7+BP8</f>
        <v>92.857142857142861</v>
      </c>
      <c r="CQ8" s="31">
        <f t="shared" ref="CQ8" si="353">BQ3+BQ4+BQ5+BQ6+BQ7+BQ8</f>
        <v>64.285714285714292</v>
      </c>
      <c r="CR8" s="31">
        <f t="shared" ref="CR8" si="354">BR3+BR4+BR5+BR6+BR7+BR8</f>
        <v>64.285714285714278</v>
      </c>
      <c r="CS8" s="31">
        <f t="shared" ref="CS8" si="355">BS3+BS4+BS5+BS6+BS7+BS8</f>
        <v>100</v>
      </c>
      <c r="CT8" s="31">
        <f t="shared" ref="CT8" si="356">BT3+BT4+BT5+BT6+BT7+BT8</f>
        <v>100</v>
      </c>
      <c r="CW8" s="10"/>
      <c r="CX8" s="10"/>
      <c r="CY8" s="10" t="str">
        <f>A1</f>
        <v xml:space="preserve">Staphylococcus capitis  </v>
      </c>
      <c r="CZ8" s="10"/>
      <c r="DA8" s="10"/>
      <c r="DB8" s="10"/>
      <c r="DC8" s="10"/>
      <c r="DD8" s="10"/>
      <c r="DE8" s="10"/>
      <c r="DF8" s="10"/>
      <c r="DG8" s="10"/>
      <c r="DH8" s="10"/>
      <c r="DI8" s="10"/>
      <c r="DJ8" s="10"/>
      <c r="DK8" s="10"/>
      <c r="DL8" s="10"/>
      <c r="DM8" s="10"/>
      <c r="DN8" s="10"/>
      <c r="DO8" s="10"/>
      <c r="DP8" s="10"/>
      <c r="DQ8" s="10"/>
      <c r="DR8" s="10"/>
      <c r="DS8" s="10"/>
      <c r="DT8" s="10"/>
      <c r="DU8" s="10"/>
    </row>
    <row r="9" spans="1:127" x14ac:dyDescent="0.25">
      <c r="B9" s="49" t="s">
        <v>10</v>
      </c>
      <c r="C9" s="49">
        <v>0</v>
      </c>
      <c r="D9" s="49">
        <v>0</v>
      </c>
      <c r="E9" s="49">
        <v>11</v>
      </c>
      <c r="F9" s="49">
        <v>0</v>
      </c>
      <c r="G9" s="49">
        <v>0</v>
      </c>
      <c r="H9" s="49">
        <v>0</v>
      </c>
      <c r="I9" s="49">
        <v>1</v>
      </c>
      <c r="J9" s="49">
        <v>1</v>
      </c>
      <c r="K9" s="49">
        <v>0</v>
      </c>
      <c r="L9" s="49">
        <v>0</v>
      </c>
      <c r="M9" s="49">
        <v>1</v>
      </c>
      <c r="N9" s="49">
        <v>0</v>
      </c>
      <c r="O9" s="49">
        <v>0</v>
      </c>
      <c r="P9" s="49">
        <v>0</v>
      </c>
      <c r="Q9" s="49">
        <v>0</v>
      </c>
      <c r="R9" s="49">
        <v>0</v>
      </c>
      <c r="S9" s="49">
        <v>14</v>
      </c>
      <c r="V9" s="49">
        <v>1</v>
      </c>
      <c r="W9" s="3">
        <f>I3</f>
        <v>0</v>
      </c>
      <c r="X9" s="3">
        <f>I4</f>
        <v>1</v>
      </c>
      <c r="Y9" s="49">
        <f>I5</f>
        <v>0</v>
      </c>
      <c r="Z9" s="49">
        <f>I6</f>
        <v>0</v>
      </c>
      <c r="AA9" s="49">
        <f>I7</f>
        <v>1</v>
      </c>
      <c r="AB9" s="49">
        <f>I8</f>
        <v>1</v>
      </c>
      <c r="AC9" s="49">
        <f>I9</f>
        <v>1</v>
      </c>
      <c r="AD9" s="49">
        <f>I10</f>
        <v>0</v>
      </c>
      <c r="AE9" s="2">
        <f>I11</f>
        <v>0</v>
      </c>
      <c r="AF9" s="2">
        <f>I12</f>
        <v>0</v>
      </c>
      <c r="AG9" s="2">
        <f>I13</f>
        <v>0</v>
      </c>
      <c r="AH9" s="2">
        <f>I14</f>
        <v>0</v>
      </c>
      <c r="AI9" s="2">
        <f>I15</f>
        <v>0</v>
      </c>
      <c r="AJ9" s="2">
        <f>I16</f>
        <v>0</v>
      </c>
      <c r="AK9" s="3">
        <f>I17</f>
        <v>0</v>
      </c>
      <c r="AL9" s="2">
        <f>I18</f>
        <v>0</v>
      </c>
      <c r="AM9" s="3">
        <f>I19</f>
        <v>0</v>
      </c>
      <c r="AN9" s="2">
        <f>I20</f>
        <v>3</v>
      </c>
      <c r="AO9" s="2">
        <f>I21</f>
        <v>1</v>
      </c>
      <c r="AP9" s="3">
        <f>I22</f>
        <v>0</v>
      </c>
      <c r="AQ9" s="2">
        <f>I23</f>
        <v>5</v>
      </c>
      <c r="AR9" s="2">
        <f>I24</f>
        <v>5</v>
      </c>
      <c r="AS9" s="2">
        <f>I25</f>
        <v>0</v>
      </c>
      <c r="AT9" s="3">
        <f>I26</f>
        <v>0</v>
      </c>
      <c r="AU9" s="5"/>
      <c r="AV9" s="49">
        <v>1</v>
      </c>
      <c r="AW9" s="33">
        <f t="shared" ref="AW9" si="357">PRODUCT(W9*100*1/W19)</f>
        <v>0</v>
      </c>
      <c r="AX9" s="33">
        <f t="shared" ref="AX9" si="358">PRODUCT(X9*100*1/X19)</f>
        <v>7.6923076923076925</v>
      </c>
      <c r="AY9" s="30">
        <f t="shared" ref="AY9" si="359">PRODUCT(Y9*100*1/Y19)</f>
        <v>0</v>
      </c>
      <c r="AZ9" s="30">
        <f t="shared" ref="AZ9" si="360">PRODUCT(Z9*100*1/Z19)</f>
        <v>0</v>
      </c>
      <c r="BA9" s="30">
        <f t="shared" ref="BA9" si="361">PRODUCT(AA9*100*1/AA19)</f>
        <v>7.6923076923076925</v>
      </c>
      <c r="BB9" s="30">
        <f t="shared" ref="BB9" si="362">PRODUCT(AB9*100*1/AB19)</f>
        <v>7.6923076923076925</v>
      </c>
      <c r="BC9" s="30">
        <f t="shared" ref="BC9" si="363">PRODUCT(AC9*100*1/AC19)</f>
        <v>7.1428571428571432</v>
      </c>
      <c r="BD9" s="30">
        <f t="shared" ref="BD9" si="364">PRODUCT(AD9*100*1/AD19)</f>
        <v>0</v>
      </c>
      <c r="BE9" s="31">
        <f t="shared" ref="BE9" si="365">PRODUCT(AE9*100*1/AE19)</f>
        <v>0</v>
      </c>
      <c r="BF9" s="31">
        <f t="shared" ref="BF9" si="366">PRODUCT(AF9*100*1/AF19)</f>
        <v>0</v>
      </c>
      <c r="BG9" s="31">
        <f t="shared" ref="BG9" si="367">PRODUCT(AG9*100*1/AG19)</f>
        <v>0</v>
      </c>
      <c r="BH9" s="31">
        <f t="shared" ref="BH9" si="368">PRODUCT(AH9*100*1/AH19)</f>
        <v>0</v>
      </c>
      <c r="BI9" s="31">
        <f t="shared" ref="BI9" si="369">PRODUCT(AI9*100*1/AI19)</f>
        <v>0</v>
      </c>
      <c r="BJ9" s="31">
        <f t="shared" ref="BJ9" si="370">PRODUCT(AJ9*100*1/AJ19)</f>
        <v>0</v>
      </c>
      <c r="BK9" s="33">
        <f t="shared" ref="BK9" si="371">PRODUCT(AK9*100*1/AK19)</f>
        <v>0</v>
      </c>
      <c r="BL9" s="31">
        <f t="shared" ref="BL9" si="372">PRODUCT(AL9*100*1/AL19)</f>
        <v>0</v>
      </c>
      <c r="BM9" s="33">
        <f t="shared" ref="BM9" si="373">PRODUCT(AM9*100*1/AM19)</f>
        <v>0</v>
      </c>
      <c r="BN9" s="31">
        <f t="shared" ref="BN9" si="374">PRODUCT(AN9*100*1/AN19)</f>
        <v>21.428571428571427</v>
      </c>
      <c r="BO9" s="31">
        <f t="shared" ref="BO9" si="375">PRODUCT(AO9*100*1/AO19)</f>
        <v>7.1428571428571432</v>
      </c>
      <c r="BP9" s="33">
        <f t="shared" ref="BP9" si="376">PRODUCT(AP9*100*1/AP19)</f>
        <v>0</v>
      </c>
      <c r="BQ9" s="31">
        <f t="shared" ref="BQ9" si="377">PRODUCT(AQ9*100*1/AQ19)</f>
        <v>35.714285714285715</v>
      </c>
      <c r="BR9" s="31">
        <f t="shared" ref="BR9" si="378">PRODUCT(AR9*100*1/AR19)</f>
        <v>35.714285714285715</v>
      </c>
      <c r="BS9" s="31">
        <f t="shared" ref="BS9" si="379">PRODUCT(AS9*100*1/AS19)</f>
        <v>0</v>
      </c>
      <c r="BT9" s="33">
        <f t="shared" ref="BT9" si="380">PRODUCT(AT9*100*1/AT19)</f>
        <v>0</v>
      </c>
      <c r="BU9" s="49"/>
      <c r="BV9" s="49">
        <v>1</v>
      </c>
      <c r="BW9" s="33">
        <f t="shared" ref="BW9" si="381">AW3+AW4+AW5+AW6+AW7+AW8+AW9</f>
        <v>69.230769230769226</v>
      </c>
      <c r="BX9" s="33">
        <f t="shared" ref="BX9" si="382">AX3+AX4+AX5+AX6+AX7+AX8+AX9</f>
        <v>76.92307692307692</v>
      </c>
      <c r="BY9" s="30">
        <f t="shared" ref="BY9" si="383">AY3+AY4+AY5+AY6+AY7+AY8+AY9</f>
        <v>78.571428571428569</v>
      </c>
      <c r="BZ9" s="30">
        <f t="shared" ref="BZ9" si="384">AZ3+AZ4+AZ5+AZ6+AZ7+AZ8+AZ9</f>
        <v>76.92307692307692</v>
      </c>
      <c r="CA9" s="30">
        <f t="shared" ref="CA9" si="385">BA3+BA4+BA5+BA6+BA7+BA8+BA9</f>
        <v>76.92307692307692</v>
      </c>
      <c r="CB9" s="30">
        <f t="shared" ref="CB9" si="386">BB3+BB4+BB5+BB6+BB7+BB8+BB9</f>
        <v>76.92307692307692</v>
      </c>
      <c r="CC9" s="30">
        <f t="shared" ref="CC9" si="387">BC3+BC4+BC5+BC6+BC7+BC8+BC9</f>
        <v>85.714285714285708</v>
      </c>
      <c r="CD9" s="30">
        <f t="shared" ref="CD9" si="388">BD3+BD4+BD5+BD6+BD7+BD8+BD9</f>
        <v>76.92307692307692</v>
      </c>
      <c r="CE9" s="31">
        <f t="shared" ref="CE9" si="389">BE3+BE4+BE5+BE6+BE7+BE8+BE9</f>
        <v>100</v>
      </c>
      <c r="CF9" s="31">
        <f t="shared" ref="CF9" si="390">BF3+BF4+BF5+BF6+BF7+BF8+BF9</f>
        <v>100</v>
      </c>
      <c r="CG9" s="31">
        <f t="shared" ref="CG9" si="391">BG3+BG4+BG5+BG6+BG7+BG8+BG9</f>
        <v>0</v>
      </c>
      <c r="CH9" s="31">
        <f t="shared" ref="CH9" si="392">BH3+BH4+BH5+BH6+BH7+BH8+BH9</f>
        <v>76.92307692307692</v>
      </c>
      <c r="CI9" s="31">
        <f t="shared" ref="CI9" si="393">BI3+BI4+BI5+BI6+BI7+BI8+BI9</f>
        <v>100</v>
      </c>
      <c r="CJ9" s="31">
        <f t="shared" ref="CJ9" si="394">BJ3+BJ4+BJ5+BJ6+BJ7+BJ8+BJ9</f>
        <v>100</v>
      </c>
      <c r="CK9" s="33">
        <f t="shared" ref="CK9" si="395">BK3+BK4+BK5+BK6+BK7+BK8+BK9</f>
        <v>100</v>
      </c>
      <c r="CL9" s="31">
        <f t="shared" ref="CL9" si="396">BL3+BL4+BL5+BL6+BL7+BL8+BL9</f>
        <v>100</v>
      </c>
      <c r="CM9" s="33">
        <f t="shared" ref="CM9" si="397">BM3+BM4+BM5+BM6+BM7+BM8+BM9</f>
        <v>100</v>
      </c>
      <c r="CN9" s="31">
        <f t="shared" ref="CN9" si="398">BN3+BN4+BN5+BN6+BN7+BN8+BN9</f>
        <v>100</v>
      </c>
      <c r="CO9" s="31">
        <f t="shared" ref="CO9" si="399">BO3+BO4+BO5+BO6+BO7+BO8+BO9</f>
        <v>100</v>
      </c>
      <c r="CP9" s="33">
        <f t="shared" ref="CP9" si="400">BP3+BP4+BP5+BP6+BP7+BP8+BP9</f>
        <v>92.857142857142861</v>
      </c>
      <c r="CQ9" s="31">
        <f t="shared" ref="CQ9" si="401">BQ3+BQ4+BQ5+BQ6+BQ7+BQ8+BQ9</f>
        <v>100</v>
      </c>
      <c r="CR9" s="31">
        <f t="shared" ref="CR9" si="402">BR3+BR4+BR5+BR6+BR7+BR8+BR9</f>
        <v>100</v>
      </c>
      <c r="CS9" s="31">
        <f t="shared" ref="CS9" si="403">BS3+BS4+BS5+BS6+BS7+BS8+BS9</f>
        <v>100</v>
      </c>
      <c r="CT9" s="33">
        <f t="shared" ref="CT9" si="404">BT3+BT4+BT5+BT6+BT7+BT8+BT9</f>
        <v>100</v>
      </c>
      <c r="CW9" s="10"/>
      <c r="CX9" s="10"/>
      <c r="CY9" s="10"/>
      <c r="CZ9" s="10"/>
      <c r="DA9" s="10"/>
      <c r="DB9" s="10"/>
      <c r="DC9" s="10"/>
      <c r="DD9" s="10"/>
      <c r="DE9" s="10"/>
      <c r="DF9" s="10"/>
      <c r="DG9" s="10"/>
      <c r="DH9" s="10"/>
      <c r="DI9" s="10"/>
      <c r="DJ9" s="10"/>
      <c r="DK9" s="10"/>
      <c r="DL9" s="10"/>
      <c r="DM9" s="10"/>
      <c r="DN9" s="10"/>
      <c r="DO9" s="10"/>
      <c r="DP9" s="10"/>
      <c r="DQ9" s="10"/>
      <c r="DR9" s="10"/>
      <c r="DS9" s="10"/>
      <c r="DT9" s="10"/>
      <c r="DU9" s="10"/>
    </row>
    <row r="10" spans="1:127" x14ac:dyDescent="0.25">
      <c r="B10" s="49" t="s">
        <v>11</v>
      </c>
      <c r="C10" s="49">
        <v>0</v>
      </c>
      <c r="D10" s="49">
        <v>0</v>
      </c>
      <c r="E10" s="49">
        <v>9</v>
      </c>
      <c r="F10" s="49">
        <v>0</v>
      </c>
      <c r="G10" s="49">
        <v>1</v>
      </c>
      <c r="H10" s="49">
        <v>0</v>
      </c>
      <c r="I10" s="49">
        <v>0</v>
      </c>
      <c r="J10" s="49">
        <v>0</v>
      </c>
      <c r="K10" s="49">
        <v>1</v>
      </c>
      <c r="L10" s="49">
        <v>2</v>
      </c>
      <c r="M10" s="49">
        <v>0</v>
      </c>
      <c r="N10" s="49">
        <v>0</v>
      </c>
      <c r="O10" s="49">
        <v>0</v>
      </c>
      <c r="P10" s="49">
        <v>0</v>
      </c>
      <c r="Q10" s="49">
        <v>0</v>
      </c>
      <c r="R10" s="49">
        <v>0</v>
      </c>
      <c r="S10" s="49">
        <v>13</v>
      </c>
      <c r="V10" s="49">
        <v>2</v>
      </c>
      <c r="W10" s="3">
        <f>J3</f>
        <v>1</v>
      </c>
      <c r="X10" s="3">
        <f>J4</f>
        <v>0</v>
      </c>
      <c r="Y10" s="49">
        <f>J5</f>
        <v>0</v>
      </c>
      <c r="Z10" s="49">
        <f>J6</f>
        <v>0</v>
      </c>
      <c r="AA10" s="49">
        <f>J7</f>
        <v>0</v>
      </c>
      <c r="AB10" s="49">
        <f>J8</f>
        <v>0</v>
      </c>
      <c r="AC10" s="49">
        <f>J9</f>
        <v>1</v>
      </c>
      <c r="AD10" s="49">
        <f>J10</f>
        <v>0</v>
      </c>
      <c r="AE10" s="2">
        <f>J11</f>
        <v>0</v>
      </c>
      <c r="AF10" s="3">
        <f>J12</f>
        <v>0</v>
      </c>
      <c r="AG10" s="2">
        <f>J13</f>
        <v>0</v>
      </c>
      <c r="AH10" s="2">
        <f>J14</f>
        <v>0</v>
      </c>
      <c r="AI10" s="3">
        <f>J15</f>
        <v>0</v>
      </c>
      <c r="AJ10" s="3">
        <f>J16</f>
        <v>0</v>
      </c>
      <c r="AK10" s="3">
        <f>J17</f>
        <v>0</v>
      </c>
      <c r="AL10" s="4">
        <f>J18</f>
        <v>0</v>
      </c>
      <c r="AM10" s="3">
        <f>J19</f>
        <v>0</v>
      </c>
      <c r="AN10" s="3">
        <f>J20</f>
        <v>0</v>
      </c>
      <c r="AO10" s="4">
        <f>J21</f>
        <v>0</v>
      </c>
      <c r="AP10" s="3">
        <f>J22</f>
        <v>0</v>
      </c>
      <c r="AQ10" s="2">
        <f>J23</f>
        <v>0</v>
      </c>
      <c r="AR10" s="2">
        <f>J24</f>
        <v>0</v>
      </c>
      <c r="AS10" s="2">
        <f>J25</f>
        <v>0</v>
      </c>
      <c r="AT10" s="3">
        <f>J26</f>
        <v>0</v>
      </c>
      <c r="AU10" s="5"/>
      <c r="AV10" s="49">
        <v>2</v>
      </c>
      <c r="AW10" s="33">
        <f t="shared" ref="AW10" si="405">PRODUCT(W10*100*1/W19)</f>
        <v>7.6923076923076925</v>
      </c>
      <c r="AX10" s="33">
        <f t="shared" ref="AX10" si="406">PRODUCT(X10*100*1/X19)</f>
        <v>0</v>
      </c>
      <c r="AY10" s="30">
        <f t="shared" ref="AY10" si="407">PRODUCT(Y10*100*1/Y19)</f>
        <v>0</v>
      </c>
      <c r="AZ10" s="30">
        <f t="shared" ref="AZ10" si="408">PRODUCT(Z10*100*1/Z19)</f>
        <v>0</v>
      </c>
      <c r="BA10" s="30">
        <f t="shared" ref="BA10" si="409">PRODUCT(AA10*100*1/AA19)</f>
        <v>0</v>
      </c>
      <c r="BB10" s="30">
        <f t="shared" ref="BB10" si="410">PRODUCT(AB10*100*1/AB19)</f>
        <v>0</v>
      </c>
      <c r="BC10" s="30">
        <f t="shared" ref="BC10" si="411">PRODUCT(AC10*100*1/AC19)</f>
        <v>7.1428571428571432</v>
      </c>
      <c r="BD10" s="30">
        <f t="shared" ref="BD10" si="412">PRODUCT(AD10*100*1/AD19)</f>
        <v>0</v>
      </c>
      <c r="BE10" s="31">
        <f t="shared" ref="BE10" si="413">PRODUCT(AE10*100*1/AE19)</f>
        <v>0</v>
      </c>
      <c r="BF10" s="33">
        <f t="shared" ref="BF10" si="414">PRODUCT(AF10*100*1/AF19)</f>
        <v>0</v>
      </c>
      <c r="BG10" s="31">
        <f t="shared" ref="BG10" si="415">PRODUCT(AG10*100*1/AG19)</f>
        <v>0</v>
      </c>
      <c r="BH10" s="31">
        <f t="shared" ref="BH10" si="416">PRODUCT(AH10*100*1/AH19)</f>
        <v>0</v>
      </c>
      <c r="BI10" s="33">
        <f t="shared" ref="BI10" si="417">PRODUCT(AI10*100*1/AI19)</f>
        <v>0</v>
      </c>
      <c r="BJ10" s="33">
        <f t="shared" ref="BJ10" si="418">PRODUCT(AJ10*100*1/AJ19)</f>
        <v>0</v>
      </c>
      <c r="BK10" s="33">
        <f t="shared" ref="BK10" si="419">PRODUCT(AK10*100*1/AK19)</f>
        <v>0</v>
      </c>
      <c r="BL10" s="32">
        <f t="shared" ref="BL10" si="420">PRODUCT(AL10*100*1/AL19)</f>
        <v>0</v>
      </c>
      <c r="BM10" s="33">
        <f t="shared" ref="BM10" si="421">PRODUCT(AM10*100*1/AM19)</f>
        <v>0</v>
      </c>
      <c r="BN10" s="33">
        <f t="shared" ref="BN10" si="422">PRODUCT(AN10*100*1/AN19)</f>
        <v>0</v>
      </c>
      <c r="BO10" s="32">
        <f t="shared" ref="BO10" si="423">PRODUCT(AO10*100*1/AO19)</f>
        <v>0</v>
      </c>
      <c r="BP10" s="33">
        <f t="shared" ref="BP10" si="424">PRODUCT(AP10*100*1/AP19)</f>
        <v>0</v>
      </c>
      <c r="BQ10" s="31">
        <f t="shared" ref="BQ10" si="425">PRODUCT(AQ10*100*1/AQ19)</f>
        <v>0</v>
      </c>
      <c r="BR10" s="31">
        <f t="shared" ref="BR10" si="426">PRODUCT(AR10*100*1/AR19)</f>
        <v>0</v>
      </c>
      <c r="BS10" s="31">
        <f t="shared" ref="BS10" si="427">PRODUCT(AS10*100*1/AS19)</f>
        <v>0</v>
      </c>
      <c r="BT10" s="33">
        <f t="shared" ref="BT10" si="428">PRODUCT(AT10*100*1/AT19)</f>
        <v>0</v>
      </c>
      <c r="BU10" s="49"/>
      <c r="BV10" s="49">
        <v>2</v>
      </c>
      <c r="BW10" s="33">
        <f t="shared" ref="BW10" si="429">AW3+AW4+AW5+AW6+AW7+AW8+AW9+AW10</f>
        <v>76.92307692307692</v>
      </c>
      <c r="BX10" s="33">
        <f t="shared" ref="BX10" si="430">AX3+AX4+AX5+AX6+AX7+AX8+AX9+AX10</f>
        <v>76.92307692307692</v>
      </c>
      <c r="BY10" s="30">
        <f t="shared" ref="BY10" si="431">AY3+AY4+AY5+AY6+AY7+AY8+AY9+AY10</f>
        <v>78.571428571428569</v>
      </c>
      <c r="BZ10" s="30">
        <f t="shared" ref="BZ10" si="432">AZ3+AZ4+AZ5+AZ6+AZ7+AZ8+AZ9+AZ10</f>
        <v>76.92307692307692</v>
      </c>
      <c r="CA10" s="30">
        <f t="shared" ref="CA10" si="433">BA3+BA4+BA5+BA6+BA7+BA8+BA9+BA10</f>
        <v>76.92307692307692</v>
      </c>
      <c r="CB10" s="30">
        <f t="shared" ref="CB10" si="434">BB3+BB4+BB5+BB6+BB7+BB8+BB9+BB10</f>
        <v>76.92307692307692</v>
      </c>
      <c r="CC10" s="30">
        <f t="shared" ref="CC10" si="435">BC3+BC4+BC5+BC6+BC7+BC8+BC9+BC10</f>
        <v>92.857142857142847</v>
      </c>
      <c r="CD10" s="30">
        <f t="shared" ref="CD10" si="436">BD3+BD4+BD5+BD6+BD7+BD8+BD9+BD10</f>
        <v>76.92307692307692</v>
      </c>
      <c r="CE10" s="31">
        <f t="shared" ref="CE10" si="437">BE3+BE4+BE5+BE6+BE7+BE8+BE9+BE10</f>
        <v>100</v>
      </c>
      <c r="CF10" s="33">
        <f t="shared" ref="CF10" si="438">BF3+BF4+BF5+BF6+BF7+BF8+BF9+BF10</f>
        <v>100</v>
      </c>
      <c r="CG10" s="31">
        <f t="shared" ref="CG10" si="439">BG3+BG4+BG5+BG6+BG7+BG8+BG9+BG10</f>
        <v>0</v>
      </c>
      <c r="CH10" s="31">
        <f t="shared" ref="CH10" si="440">BH3+BH4+BH5+BH6+BH7+BH8+BH9+BH10</f>
        <v>76.92307692307692</v>
      </c>
      <c r="CI10" s="33">
        <f t="shared" ref="CI10" si="441">BI3+BI4+BI5+BI6+BI7+BI8+BI9+BI10</f>
        <v>100</v>
      </c>
      <c r="CJ10" s="33">
        <f t="shared" ref="CJ10" si="442">BJ3+BJ4+BJ5+BJ6+BJ7+BJ8+BJ9+BJ10</f>
        <v>100</v>
      </c>
      <c r="CK10" s="33">
        <f t="shared" ref="CK10" si="443">BK3+BK4+BK5+BK6+BK7+BK8+BK9+BK10</f>
        <v>100</v>
      </c>
      <c r="CL10" s="32">
        <f t="shared" ref="CL10" si="444">BL3+BL4+BL5+BL6+BL7+BL8+BL9+BL10</f>
        <v>100</v>
      </c>
      <c r="CM10" s="33">
        <f t="shared" ref="CM10" si="445">BM3+BM4+BM5+BM6+BM7+BM8+BM9+BM10</f>
        <v>100</v>
      </c>
      <c r="CN10" s="33">
        <f t="shared" ref="CN10" si="446">BN3+BN4+BN5+BN6+BN7+BN8+BN9+BN10</f>
        <v>100</v>
      </c>
      <c r="CO10" s="32">
        <f t="shared" ref="CO10" si="447">BO3+BO4+BO5+BO6+BO7+BO8+BO9+BO10</f>
        <v>100</v>
      </c>
      <c r="CP10" s="33">
        <f t="shared" ref="CP10" si="448">BP3+BP4+BP5+BP6+BP7+BP8+BP9+BP10</f>
        <v>92.857142857142861</v>
      </c>
      <c r="CQ10" s="31">
        <f t="shared" ref="CQ10" si="449">BQ3+BQ4+BQ5+BQ6+BQ7+BQ8+BQ9+BQ10</f>
        <v>100</v>
      </c>
      <c r="CR10" s="31">
        <f t="shared" ref="CR10" si="450">BR3+BR4+BR5+BR6+BR7+BR8+BR9+BR10</f>
        <v>100</v>
      </c>
      <c r="CS10" s="31">
        <f t="shared" ref="CS10" si="451">BS3+BS4+BS5+BS6+BS7+BS8+BS9+BS10</f>
        <v>100</v>
      </c>
      <c r="CT10" s="33">
        <f t="shared" ref="CT10" si="452">BT3+BT4+BT5+BT6+BT7+BT8+BT9+BT10</f>
        <v>100</v>
      </c>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row>
    <row r="11" spans="1:127" x14ac:dyDescent="0.25">
      <c r="B11" s="49" t="s">
        <v>13</v>
      </c>
      <c r="C11" s="2">
        <v>0</v>
      </c>
      <c r="D11" s="2">
        <v>0</v>
      </c>
      <c r="E11" s="2">
        <v>0</v>
      </c>
      <c r="F11" s="2">
        <v>0</v>
      </c>
      <c r="G11" s="2">
        <v>13</v>
      </c>
      <c r="H11" s="2">
        <v>0</v>
      </c>
      <c r="I11" s="2">
        <v>0</v>
      </c>
      <c r="J11" s="2">
        <v>0</v>
      </c>
      <c r="K11" s="2">
        <v>0</v>
      </c>
      <c r="L11" s="2">
        <v>0</v>
      </c>
      <c r="M11" s="4">
        <v>0</v>
      </c>
      <c r="N11" s="3">
        <v>0</v>
      </c>
      <c r="O11" s="3">
        <v>0</v>
      </c>
      <c r="P11" s="3">
        <v>0</v>
      </c>
      <c r="Q11" s="3">
        <v>0</v>
      </c>
      <c r="R11" s="3">
        <v>0</v>
      </c>
      <c r="S11" s="49">
        <v>13</v>
      </c>
      <c r="V11" s="49">
        <v>4</v>
      </c>
      <c r="W11" s="3">
        <f>K3</f>
        <v>0</v>
      </c>
      <c r="X11" s="3">
        <f>K4</f>
        <v>0</v>
      </c>
      <c r="Y11" s="49">
        <f>K5</f>
        <v>1</v>
      </c>
      <c r="Z11" s="49">
        <f>K6</f>
        <v>0</v>
      </c>
      <c r="AA11" s="49">
        <f>K7</f>
        <v>0</v>
      </c>
      <c r="AB11" s="49">
        <f>K8</f>
        <v>0</v>
      </c>
      <c r="AC11" s="49">
        <f>K9</f>
        <v>0</v>
      </c>
      <c r="AD11" s="49">
        <f>K10</f>
        <v>1</v>
      </c>
      <c r="AE11" s="2">
        <f>K11</f>
        <v>0</v>
      </c>
      <c r="AF11" s="3">
        <f>K12</f>
        <v>0</v>
      </c>
      <c r="AG11" s="2">
        <f>K13</f>
        <v>0</v>
      </c>
      <c r="AH11" s="4">
        <f>K14</f>
        <v>0</v>
      </c>
      <c r="AI11" s="3">
        <f>K15</f>
        <v>0</v>
      </c>
      <c r="AJ11" s="3">
        <f>K16</f>
        <v>0</v>
      </c>
      <c r="AK11" s="3">
        <f>K17</f>
        <v>0</v>
      </c>
      <c r="AL11" s="3">
        <f>K18</f>
        <v>0</v>
      </c>
      <c r="AM11" s="3">
        <f>K19</f>
        <v>0</v>
      </c>
      <c r="AN11" s="3">
        <f>K20</f>
        <v>0</v>
      </c>
      <c r="AO11" s="3">
        <f>K21</f>
        <v>0</v>
      </c>
      <c r="AP11" s="3">
        <f>K22</f>
        <v>0</v>
      </c>
      <c r="AQ11" s="2">
        <f>K23</f>
        <v>0</v>
      </c>
      <c r="AR11" s="2">
        <f>K24</f>
        <v>0</v>
      </c>
      <c r="AS11" s="2">
        <f>K25</f>
        <v>0</v>
      </c>
      <c r="AT11" s="3">
        <f>K26</f>
        <v>0</v>
      </c>
      <c r="AU11" s="5"/>
      <c r="AV11" s="49">
        <v>4</v>
      </c>
      <c r="AW11" s="33">
        <f t="shared" ref="AW11" si="453">PRODUCT(W11*100*1/W19)</f>
        <v>0</v>
      </c>
      <c r="AX11" s="33">
        <f t="shared" ref="AX11" si="454">PRODUCT(X11*100*1/X19)</f>
        <v>0</v>
      </c>
      <c r="AY11" s="30">
        <f t="shared" ref="AY11" si="455">PRODUCT(Y11*100*1/Y19)</f>
        <v>7.1428571428571432</v>
      </c>
      <c r="AZ11" s="30">
        <f t="shared" ref="AZ11" si="456">PRODUCT(Z11*100*1/Z19)</f>
        <v>0</v>
      </c>
      <c r="BA11" s="30">
        <f t="shared" ref="BA11" si="457">PRODUCT(AA11*100*1/AA19)</f>
        <v>0</v>
      </c>
      <c r="BB11" s="30">
        <f t="shared" ref="BB11" si="458">PRODUCT(AB11*100*1/AB19)</f>
        <v>0</v>
      </c>
      <c r="BC11" s="30">
        <f t="shared" ref="BC11" si="459">PRODUCT(AC11*100*1/AC19)</f>
        <v>0</v>
      </c>
      <c r="BD11" s="30">
        <f t="shared" ref="BD11" si="460">PRODUCT(AD11*100*1/AD19)</f>
        <v>7.6923076923076925</v>
      </c>
      <c r="BE11" s="31">
        <f t="shared" ref="BE11" si="461">PRODUCT(AE11*100*1/AE19)</f>
        <v>0</v>
      </c>
      <c r="BF11" s="33">
        <f t="shared" ref="BF11" si="462">PRODUCT(AF11*100*1/AF19)</f>
        <v>0</v>
      </c>
      <c r="BG11" s="31">
        <f t="shared" ref="BG11" si="463">PRODUCT(AG11*100*1/AG19)</f>
        <v>0</v>
      </c>
      <c r="BH11" s="32">
        <f t="shared" ref="BH11" si="464">PRODUCT(AH11*100*1/AH19)</f>
        <v>0</v>
      </c>
      <c r="BI11" s="33">
        <f t="shared" ref="BI11" si="465">PRODUCT(AI11*100*1/AI19)</f>
        <v>0</v>
      </c>
      <c r="BJ11" s="33">
        <f t="shared" ref="BJ11" si="466">PRODUCT(AJ11*100*1/AJ19)</f>
        <v>0</v>
      </c>
      <c r="BK11" s="33">
        <f t="shared" ref="BK11" si="467">PRODUCT(AK11*100*1/AK19)</f>
        <v>0</v>
      </c>
      <c r="BL11" s="33">
        <f t="shared" ref="BL11" si="468">PRODUCT(AL11*100*1/AL19)</f>
        <v>0</v>
      </c>
      <c r="BM11" s="33">
        <f t="shared" ref="BM11" si="469">PRODUCT(AM11*100*1/AM19)</f>
        <v>0</v>
      </c>
      <c r="BN11" s="33">
        <f t="shared" ref="BN11" si="470">PRODUCT(AN11*100*1/AN19)</f>
        <v>0</v>
      </c>
      <c r="BO11" s="33">
        <f t="shared" ref="BO11" si="471">PRODUCT(AO11*100*1/AO19)</f>
        <v>0</v>
      </c>
      <c r="BP11" s="33">
        <f t="shared" ref="BP11" si="472">PRODUCT(AP11*100*1/AP19)</f>
        <v>0</v>
      </c>
      <c r="BQ11" s="31">
        <f t="shared" ref="BQ11" si="473">PRODUCT(AQ11*100*1/AQ19)</f>
        <v>0</v>
      </c>
      <c r="BR11" s="31">
        <f t="shared" ref="BR11" si="474">PRODUCT(AR11*100*1/AR19)</f>
        <v>0</v>
      </c>
      <c r="BS11" s="31">
        <f t="shared" ref="BS11" si="475">PRODUCT(AS11*100*1/AS19)</f>
        <v>0</v>
      </c>
      <c r="BT11" s="33">
        <f t="shared" ref="BT11" si="476">PRODUCT(AT11*100*1/AT19)</f>
        <v>0</v>
      </c>
      <c r="BU11" s="49"/>
      <c r="BV11" s="49">
        <v>4</v>
      </c>
      <c r="BW11" s="33">
        <f t="shared" ref="BW11" si="477">AW3+AW4+AW5+AW6+AW7+AW8+AW9+AW10+AW11</f>
        <v>76.92307692307692</v>
      </c>
      <c r="BX11" s="33">
        <f t="shared" ref="BX11" si="478">AX3+AX4+AX5+AX6+AX7+AX8+AX9+AX10+AX11</f>
        <v>76.92307692307692</v>
      </c>
      <c r="BY11" s="30">
        <f t="shared" ref="BY11" si="479">AY3+AY4+AY5+AY6+AY7+AY8+AY9+AY10+AY11</f>
        <v>85.714285714285708</v>
      </c>
      <c r="BZ11" s="30">
        <f t="shared" ref="BZ11" si="480">AZ3+AZ4+AZ5+AZ6+AZ7+AZ8+AZ9+AZ10+AZ11</f>
        <v>76.92307692307692</v>
      </c>
      <c r="CA11" s="30">
        <f t="shared" ref="CA11" si="481">BA3+BA4+BA5+BA6+BA7+BA8+BA9+BA10+BA11</f>
        <v>76.92307692307692</v>
      </c>
      <c r="CB11" s="30">
        <f t="shared" ref="CB11" si="482">BB3+BB4+BB5+BB6+BB7+BB8+BB9+BB10+BB11</f>
        <v>76.92307692307692</v>
      </c>
      <c r="CC11" s="30">
        <f t="shared" ref="CC11" si="483">BC3+BC4+BC5+BC6+BC7+BC8+BC9+BC10+BC11</f>
        <v>92.857142857142847</v>
      </c>
      <c r="CD11" s="30">
        <f t="shared" ref="CD11" si="484">BD3+BD4+BD5+BD6+BD7+BD8+BD9+BD10+BD11</f>
        <v>84.615384615384613</v>
      </c>
      <c r="CE11" s="31">
        <f t="shared" ref="CE11" si="485">BE3+BE4+BE5+BE6+BE7+BE8+BE9+BE10+BE11</f>
        <v>100</v>
      </c>
      <c r="CF11" s="33">
        <f t="shared" ref="CF11" si="486">BF3+BF4+BF5+BF6+BF7+BF8+BF9+BF10+BF11</f>
        <v>100</v>
      </c>
      <c r="CG11" s="31">
        <f t="shared" ref="CG11" si="487">BG3+BG4+BG5+BG6+BG7+BG8+BG9+BG10+BG11</f>
        <v>0</v>
      </c>
      <c r="CH11" s="32">
        <f t="shared" ref="CH11" si="488">BH3+BH4+BH5+BH6+BH7+BH8+BH9+BH10+BH11</f>
        <v>76.92307692307692</v>
      </c>
      <c r="CI11" s="33">
        <f t="shared" ref="CI11" si="489">BI3+BI4+BI5+BI6+BI7+BI8+BI9+BI10+BI11</f>
        <v>100</v>
      </c>
      <c r="CJ11" s="33">
        <f t="shared" ref="CJ11" si="490">BJ3+BJ4+BJ5+BJ6+BJ7+BJ8+BJ9+BJ10+BJ11</f>
        <v>100</v>
      </c>
      <c r="CK11" s="33">
        <f t="shared" ref="CK11" si="491">BK3+BK4+BK5+BK6+BK7+BK8+BK9+BK10+BK11</f>
        <v>100</v>
      </c>
      <c r="CL11" s="33">
        <f t="shared" ref="CL11" si="492">BL3+BL4+BL5+BL6+BL7+BL8+BL9+BL10+BL11</f>
        <v>100</v>
      </c>
      <c r="CM11" s="33">
        <f t="shared" ref="CM11" si="493">BM3+BM4+BM5+BM6+BM7+BM8+BM9+BM10+BM11</f>
        <v>100</v>
      </c>
      <c r="CN11" s="33">
        <f t="shared" ref="CN11" si="494">BN3+BN4+BN5+BN6+BN7+BN8+BN9+BN10+BN11</f>
        <v>100</v>
      </c>
      <c r="CO11" s="33">
        <f t="shared" ref="CO11" si="495">BO3+BO4+BO5+BO6+BO7+BO8+BO9+BO10+BO11</f>
        <v>100</v>
      </c>
      <c r="CP11" s="33">
        <f t="shared" ref="CP11" si="496">BP3+BP4+BP5+BP6+BP7+BP8+BP9+BP10+BP11</f>
        <v>92.857142857142861</v>
      </c>
      <c r="CQ11" s="31">
        <f t="shared" ref="CQ11" si="497">BQ3+BQ4+BQ5+BQ6+BQ7+BQ8+BQ9+BQ10+BQ11</f>
        <v>100</v>
      </c>
      <c r="CR11" s="31">
        <f t="shared" ref="CR11" si="498">BR3+BR4+BR5+BR6+BR7+BR8+BR9+BR10+BR11</f>
        <v>100</v>
      </c>
      <c r="CS11" s="31">
        <f t="shared" ref="CS11" si="499">BS3+BS4+BS5+BS6+BS7+BS8+BS9+BS10+BS11</f>
        <v>100</v>
      </c>
      <c r="CT11" s="33">
        <f t="shared" ref="CT11" si="500">BT3+BT4+BT5+BT6+BT7+BT8+BT9+BT10+BT11</f>
        <v>100</v>
      </c>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row>
    <row r="12" spans="1:127" x14ac:dyDescent="0.25">
      <c r="B12" s="49" t="s">
        <v>14</v>
      </c>
      <c r="C12" s="2">
        <v>0</v>
      </c>
      <c r="D12" s="2">
        <v>0</v>
      </c>
      <c r="E12" s="2">
        <v>12</v>
      </c>
      <c r="F12" s="2">
        <v>0</v>
      </c>
      <c r="G12" s="2">
        <v>1</v>
      </c>
      <c r="H12" s="2">
        <v>0</v>
      </c>
      <c r="I12" s="2">
        <v>0</v>
      </c>
      <c r="J12" s="3">
        <v>0</v>
      </c>
      <c r="K12" s="3">
        <v>0</v>
      </c>
      <c r="L12" s="3">
        <v>0</v>
      </c>
      <c r="M12" s="3">
        <v>0</v>
      </c>
      <c r="N12" s="3">
        <v>0</v>
      </c>
      <c r="O12" s="3">
        <v>0</v>
      </c>
      <c r="P12" s="3">
        <v>0</v>
      </c>
      <c r="Q12" s="3">
        <v>0</v>
      </c>
      <c r="R12" s="3">
        <v>0</v>
      </c>
      <c r="S12" s="49">
        <v>13</v>
      </c>
      <c r="V12" s="49">
        <v>8</v>
      </c>
      <c r="W12" s="3">
        <f>L3</f>
        <v>3</v>
      </c>
      <c r="X12" s="3">
        <f>L4</f>
        <v>0</v>
      </c>
      <c r="Y12" s="49">
        <f>L5</f>
        <v>2</v>
      </c>
      <c r="Z12" s="49">
        <f>L6</f>
        <v>0</v>
      </c>
      <c r="AA12" s="49">
        <f>L7</f>
        <v>1</v>
      </c>
      <c r="AB12" s="49">
        <f>L8</f>
        <v>0</v>
      </c>
      <c r="AC12" s="49">
        <f>L9</f>
        <v>0</v>
      </c>
      <c r="AD12" s="49">
        <f>L10</f>
        <v>2</v>
      </c>
      <c r="AE12" s="2">
        <f>L11</f>
        <v>0</v>
      </c>
      <c r="AF12" s="3">
        <f>L12</f>
        <v>0</v>
      </c>
      <c r="AG12" s="2">
        <f>L13</f>
        <v>0</v>
      </c>
      <c r="AH12" s="3">
        <f>L14</f>
        <v>0</v>
      </c>
      <c r="AI12" s="3">
        <f>L15</f>
        <v>0</v>
      </c>
      <c r="AJ12" s="3">
        <f>L16</f>
        <v>0</v>
      </c>
      <c r="AK12" s="3">
        <f>L17</f>
        <v>0</v>
      </c>
      <c r="AL12" s="3">
        <f>L18</f>
        <v>0</v>
      </c>
      <c r="AM12" s="3">
        <f>L19</f>
        <v>0</v>
      </c>
      <c r="AN12" s="3">
        <f>L20</f>
        <v>0</v>
      </c>
      <c r="AO12" s="3">
        <f>L21</f>
        <v>0</v>
      </c>
      <c r="AP12" s="3">
        <f>L22</f>
        <v>1</v>
      </c>
      <c r="AQ12" s="3">
        <f>L23</f>
        <v>0</v>
      </c>
      <c r="AR12" s="3">
        <f>L24</f>
        <v>0</v>
      </c>
      <c r="AS12" s="3">
        <f>L25</f>
        <v>0</v>
      </c>
      <c r="AT12" s="3">
        <f>L26</f>
        <v>0</v>
      </c>
      <c r="AU12" s="7"/>
      <c r="AV12" s="49">
        <v>8</v>
      </c>
      <c r="AW12" s="33">
        <f t="shared" ref="AW12" si="501">PRODUCT(W12*100*1/W19)</f>
        <v>23.076923076923077</v>
      </c>
      <c r="AX12" s="33">
        <f t="shared" ref="AX12" si="502">PRODUCT(X12*100*1/X19)</f>
        <v>0</v>
      </c>
      <c r="AY12" s="30">
        <f t="shared" ref="AY12" si="503">PRODUCT(Y12*100*1/Y19)</f>
        <v>14.285714285714286</v>
      </c>
      <c r="AZ12" s="30">
        <f t="shared" ref="AZ12" si="504">PRODUCT(Z12*100*1/Z19)</f>
        <v>0</v>
      </c>
      <c r="BA12" s="30">
        <f t="shared" ref="BA12" si="505">PRODUCT(AA12*100*1/AA19)</f>
        <v>7.6923076923076925</v>
      </c>
      <c r="BB12" s="30">
        <f t="shared" ref="BB12" si="506">PRODUCT(AB12*100*1/AB19)</f>
        <v>0</v>
      </c>
      <c r="BC12" s="30">
        <f t="shared" ref="BC12" si="507">PRODUCT(AC12*100*1/AC19)</f>
        <v>0</v>
      </c>
      <c r="BD12" s="30">
        <f t="shared" ref="BD12" si="508">PRODUCT(AD12*100*1/AD19)</f>
        <v>15.384615384615385</v>
      </c>
      <c r="BE12" s="31">
        <f t="shared" ref="BE12" si="509">PRODUCT(AE12*100*1/AE19)</f>
        <v>0</v>
      </c>
      <c r="BF12" s="33">
        <f t="shared" ref="BF12" si="510">PRODUCT(AF12*100*1/AF19)</f>
        <v>0</v>
      </c>
      <c r="BG12" s="31">
        <f t="shared" ref="BG12" si="511">PRODUCT(AG12*100*1/AG19)</f>
        <v>0</v>
      </c>
      <c r="BH12" s="33">
        <f t="shared" ref="BH12" si="512">PRODUCT(AH12*100*1/AH19)</f>
        <v>0</v>
      </c>
      <c r="BI12" s="33">
        <f t="shared" ref="BI12" si="513">PRODUCT(AI12*100*1/AI19)</f>
        <v>0</v>
      </c>
      <c r="BJ12" s="33">
        <f t="shared" ref="BJ12" si="514">PRODUCT(AJ12*100*1/AJ19)</f>
        <v>0</v>
      </c>
      <c r="BK12" s="33">
        <f t="shared" ref="BK12" si="515">PRODUCT(AK12*100*1/AK19)</f>
        <v>0</v>
      </c>
      <c r="BL12" s="33">
        <f t="shared" ref="BL12" si="516">PRODUCT(AL12*100*1/AL19)</f>
        <v>0</v>
      </c>
      <c r="BM12" s="33">
        <f t="shared" ref="BM12" si="517">PRODUCT(AM12*100*1/AM19)</f>
        <v>0</v>
      </c>
      <c r="BN12" s="33">
        <f t="shared" ref="BN12" si="518">PRODUCT(AN12*100*1/AN19)</f>
        <v>0</v>
      </c>
      <c r="BO12" s="33">
        <f t="shared" ref="BO12" si="519">PRODUCT(AO12*100*1/AO19)</f>
        <v>0</v>
      </c>
      <c r="BP12" s="33">
        <f t="shared" ref="BP12" si="520">PRODUCT(AP12*100*1/AP19)</f>
        <v>7.1428571428571432</v>
      </c>
      <c r="BQ12" s="33">
        <f t="shared" ref="BQ12" si="521">PRODUCT(AQ12*100*1/AQ19)</f>
        <v>0</v>
      </c>
      <c r="BR12" s="33">
        <f t="shared" ref="BR12" si="522">PRODUCT(AR12*100*1/AR19)</f>
        <v>0</v>
      </c>
      <c r="BS12" s="33">
        <f t="shared" ref="BS12" si="523">PRODUCT(AS12*100*1/AS19)</f>
        <v>0</v>
      </c>
      <c r="BT12" s="33">
        <f t="shared" ref="BT12" si="524">PRODUCT(AT12*100*1/AT19)</f>
        <v>0</v>
      </c>
      <c r="BU12" s="49"/>
      <c r="BV12" s="49">
        <v>8</v>
      </c>
      <c r="BW12" s="33">
        <f t="shared" ref="BW12" si="525">AW3+AW4+AW5+AW6+AW7+AW8+AW9+AW10+AW11+AW12</f>
        <v>100</v>
      </c>
      <c r="BX12" s="33">
        <f t="shared" ref="BX12" si="526">AX3+AX4+AX5+AX6+AX7+AX8+AX9+AX10+AX11+AX12</f>
        <v>76.92307692307692</v>
      </c>
      <c r="BY12" s="30">
        <f t="shared" ref="BY12" si="527">AY3+AY4+AY5+AY6+AY7+AY8+AY9+AY10+AY11+AY12</f>
        <v>100</v>
      </c>
      <c r="BZ12" s="30">
        <f t="shared" ref="BZ12" si="528">AZ3+AZ4+AZ5+AZ6+AZ7+AZ8+AZ9+AZ10+AZ11+AZ12</f>
        <v>76.92307692307692</v>
      </c>
      <c r="CA12" s="30">
        <f t="shared" ref="CA12" si="529">BA3+BA4+BA5+BA6+BA7+BA8+BA9+BA10+BA11+BA12</f>
        <v>84.615384615384613</v>
      </c>
      <c r="CB12" s="30">
        <f t="shared" ref="CB12" si="530">BB3+BB4+BB5+BB6+BB7+BB8+BB9+BB10+BB11+BB12</f>
        <v>76.92307692307692</v>
      </c>
      <c r="CC12" s="30">
        <f t="shared" ref="CC12" si="531">BC3+BC4+BC5+BC6+BC7+BC8+BC9+BC10+BC11+BC12</f>
        <v>92.857142857142847</v>
      </c>
      <c r="CD12" s="30">
        <f t="shared" ref="CD12" si="532">BD3+BD4+BD5+BD6+BD7+BD8+BD9+BD10+BD11+BD12</f>
        <v>100</v>
      </c>
      <c r="CE12" s="31">
        <f t="shared" ref="CE12" si="533">BE3+BE4+BE5+BE6+BE7+BE8+BE9+BE10+BE11+BE12</f>
        <v>100</v>
      </c>
      <c r="CF12" s="33">
        <f t="shared" ref="CF12" si="534">BF3+BF4+BF5+BF6+BF7+BF8+BF9+BF10+BF11+BF12</f>
        <v>100</v>
      </c>
      <c r="CG12" s="31">
        <f t="shared" ref="CG12" si="535">BG3+BG4+BG5+BG6+BG7+BG8+BG9+BG10+BG11+BG12</f>
        <v>0</v>
      </c>
      <c r="CH12" s="33">
        <f t="shared" ref="CH12" si="536">BH3+BH4+BH5+BH6+BH7+BH8+BH9+BH10+BH11+BH12</f>
        <v>76.92307692307692</v>
      </c>
      <c r="CI12" s="33">
        <f t="shared" ref="CI12" si="537">BI3+BI4+BI5+BI6+BI7+BI8+BI9+BI10+BI11+BI12</f>
        <v>100</v>
      </c>
      <c r="CJ12" s="33">
        <f t="shared" ref="CJ12" si="538">BJ3+BJ4+BJ5+BJ6+BJ7+BJ8+BJ9+BJ10+BJ11+BJ12</f>
        <v>100</v>
      </c>
      <c r="CK12" s="33">
        <f t="shared" ref="CK12" si="539">BK3+BK4+BK5+BK6+BK7+BK8+BK9+BK10+BK11+BK12</f>
        <v>100</v>
      </c>
      <c r="CL12" s="33">
        <f t="shared" ref="CL12" si="540">BL3+BL4+BL5+BL6+BL7+BL8+BL9+BL10+BL11+BL12</f>
        <v>100</v>
      </c>
      <c r="CM12" s="33">
        <f t="shared" ref="CM12" si="541">BM3+BM4+BM5+BM6+BM7+BM8+BM9+BM10+BM11+BM12</f>
        <v>100</v>
      </c>
      <c r="CN12" s="33">
        <f t="shared" ref="CN12" si="542">BN3+BN4+BN5+BN6+BN7+BN8+BN9+BN10+BN11+BN12</f>
        <v>100</v>
      </c>
      <c r="CO12" s="33">
        <f t="shared" ref="CO12" si="543">BO3+BO4+BO5+BO6+BO7+BO8+BO9+BO10+BO11+BO12</f>
        <v>100</v>
      </c>
      <c r="CP12" s="33">
        <f t="shared" ref="CP12" si="544">BP3+BP4+BP5+BP6+BP7+BP8+BP9+BP10+BP11+BP12</f>
        <v>100</v>
      </c>
      <c r="CQ12" s="33">
        <f t="shared" ref="CQ12" si="545">BQ3+BQ4+BQ5+BQ6+BQ7+BQ8+BQ9+BQ10+BQ11+BQ12</f>
        <v>100</v>
      </c>
      <c r="CR12" s="33">
        <f t="shared" ref="CR12" si="546">BR3+BR4+BR5+BR6+BR7+BR8+BR9+BR10+BR11+BR12</f>
        <v>100</v>
      </c>
      <c r="CS12" s="33">
        <f t="shared" ref="CS12" si="547">BS3+BS4+BS5+BS6+BS7+BS8+BS9+BS10+BS11+BS12</f>
        <v>100</v>
      </c>
      <c r="CT12" s="33">
        <f t="shared" ref="CT12" si="548">BT3+BT4+BT5+BT6+BT7+BT8+BT9+BT10+BT11+BT12</f>
        <v>100</v>
      </c>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row>
    <row r="13" spans="1:127" x14ac:dyDescent="0.25">
      <c r="B13" s="49" t="s">
        <v>16</v>
      </c>
      <c r="C13" s="2">
        <v>0</v>
      </c>
      <c r="D13" s="2">
        <v>0</v>
      </c>
      <c r="E13" s="2">
        <v>0</v>
      </c>
      <c r="F13" s="2">
        <v>0</v>
      </c>
      <c r="G13" s="2">
        <v>0</v>
      </c>
      <c r="H13" s="2">
        <v>0</v>
      </c>
      <c r="I13" s="2">
        <v>0</v>
      </c>
      <c r="J13" s="2">
        <v>0</v>
      </c>
      <c r="K13" s="2">
        <v>0</v>
      </c>
      <c r="L13" s="2">
        <v>0</v>
      </c>
      <c r="M13" s="2">
        <v>2</v>
      </c>
      <c r="N13" s="2">
        <v>1</v>
      </c>
      <c r="O13" s="3">
        <v>3</v>
      </c>
      <c r="P13" s="3">
        <v>3</v>
      </c>
      <c r="Q13" s="3">
        <v>4</v>
      </c>
      <c r="R13" s="3">
        <v>1</v>
      </c>
      <c r="S13" s="49">
        <v>14</v>
      </c>
      <c r="V13" s="49">
        <v>16</v>
      </c>
      <c r="W13" s="3">
        <f>M3</f>
        <v>0</v>
      </c>
      <c r="X13" s="3">
        <f>M4</f>
        <v>3</v>
      </c>
      <c r="Y13" s="49">
        <f>M5</f>
        <v>0</v>
      </c>
      <c r="Z13" s="49">
        <f>M6</f>
        <v>2</v>
      </c>
      <c r="AA13" s="49">
        <f>M7</f>
        <v>2</v>
      </c>
      <c r="AB13" s="49">
        <f>M8</f>
        <v>1</v>
      </c>
      <c r="AC13" s="49">
        <f>M9</f>
        <v>1</v>
      </c>
      <c r="AD13" s="49">
        <f>M10</f>
        <v>0</v>
      </c>
      <c r="AE13" s="4">
        <f>M11</f>
        <v>0</v>
      </c>
      <c r="AF13" s="3">
        <f>M12</f>
        <v>0</v>
      </c>
      <c r="AG13" s="2">
        <f>M13</f>
        <v>2</v>
      </c>
      <c r="AH13" s="3">
        <f>M14</f>
        <v>0</v>
      </c>
      <c r="AI13" s="3">
        <f>M15</f>
        <v>0</v>
      </c>
      <c r="AJ13" s="3">
        <f>M16</f>
        <v>0</v>
      </c>
      <c r="AK13" s="3">
        <f>M17</f>
        <v>0</v>
      </c>
      <c r="AL13" s="3">
        <f>M18</f>
        <v>0</v>
      </c>
      <c r="AM13" s="3">
        <f>M19</f>
        <v>0</v>
      </c>
      <c r="AN13" s="3">
        <f>M20</f>
        <v>0</v>
      </c>
      <c r="AO13" s="3">
        <f>M21</f>
        <v>0</v>
      </c>
      <c r="AP13" s="3">
        <f>M22</f>
        <v>0</v>
      </c>
      <c r="AQ13" s="3">
        <f>M23</f>
        <v>0</v>
      </c>
      <c r="AR13" s="3">
        <f>M24</f>
        <v>0</v>
      </c>
      <c r="AS13" s="3">
        <f>M25</f>
        <v>0</v>
      </c>
      <c r="AT13" s="3">
        <f>M26</f>
        <v>0</v>
      </c>
      <c r="AU13" s="7"/>
      <c r="AV13" s="49">
        <v>16</v>
      </c>
      <c r="AW13" s="33">
        <f t="shared" ref="AW13" si="549">PRODUCT(W13*100*1/W19)</f>
        <v>0</v>
      </c>
      <c r="AX13" s="33">
        <f t="shared" ref="AX13" si="550">PRODUCT(X13*100*1/X19)</f>
        <v>23.076923076923077</v>
      </c>
      <c r="AY13" s="30">
        <f t="shared" ref="AY13" si="551">PRODUCT(Y13*100*1/Y19)</f>
        <v>0</v>
      </c>
      <c r="AZ13" s="30">
        <f t="shared" ref="AZ13" si="552">PRODUCT(Z13*100*1/Z19)</f>
        <v>15.384615384615385</v>
      </c>
      <c r="BA13" s="30">
        <f t="shared" ref="BA13" si="553">PRODUCT(AA13*100*1/AA19)</f>
        <v>15.384615384615385</v>
      </c>
      <c r="BB13" s="30">
        <f t="shared" ref="BB13" si="554">PRODUCT(AB13*100*1/AB19)</f>
        <v>7.6923076923076925</v>
      </c>
      <c r="BC13" s="30">
        <f t="shared" ref="BC13" si="555">PRODUCT(AC13*100*1/AC19)</f>
        <v>7.1428571428571432</v>
      </c>
      <c r="BD13" s="30">
        <f t="shared" ref="BD13" si="556">PRODUCT(AD13*100*1/AD19)</f>
        <v>0</v>
      </c>
      <c r="BE13" s="32">
        <f t="shared" ref="BE13" si="557">PRODUCT(AE13*100*1/AE19)</f>
        <v>0</v>
      </c>
      <c r="BF13" s="33">
        <f t="shared" ref="BF13" si="558">PRODUCT(AF13*100*1/AF19)</f>
        <v>0</v>
      </c>
      <c r="BG13" s="31">
        <f t="shared" ref="BG13" si="559">PRODUCT(AG13*100*1/AG19)</f>
        <v>14.285714285714286</v>
      </c>
      <c r="BH13" s="33">
        <f t="shared" ref="BH13" si="560">PRODUCT(AH13*100*1/AH19)</f>
        <v>0</v>
      </c>
      <c r="BI13" s="33">
        <f t="shared" ref="BI13" si="561">PRODUCT(AI13*100*1/AI19)</f>
        <v>0</v>
      </c>
      <c r="BJ13" s="33">
        <f t="shared" ref="BJ13" si="562">PRODUCT(AJ13*100*1/AJ19)</f>
        <v>0</v>
      </c>
      <c r="BK13" s="33">
        <f t="shared" ref="BK13" si="563">PRODUCT(AK13*100*1/AK19)</f>
        <v>0</v>
      </c>
      <c r="BL13" s="33">
        <f t="shared" ref="BL13" si="564">PRODUCT(AL13*100*1/AL19)</f>
        <v>0</v>
      </c>
      <c r="BM13" s="33">
        <f t="shared" ref="BM13" si="565">PRODUCT(AM13*100*1/AM19)</f>
        <v>0</v>
      </c>
      <c r="BN13" s="33">
        <f t="shared" ref="BN13" si="566">PRODUCT(AN13*100*1/AN19)</f>
        <v>0</v>
      </c>
      <c r="BO13" s="33">
        <f t="shared" ref="BO13" si="567">PRODUCT(AO13*100*1/AO19)</f>
        <v>0</v>
      </c>
      <c r="BP13" s="33">
        <f t="shared" ref="BP13" si="568">PRODUCT(AP13*100*1/AP19)</f>
        <v>0</v>
      </c>
      <c r="BQ13" s="33">
        <f t="shared" ref="BQ13" si="569">PRODUCT(AQ13*100*1/AQ19)</f>
        <v>0</v>
      </c>
      <c r="BR13" s="33">
        <f t="shared" ref="BR13" si="570">PRODUCT(AR13*100*1/AR19)</f>
        <v>0</v>
      </c>
      <c r="BS13" s="33">
        <f t="shared" ref="BS13" si="571">PRODUCT(AS13*100*1/AS19)</f>
        <v>0</v>
      </c>
      <c r="BT13" s="33">
        <f t="shared" ref="BT13" si="572">PRODUCT(AT13*100*1/AT19)</f>
        <v>0</v>
      </c>
      <c r="BU13" s="49"/>
      <c r="BV13" s="49">
        <v>16</v>
      </c>
      <c r="BW13" s="33">
        <f t="shared" ref="BW13" si="573">AW3+AW4+AW5+AW6+AW7+AW8+AW9+AW10+AW11+AW12+AW13</f>
        <v>100</v>
      </c>
      <c r="BX13" s="33">
        <f t="shared" ref="BX13" si="574">AX3+AX4+AX5+AX6+AX7+AX8+AX9+AX10+AX11+AX12+AX13</f>
        <v>100</v>
      </c>
      <c r="BY13" s="30">
        <f t="shared" ref="BY13" si="575">AY3+AY4+AY5+AY6+AY7+AY8+AY9+AY10+AY11+AY12+AY13</f>
        <v>100</v>
      </c>
      <c r="BZ13" s="30">
        <f t="shared" ref="BZ13" si="576">AZ3+AZ4+AZ5+AZ6+AZ7+AZ8+AZ9+AZ10+AZ11+AZ12+AZ13</f>
        <v>92.307692307692307</v>
      </c>
      <c r="CA13" s="30">
        <f t="shared" ref="CA13" si="577">BA3+BA4+BA5+BA6+BA7+BA8+BA9+BA10+BA11+BA12+BA13</f>
        <v>100</v>
      </c>
      <c r="CB13" s="30">
        <f t="shared" ref="CB13" si="578">BB3+BB4+BB5+BB6+BB7+BB8+BB9+BB10+BB11+BB12+BB13</f>
        <v>84.615384615384613</v>
      </c>
      <c r="CC13" s="30">
        <f t="shared" ref="CC13" si="579">BC3+BC4+BC5+BC6+BC7+BC8+BC9+BC10+BC11+BC12+BC13</f>
        <v>99.999999999999986</v>
      </c>
      <c r="CD13" s="30">
        <f t="shared" ref="CD13" si="580">BD3+BD4+BD5+BD6+BD7+BD8+BD9+BD10+BD11+BD12+BD13</f>
        <v>100</v>
      </c>
      <c r="CE13" s="32">
        <f t="shared" ref="CE13" si="581">BE3+BE4+BE5+BE6+BE7+BE8+BE9+BE10+BE11+BE12+BE13</f>
        <v>100</v>
      </c>
      <c r="CF13" s="33">
        <f t="shared" ref="CF13" si="582">BF3+BF4+BF5+BF6+BF7+BF8+BF9+BF10+BF11+BF12+BF13</f>
        <v>100</v>
      </c>
      <c r="CG13" s="31">
        <f t="shared" ref="CG13" si="583">BG3+BG4+BG5+BG6+BG7+BG8+BG9+BG10+BG11+BG12+BG13</f>
        <v>14.285714285714286</v>
      </c>
      <c r="CH13" s="33">
        <f t="shared" ref="CH13" si="584">BH3+BH4+BH5+BH6+BH7+BH8+BH9+BH10+BH11+BH12+BH13</f>
        <v>76.92307692307692</v>
      </c>
      <c r="CI13" s="33">
        <f t="shared" ref="CI13" si="585">BI3+BI4+BI5+BI6+BI7+BI8+BI9+BI10+BI11+BI12+BI13</f>
        <v>100</v>
      </c>
      <c r="CJ13" s="33">
        <f t="shared" ref="CJ13" si="586">BJ3+BJ4+BJ5+BJ6+BJ7+BJ8+BJ9+BJ10+BJ11+BJ12+BJ13</f>
        <v>100</v>
      </c>
      <c r="CK13" s="33">
        <f t="shared" ref="CK13" si="587">BK3+BK4+BK5+BK6+BK7+BK8+BK9+BK10+BK11+BK12+BK13</f>
        <v>100</v>
      </c>
      <c r="CL13" s="33">
        <f t="shared" ref="CL13" si="588">BL3+BL4+BL5+BL6+BL7+BL8+BL9+BL10+BL11+BL12+BL13</f>
        <v>100</v>
      </c>
      <c r="CM13" s="33">
        <f t="shared" ref="CM13" si="589">BM3+BM4+BM5+BM6+BM7+BM8+BM9+BM10+BM11+BM12+BM13</f>
        <v>100</v>
      </c>
      <c r="CN13" s="33">
        <f t="shared" ref="CN13" si="590">BN3+BN4+BN5+BN6+BN7+BN8+BN9+BN10+BN11+BN12+BN13</f>
        <v>100</v>
      </c>
      <c r="CO13" s="33">
        <f t="shared" ref="CO13" si="591">BO3+BO4+BO5+BO6+BO7+BO8+BO9+BO10+BO11+BO12+BO13</f>
        <v>100</v>
      </c>
      <c r="CP13" s="33">
        <f t="shared" ref="CP13" si="592">BP3+BP4+BP5+BP6+BP7+BP8+BP9+BP10+BP11+BP12+BP13</f>
        <v>100</v>
      </c>
      <c r="CQ13" s="33">
        <f t="shared" ref="CQ13" si="593">BQ3+BQ4+BQ5+BQ6+BQ7+BQ8+BQ9+BQ10+BQ11+BQ12+BQ13</f>
        <v>100</v>
      </c>
      <c r="CR13" s="33">
        <f t="shared" ref="CR13" si="594">BR3+BR4+BR5+BR6+BR7+BR8+BR9+BR10+BR11+BR12+BR13</f>
        <v>100</v>
      </c>
      <c r="CS13" s="33">
        <f t="shared" ref="CS13" si="595">BS3+BS4+BS5+BS6+BS7+BS8+BS9+BS10+BS11+BS12+BS13</f>
        <v>100</v>
      </c>
      <c r="CT13" s="33">
        <f t="shared" ref="CT13" si="596">BT3+BT4+BT5+BT6+BT7+BT8+BT9+BT10+BT11+BT12+BT13</f>
        <v>100</v>
      </c>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row>
    <row r="14" spans="1:127" x14ac:dyDescent="0.25">
      <c r="B14" s="49" t="s">
        <v>17</v>
      </c>
      <c r="C14" s="2">
        <v>0</v>
      </c>
      <c r="D14" s="2">
        <v>0</v>
      </c>
      <c r="E14" s="2">
        <v>9</v>
      </c>
      <c r="F14" s="2">
        <v>0</v>
      </c>
      <c r="G14" s="2">
        <v>1</v>
      </c>
      <c r="H14" s="2">
        <v>0</v>
      </c>
      <c r="I14" s="2">
        <v>0</v>
      </c>
      <c r="J14" s="2">
        <v>0</v>
      </c>
      <c r="K14" s="4">
        <v>0</v>
      </c>
      <c r="L14" s="3">
        <v>0</v>
      </c>
      <c r="M14" s="3">
        <v>0</v>
      </c>
      <c r="N14" s="3">
        <v>3</v>
      </c>
      <c r="O14" s="3">
        <v>0</v>
      </c>
      <c r="P14" s="3">
        <v>0</v>
      </c>
      <c r="Q14" s="3">
        <v>0</v>
      </c>
      <c r="R14" s="3">
        <v>0</v>
      </c>
      <c r="S14" s="49">
        <v>13</v>
      </c>
      <c r="V14" s="49">
        <v>32</v>
      </c>
      <c r="W14" s="3">
        <f>N3</f>
        <v>0</v>
      </c>
      <c r="X14" s="3">
        <f>N4</f>
        <v>0</v>
      </c>
      <c r="Y14" s="49">
        <f>N5</f>
        <v>0</v>
      </c>
      <c r="Z14" s="49">
        <f>N6</f>
        <v>1</v>
      </c>
      <c r="AA14" s="49">
        <f>N7</f>
        <v>0</v>
      </c>
      <c r="AB14" s="49">
        <f>N8</f>
        <v>2</v>
      </c>
      <c r="AC14" s="49">
        <f>N9</f>
        <v>0</v>
      </c>
      <c r="AD14" s="49">
        <f>N10</f>
        <v>0</v>
      </c>
      <c r="AE14" s="3">
        <f>N11</f>
        <v>0</v>
      </c>
      <c r="AF14" s="3">
        <f>N12</f>
        <v>0</v>
      </c>
      <c r="AG14" s="2">
        <f>N13</f>
        <v>1</v>
      </c>
      <c r="AH14" s="3">
        <f>N14</f>
        <v>3</v>
      </c>
      <c r="AI14" s="3">
        <f>N15</f>
        <v>0</v>
      </c>
      <c r="AJ14" s="3">
        <f>N16</f>
        <v>0</v>
      </c>
      <c r="AK14" s="3">
        <f>N17</f>
        <v>0</v>
      </c>
      <c r="AL14" s="3">
        <f>N18</f>
        <v>0</v>
      </c>
      <c r="AM14" s="3">
        <f>N19</f>
        <v>0</v>
      </c>
      <c r="AN14" s="3">
        <f>N20</f>
        <v>0</v>
      </c>
      <c r="AO14" s="3">
        <f>N21</f>
        <v>0</v>
      </c>
      <c r="AP14" s="3">
        <f>N22</f>
        <v>0</v>
      </c>
      <c r="AQ14" s="3">
        <f>N23</f>
        <v>0</v>
      </c>
      <c r="AR14" s="3">
        <f>N24</f>
        <v>0</v>
      </c>
      <c r="AS14" s="3">
        <f>N25</f>
        <v>0</v>
      </c>
      <c r="AT14" s="3">
        <f>N26</f>
        <v>0</v>
      </c>
      <c r="AU14" s="7"/>
      <c r="AV14" s="49">
        <v>32</v>
      </c>
      <c r="AW14" s="33">
        <f t="shared" ref="AW14" si="597">PRODUCT(W14*100*1/W19)</f>
        <v>0</v>
      </c>
      <c r="AX14" s="33">
        <f t="shared" ref="AX14" si="598">PRODUCT(X14*100*1/X19)</f>
        <v>0</v>
      </c>
      <c r="AY14" s="30">
        <f t="shared" ref="AY14" si="599">PRODUCT(Y14*100*1/Y19)</f>
        <v>0</v>
      </c>
      <c r="AZ14" s="30">
        <f t="shared" ref="AZ14" si="600">PRODUCT(Z14*100*1/Z19)</f>
        <v>7.6923076923076925</v>
      </c>
      <c r="BA14" s="30">
        <f t="shared" ref="BA14" si="601">PRODUCT(AA14*100*1/AA19)</f>
        <v>0</v>
      </c>
      <c r="BB14" s="30">
        <f t="shared" ref="BB14" si="602">PRODUCT(AB14*100*1/AB19)</f>
        <v>15.384615384615385</v>
      </c>
      <c r="BC14" s="30">
        <f t="shared" ref="BC14" si="603">PRODUCT(AC14*100*1/AC19)</f>
        <v>0</v>
      </c>
      <c r="BD14" s="30">
        <f t="shared" ref="BD14" si="604">PRODUCT(AD14*100*1/AD19)</f>
        <v>0</v>
      </c>
      <c r="BE14" s="33">
        <f t="shared" ref="BE14" si="605">PRODUCT(AE14*100*1/AE19)</f>
        <v>0</v>
      </c>
      <c r="BF14" s="33">
        <f t="shared" ref="BF14" si="606">PRODUCT(AF14*100*1/AF19)</f>
        <v>0</v>
      </c>
      <c r="BG14" s="31">
        <f t="shared" ref="BG14" si="607">PRODUCT(AG14*100*1/AG19)</f>
        <v>7.1428571428571432</v>
      </c>
      <c r="BH14" s="33">
        <f t="shared" ref="BH14" si="608">PRODUCT(AH14*100*1/AH19)</f>
        <v>23.076923076923077</v>
      </c>
      <c r="BI14" s="33">
        <f t="shared" ref="BI14" si="609">PRODUCT(AI14*100*1/AI19)</f>
        <v>0</v>
      </c>
      <c r="BJ14" s="33">
        <f t="shared" ref="BJ14" si="610">PRODUCT(AJ14*100*1/AJ19)</f>
        <v>0</v>
      </c>
      <c r="BK14" s="33">
        <f t="shared" ref="BK14" si="611">PRODUCT(AK14*100*1/AK19)</f>
        <v>0</v>
      </c>
      <c r="BL14" s="33">
        <f t="shared" ref="BL14" si="612">PRODUCT(AL14*100*1/AL19)</f>
        <v>0</v>
      </c>
      <c r="BM14" s="33">
        <f t="shared" ref="BM14" si="613">PRODUCT(AM14*100*1/AM19)</f>
        <v>0</v>
      </c>
      <c r="BN14" s="33">
        <f t="shared" ref="BN14" si="614">PRODUCT(AN14*100*1/AN19)</f>
        <v>0</v>
      </c>
      <c r="BO14" s="33">
        <f t="shared" ref="BO14" si="615">PRODUCT(AO14*100*1/AO19)</f>
        <v>0</v>
      </c>
      <c r="BP14" s="33">
        <f t="shared" ref="BP14" si="616">PRODUCT(AP14*100*1/AP19)</f>
        <v>0</v>
      </c>
      <c r="BQ14" s="33">
        <f t="shared" ref="BQ14" si="617">PRODUCT(AQ14*100*1/AQ19)</f>
        <v>0</v>
      </c>
      <c r="BR14" s="33">
        <f t="shared" ref="BR14" si="618">PRODUCT(AR14*100*1/AR19)</f>
        <v>0</v>
      </c>
      <c r="BS14" s="33">
        <f t="shared" ref="BS14" si="619">PRODUCT(AS14*100*1/AS19)</f>
        <v>0</v>
      </c>
      <c r="BT14" s="33">
        <f t="shared" ref="BT14" si="620">PRODUCT(AT14*100*1/AT19)</f>
        <v>0</v>
      </c>
      <c r="BU14" s="49"/>
      <c r="BV14" s="49">
        <v>32</v>
      </c>
      <c r="BW14" s="33">
        <f t="shared" ref="BW14" si="621">AW3+AW4+AW5+AW6+AW7+AW8+AW9+AW10+AW11+AW12+AW13+AW14</f>
        <v>100</v>
      </c>
      <c r="BX14" s="33">
        <f t="shared" ref="BX14" si="622">AX3+AX4+AX5+AX6+AX7+AX8+AX9+AX10+AX11+AX12+AX13+AX14</f>
        <v>100</v>
      </c>
      <c r="BY14" s="30">
        <f t="shared" ref="BY14" si="623">AY3+AY4+AY5+AY6+AY7+AY8+AY9+AY10+AY11+AY12+AY13+AY14</f>
        <v>100</v>
      </c>
      <c r="BZ14" s="30">
        <f t="shared" ref="BZ14" si="624">AZ3+AZ4+AZ5+AZ6+AZ7+AZ8+AZ9+AZ10+AZ11+AZ12+AZ13+AZ14</f>
        <v>100</v>
      </c>
      <c r="CA14" s="30">
        <f t="shared" ref="CA14" si="625">BA3+BA4+BA5+BA6+BA7+BA8+BA9+BA10+BA11+BA12+BA13+BA14</f>
        <v>100</v>
      </c>
      <c r="CB14" s="30">
        <f t="shared" ref="CB14" si="626">BB3+BB4+BB5+BB6+BB7+BB8+BB9+BB10+BB11+BB12+BB13+BB14</f>
        <v>100</v>
      </c>
      <c r="CC14" s="30">
        <f t="shared" ref="CC14" si="627">BC3+BC4+BC5+BC6+BC7+BC8+BC9+BC10+BC11+BC12+BC13+BC14</f>
        <v>99.999999999999986</v>
      </c>
      <c r="CD14" s="30">
        <f t="shared" ref="CD14" si="628">BD3+BD4+BD5+BD6+BD7+BD8+BD9+BD10+BD11+BD12+BD13+BD14</f>
        <v>100</v>
      </c>
      <c r="CE14" s="33">
        <f t="shared" ref="CE14" si="629">BE3+BE4+BE5+BE6+BE7+BE8+BE9+BE10+BE11+BE12+BE13+BE14</f>
        <v>100</v>
      </c>
      <c r="CF14" s="33">
        <f t="shared" ref="CF14" si="630">BF3+BF4+BF5+BF6+BF7+BF8+BF9+BF10+BF11+BF12+BF13+BF14</f>
        <v>100</v>
      </c>
      <c r="CG14" s="31">
        <f t="shared" ref="CG14" si="631">BG3+BG4+BG5+BG6+BG7+BG8+BG9+BG10+BG11+BG12+BG13+BG14</f>
        <v>21.428571428571431</v>
      </c>
      <c r="CH14" s="33">
        <f t="shared" ref="CH14" si="632">BH3+BH4+BH5+BH6+BH7+BH8+BH9+BH10+BH11+BH12+BH13+BH14</f>
        <v>100</v>
      </c>
      <c r="CI14" s="33">
        <f t="shared" ref="CI14" si="633">BI3+BI4+BI5+BI6+BI7+BI8+BI9+BI10+BI11+BI12+BI13+BI14</f>
        <v>100</v>
      </c>
      <c r="CJ14" s="33">
        <f t="shared" ref="CJ14" si="634">BJ3+BJ4+BJ5+BJ6+BJ7+BJ8+BJ9+BJ10+BJ11+BJ12+BJ13+BJ14</f>
        <v>100</v>
      </c>
      <c r="CK14" s="33">
        <f t="shared" ref="CK14" si="635">BK3+BK4+BK5+BK6+BK7+BK8+BK9+BK10+BK11+BK12+BK13+BK14</f>
        <v>100</v>
      </c>
      <c r="CL14" s="33">
        <f t="shared" ref="CL14" si="636">BL3+BL4+BL5+BL6+BL7+BL8+BL9+BL10+BL11+BL12+BL13+BL14</f>
        <v>100</v>
      </c>
      <c r="CM14" s="33">
        <f t="shared" ref="CM14" si="637">BM3+BM4+BM5+BM6+BM7+BM8+BM9+BM10+BM11+BM12+BM13+BM14</f>
        <v>100</v>
      </c>
      <c r="CN14" s="33">
        <f t="shared" ref="CN14" si="638">BN3+BN4+BN5+BN6+BN7+BN8+BN9+BN10+BN11+BN12+BN13+BN14</f>
        <v>100</v>
      </c>
      <c r="CO14" s="33">
        <f t="shared" ref="CO14" si="639">BO3+BO4+BO5+BO6+BO7+BO8+BO9+BO10+BO11+BO12+BO13+BO14</f>
        <v>100</v>
      </c>
      <c r="CP14" s="33">
        <f t="shared" ref="CP14" si="640">BP3+BP4+BP5+BP6+BP7+BP8+BP9+BP10+BP11+BP12+BP13+BP14</f>
        <v>100</v>
      </c>
      <c r="CQ14" s="33">
        <f t="shared" ref="CQ14" si="641">BQ3+BQ4+BQ5+BQ6+BQ7+BQ8+BQ9+BQ10+BQ11+BQ12+BQ13+BQ14</f>
        <v>100</v>
      </c>
      <c r="CR14" s="33">
        <f t="shared" ref="CR14" si="642">BR3+BR4+BR5+BR6+BR7+BR8+BR9+BR10+BR11+BR12+BR13+BR14</f>
        <v>100</v>
      </c>
      <c r="CS14" s="33">
        <f t="shared" ref="CS14" si="643">BS3+BS4+BS5+BS6+BS7+BS8+BS9+BS10+BS11+BS12+BS13+BS14</f>
        <v>100</v>
      </c>
      <c r="CT14" s="33">
        <f t="shared" ref="CT14" si="644">BT3+BT4+BT5+BT6+BT7+BT8+BT9+BT10+BT11+BT12+BT13+BT14</f>
        <v>100</v>
      </c>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row>
    <row r="15" spans="1:127" x14ac:dyDescent="0.25">
      <c r="B15" s="49" t="s">
        <v>18</v>
      </c>
      <c r="C15" s="2">
        <v>0</v>
      </c>
      <c r="D15" s="2">
        <v>1</v>
      </c>
      <c r="E15" s="2">
        <v>0</v>
      </c>
      <c r="F15" s="2">
        <v>7</v>
      </c>
      <c r="G15" s="2">
        <v>4</v>
      </c>
      <c r="H15" s="2">
        <v>1</v>
      </c>
      <c r="I15" s="2">
        <v>0</v>
      </c>
      <c r="J15" s="3">
        <v>0</v>
      </c>
      <c r="K15" s="3">
        <v>0</v>
      </c>
      <c r="L15" s="3">
        <v>0</v>
      </c>
      <c r="M15" s="3">
        <v>0</v>
      </c>
      <c r="N15" s="3">
        <v>0</v>
      </c>
      <c r="O15" s="3">
        <v>0</v>
      </c>
      <c r="P15" s="3">
        <v>0</v>
      </c>
      <c r="Q15" s="3">
        <v>0</v>
      </c>
      <c r="R15" s="3">
        <v>0</v>
      </c>
      <c r="S15" s="49">
        <v>13</v>
      </c>
      <c r="V15" s="49">
        <v>64</v>
      </c>
      <c r="W15" s="3">
        <f>O3</f>
        <v>0</v>
      </c>
      <c r="X15" s="3">
        <f>O4</f>
        <v>0</v>
      </c>
      <c r="Y15" s="49">
        <f>O5</f>
        <v>0</v>
      </c>
      <c r="Z15" s="49">
        <f>O6</f>
        <v>0</v>
      </c>
      <c r="AA15" s="49">
        <f>O7</f>
        <v>0</v>
      </c>
      <c r="AB15" s="49">
        <f>O8</f>
        <v>0</v>
      </c>
      <c r="AC15" s="49">
        <f>O9</f>
        <v>0</v>
      </c>
      <c r="AD15" s="49">
        <f>O10</f>
        <v>0</v>
      </c>
      <c r="AE15" s="3">
        <f>O11</f>
        <v>0</v>
      </c>
      <c r="AF15" s="3">
        <f>O12</f>
        <v>0</v>
      </c>
      <c r="AG15" s="3">
        <f>O13</f>
        <v>3</v>
      </c>
      <c r="AH15" s="3">
        <f>O14</f>
        <v>0</v>
      </c>
      <c r="AI15" s="3">
        <f>O15</f>
        <v>0</v>
      </c>
      <c r="AJ15" s="3">
        <f>O16</f>
        <v>0</v>
      </c>
      <c r="AK15" s="3">
        <f>O17</f>
        <v>0</v>
      </c>
      <c r="AL15" s="3">
        <f>O18</f>
        <v>0</v>
      </c>
      <c r="AM15" s="3">
        <f>O19</f>
        <v>0</v>
      </c>
      <c r="AN15" s="3">
        <f>O20</f>
        <v>0</v>
      </c>
      <c r="AO15" s="3">
        <f>O21</f>
        <v>0</v>
      </c>
      <c r="AP15" s="3">
        <f>O22</f>
        <v>0</v>
      </c>
      <c r="AQ15" s="3">
        <f>O23</f>
        <v>0</v>
      </c>
      <c r="AR15" s="3">
        <f>O24</f>
        <v>0</v>
      </c>
      <c r="AS15" s="3">
        <f>O25</f>
        <v>0</v>
      </c>
      <c r="AT15" s="3">
        <f>O26</f>
        <v>0</v>
      </c>
      <c r="AU15" s="7"/>
      <c r="AV15" s="49">
        <v>64</v>
      </c>
      <c r="AW15" s="33">
        <f t="shared" ref="AW15" si="645">PRODUCT(W15*100*1/W19)</f>
        <v>0</v>
      </c>
      <c r="AX15" s="33">
        <f t="shared" ref="AX15" si="646">PRODUCT(X15*100*1/X19)</f>
        <v>0</v>
      </c>
      <c r="AY15" s="30">
        <f t="shared" ref="AY15" si="647">PRODUCT(Y15*100*1/Y19)</f>
        <v>0</v>
      </c>
      <c r="AZ15" s="30">
        <f t="shared" ref="AZ15" si="648">PRODUCT(Z15*100*1/Z19)</f>
        <v>0</v>
      </c>
      <c r="BA15" s="30">
        <f t="shared" ref="BA15" si="649">PRODUCT(AA15*100*1/AA19)</f>
        <v>0</v>
      </c>
      <c r="BB15" s="30">
        <f t="shared" ref="BB15" si="650">PRODUCT(AB15*100*1/AB19)</f>
        <v>0</v>
      </c>
      <c r="BC15" s="30">
        <f t="shared" ref="BC15" si="651">PRODUCT(AC15*100*1/AC19)</f>
        <v>0</v>
      </c>
      <c r="BD15" s="30">
        <f t="shared" ref="BD15" si="652">PRODUCT(AD15*100*1/AD19)</f>
        <v>0</v>
      </c>
      <c r="BE15" s="33">
        <f t="shared" ref="BE15" si="653">PRODUCT(AE15*100*1/AE19)</f>
        <v>0</v>
      </c>
      <c r="BF15" s="33">
        <f t="shared" ref="BF15" si="654">PRODUCT(AF15*100*1/AF19)</f>
        <v>0</v>
      </c>
      <c r="BG15" s="33">
        <f t="shared" ref="BG15" si="655">PRODUCT(AG15*100*1/AG19)</f>
        <v>21.428571428571427</v>
      </c>
      <c r="BH15" s="33">
        <f t="shared" ref="BH15" si="656">PRODUCT(AH15*100*1/AH19)</f>
        <v>0</v>
      </c>
      <c r="BI15" s="33">
        <f t="shared" ref="BI15" si="657">PRODUCT(AI15*100*1/AI19)</f>
        <v>0</v>
      </c>
      <c r="BJ15" s="33">
        <f t="shared" ref="BJ15" si="658">PRODUCT(AJ15*100*1/AJ19)</f>
        <v>0</v>
      </c>
      <c r="BK15" s="33">
        <f t="shared" ref="BK15" si="659">PRODUCT(AK15*100*1/AK19)</f>
        <v>0</v>
      </c>
      <c r="BL15" s="33">
        <f t="shared" ref="BL15" si="660">PRODUCT(AL15*100*1/AL19)</f>
        <v>0</v>
      </c>
      <c r="BM15" s="33">
        <f t="shared" ref="BM15" si="661">PRODUCT(AM15*100*1/AM19)</f>
        <v>0</v>
      </c>
      <c r="BN15" s="33">
        <f t="shared" ref="BN15" si="662">PRODUCT(AN15*100*1/AN19)</f>
        <v>0</v>
      </c>
      <c r="BO15" s="33">
        <f t="shared" ref="BO15" si="663">PRODUCT(AO15*100*1/AO19)</f>
        <v>0</v>
      </c>
      <c r="BP15" s="33">
        <f t="shared" ref="BP15" si="664">PRODUCT(AP15*100*1/AP19)</f>
        <v>0</v>
      </c>
      <c r="BQ15" s="33">
        <f t="shared" ref="BQ15" si="665">PRODUCT(AQ15*100*1/AQ19)</f>
        <v>0</v>
      </c>
      <c r="BR15" s="33">
        <f t="shared" ref="BR15" si="666">PRODUCT(AR15*100*1/AR19)</f>
        <v>0</v>
      </c>
      <c r="BS15" s="33">
        <f t="shared" ref="BS15" si="667">PRODUCT(AS15*100*1/AS19)</f>
        <v>0</v>
      </c>
      <c r="BT15" s="33">
        <f t="shared" ref="BT15" si="668">PRODUCT(AT15*100*1/AT19)</f>
        <v>0</v>
      </c>
      <c r="BU15" s="49"/>
      <c r="BV15" s="49">
        <v>64</v>
      </c>
      <c r="BW15" s="33">
        <f t="shared" ref="BW15" si="669">AW3+AW4+AW5+AW6+AW7+AW8+AW9+AW10+AW11+AW12+AW13+AW14+AW15</f>
        <v>100</v>
      </c>
      <c r="BX15" s="33">
        <f t="shared" ref="BX15" si="670">AX3+AX4+AX5+AX6+AX7+AX8+AX9+AX10+AX11+AX12+AX13+AX14+AX15</f>
        <v>100</v>
      </c>
      <c r="BY15" s="30">
        <f t="shared" ref="BY15" si="671">AY3+AY4+AY5+AY6+AY7+AY8+AY9+AY10+AY11+AY12+AY13+AY14+AY15</f>
        <v>100</v>
      </c>
      <c r="BZ15" s="30">
        <f t="shared" ref="BZ15" si="672">AZ3+AZ4+AZ5+AZ6+AZ7+AZ8+AZ9+AZ10+AZ11+AZ12+AZ13+AZ14+AZ15</f>
        <v>100</v>
      </c>
      <c r="CA15" s="30">
        <f t="shared" ref="CA15" si="673">BA3+BA4+BA5+BA6+BA7+BA8+BA9+BA10+BA11+BA12+BA13+BA14+BA15</f>
        <v>100</v>
      </c>
      <c r="CB15" s="30">
        <f t="shared" ref="CB15" si="674">BB3+BB4+BB5+BB6+BB7+BB8+BB9+BB10+BB11+BB12+BB13+BB14+BB15</f>
        <v>100</v>
      </c>
      <c r="CC15" s="30">
        <f t="shared" ref="CC15" si="675">BC3+BC4+BC5+BC6+BC7+BC8+BC9+BC10+BC11+BC12+BC13+BC14+BC15</f>
        <v>99.999999999999986</v>
      </c>
      <c r="CD15" s="30">
        <f t="shared" ref="CD15" si="676">BD3+BD4+BD5+BD6+BD7+BD8+BD9+BD10+BD11+BD12+BD13+BD14+BD15</f>
        <v>100</v>
      </c>
      <c r="CE15" s="33">
        <f t="shared" ref="CE15" si="677">BE3+BE4+BE5+BE6+BE7+BE8+BE9+BE10+BE11+BE12+BE13+BE14+BE15</f>
        <v>100</v>
      </c>
      <c r="CF15" s="33">
        <f t="shared" ref="CF15" si="678">BF3+BF4+BF5+BF6+BF7+BF8+BF9+BF10+BF11+BF12+BF13+BF14+BF15</f>
        <v>100</v>
      </c>
      <c r="CG15" s="33">
        <f t="shared" ref="CG15" si="679">BG3+BG4+BG5+BG6+BG7+BG8+BG9+BG10+BG11+BG12+BG13+BG14+BG15</f>
        <v>42.857142857142861</v>
      </c>
      <c r="CH15" s="33">
        <f t="shared" ref="CH15" si="680">BH3+BH4+BH5+BH6+BH7+BH8+BH9+BH10+BH11+BH12+BH13+BH14+BH15</f>
        <v>100</v>
      </c>
      <c r="CI15" s="33">
        <f t="shared" ref="CI15" si="681">BI3+BI4+BI5+BI6+BI7+BI8+BI9+BI10+BI11+BI12+BI13+BI14+BI15</f>
        <v>100</v>
      </c>
      <c r="CJ15" s="33">
        <f t="shared" ref="CJ15" si="682">BJ3+BJ4+BJ5+BJ6+BJ7+BJ8+BJ9+BJ10+BJ11+BJ12+BJ13+BJ14+BJ15</f>
        <v>100</v>
      </c>
      <c r="CK15" s="33">
        <f t="shared" ref="CK15" si="683">BK3+BK4+BK5+BK6+BK7+BK8+BK9+BK10+BK11+BK12+BK13+BK14+BK15</f>
        <v>100</v>
      </c>
      <c r="CL15" s="33">
        <f t="shared" ref="CL15" si="684">BL3+BL4+BL5+BL6+BL7+BL8+BL9+BL10+BL11+BL12+BL13+BL14+BL15</f>
        <v>100</v>
      </c>
      <c r="CM15" s="33">
        <f t="shared" ref="CM15" si="685">BM3+BM4+BM5+BM6+BM7+BM8+BM9+BM10+BM11+BM12+BM13+BM14+BM15</f>
        <v>100</v>
      </c>
      <c r="CN15" s="33">
        <f t="shared" ref="CN15" si="686">BN3+BN4+BN5+BN6+BN7+BN8+BN9+BN10+BN11+BN12+BN13+BN14+BN15</f>
        <v>100</v>
      </c>
      <c r="CO15" s="33">
        <f t="shared" ref="CO15" si="687">BO3+BO4+BO5+BO6+BO7+BO8+BO9+BO10+BO11+BO12+BO13+BO14+BO15</f>
        <v>100</v>
      </c>
      <c r="CP15" s="33">
        <f t="shared" ref="CP15" si="688">BP3+BP4+BP5+BP6+BP7+BP8+BP9+BP10+BP11+BP12+BP13+BP14+BP15</f>
        <v>100</v>
      </c>
      <c r="CQ15" s="33">
        <f t="shared" ref="CQ15" si="689">BQ3+BQ4+BQ5+BQ6+BQ7+BQ8+BQ9+BQ10+BQ11+BQ12+BQ13+BQ14+BQ15</f>
        <v>100</v>
      </c>
      <c r="CR15" s="33">
        <f t="shared" ref="CR15" si="690">BR3+BR4+BR5+BR6+BR7+BR8+BR9+BR10+BR11+BR12+BR13+BR14+BR15</f>
        <v>100</v>
      </c>
      <c r="CS15" s="33">
        <f t="shared" ref="CS15" si="691">BS3+BS4+BS5+BS6+BS7+BS8+BS9+BS10+BS11+BS12+BS13+BS14+BS15</f>
        <v>100</v>
      </c>
      <c r="CT15" s="33">
        <f t="shared" ref="CT15" si="692">BT3+BT4+BT5+BT6+BT7+BT8+BT9+BT10+BT11+BT12+BT13+BT14+BT15</f>
        <v>100</v>
      </c>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row>
    <row r="16" spans="1:127" x14ac:dyDescent="0.25">
      <c r="B16" s="49" t="s">
        <v>19</v>
      </c>
      <c r="C16" s="2">
        <v>0</v>
      </c>
      <c r="D16" s="2">
        <v>1</v>
      </c>
      <c r="E16" s="2">
        <v>0</v>
      </c>
      <c r="F16" s="2">
        <v>5</v>
      </c>
      <c r="G16" s="2">
        <v>7</v>
      </c>
      <c r="H16" s="2">
        <v>0</v>
      </c>
      <c r="I16" s="2">
        <v>0</v>
      </c>
      <c r="J16" s="3">
        <v>0</v>
      </c>
      <c r="K16" s="3">
        <v>0</v>
      </c>
      <c r="L16" s="3">
        <v>0</v>
      </c>
      <c r="M16" s="3">
        <v>0</v>
      </c>
      <c r="N16" s="3">
        <v>0</v>
      </c>
      <c r="O16" s="3">
        <v>0</v>
      </c>
      <c r="P16" s="3">
        <v>0</v>
      </c>
      <c r="Q16" s="3">
        <v>0</v>
      </c>
      <c r="R16" s="3">
        <v>0</v>
      </c>
      <c r="S16" s="49">
        <v>13</v>
      </c>
      <c r="V16" s="49">
        <v>128</v>
      </c>
      <c r="W16" s="3">
        <f>P3</f>
        <v>0</v>
      </c>
      <c r="X16" s="3">
        <f>P4</f>
        <v>0</v>
      </c>
      <c r="Y16" s="49">
        <f>P5</f>
        <v>0</v>
      </c>
      <c r="Z16" s="49">
        <f>P6</f>
        <v>0</v>
      </c>
      <c r="AA16" s="49">
        <f>P7</f>
        <v>0</v>
      </c>
      <c r="AB16" s="49">
        <f>P8</f>
        <v>0</v>
      </c>
      <c r="AC16" s="49">
        <f>P9</f>
        <v>0</v>
      </c>
      <c r="AD16" s="49">
        <f>P10</f>
        <v>0</v>
      </c>
      <c r="AE16" s="3">
        <f>P11</f>
        <v>0</v>
      </c>
      <c r="AF16" s="3">
        <f>P12</f>
        <v>0</v>
      </c>
      <c r="AG16" s="3">
        <f>P13</f>
        <v>3</v>
      </c>
      <c r="AH16" s="3">
        <f>P14</f>
        <v>0</v>
      </c>
      <c r="AI16" s="3">
        <f>P15</f>
        <v>0</v>
      </c>
      <c r="AJ16" s="3">
        <f>P16</f>
        <v>0</v>
      </c>
      <c r="AK16" s="3">
        <f>P17</f>
        <v>0</v>
      </c>
      <c r="AL16" s="3">
        <f>P18</f>
        <v>0</v>
      </c>
      <c r="AM16" s="3">
        <f>P19</f>
        <v>0</v>
      </c>
      <c r="AN16" s="3">
        <f>P20</f>
        <v>0</v>
      </c>
      <c r="AO16" s="3">
        <f>P21</f>
        <v>0</v>
      </c>
      <c r="AP16" s="3">
        <f>P22</f>
        <v>0</v>
      </c>
      <c r="AQ16" s="3">
        <f>P23</f>
        <v>0</v>
      </c>
      <c r="AR16" s="3">
        <f>P24</f>
        <v>0</v>
      </c>
      <c r="AS16" s="3">
        <f>P25</f>
        <v>0</v>
      </c>
      <c r="AT16" s="3">
        <f>P26</f>
        <v>0</v>
      </c>
      <c r="AU16" s="7"/>
      <c r="AV16" s="49">
        <v>128</v>
      </c>
      <c r="AW16" s="33">
        <f t="shared" ref="AW16" si="693">PRODUCT(W16*100*1/W19)</f>
        <v>0</v>
      </c>
      <c r="AX16" s="33">
        <f t="shared" ref="AX16" si="694">PRODUCT(X16*100*1/X19)</f>
        <v>0</v>
      </c>
      <c r="AY16" s="30">
        <f t="shared" ref="AY16" si="695">PRODUCT(Y16*100*1/Y19)</f>
        <v>0</v>
      </c>
      <c r="AZ16" s="30">
        <f t="shared" ref="AZ16" si="696">PRODUCT(Z16*100*1/Z19)</f>
        <v>0</v>
      </c>
      <c r="BA16" s="30">
        <f t="shared" ref="BA16" si="697">PRODUCT(AA16*100*1/AA19)</f>
        <v>0</v>
      </c>
      <c r="BB16" s="30">
        <f t="shared" ref="BB16" si="698">PRODUCT(AB16*100*1/AB19)</f>
        <v>0</v>
      </c>
      <c r="BC16" s="30">
        <f t="shared" ref="BC16" si="699">PRODUCT(AC16*100*1/AC19)</f>
        <v>0</v>
      </c>
      <c r="BD16" s="30">
        <f t="shared" ref="BD16" si="700">PRODUCT(AD16*100*1/AD19)</f>
        <v>0</v>
      </c>
      <c r="BE16" s="33">
        <f t="shared" ref="BE16" si="701">PRODUCT(AE16*100*1/AE19)</f>
        <v>0</v>
      </c>
      <c r="BF16" s="33">
        <f t="shared" ref="BF16" si="702">PRODUCT(AF16*100*1/AF19)</f>
        <v>0</v>
      </c>
      <c r="BG16" s="33">
        <f t="shared" ref="BG16" si="703">PRODUCT(AG16*100*1/AG19)</f>
        <v>21.428571428571427</v>
      </c>
      <c r="BH16" s="33">
        <f t="shared" ref="BH16" si="704">PRODUCT(AH16*100*1/AH19)</f>
        <v>0</v>
      </c>
      <c r="BI16" s="33">
        <f t="shared" ref="BI16" si="705">PRODUCT(AI16*100*1/AI19)</f>
        <v>0</v>
      </c>
      <c r="BJ16" s="33">
        <f t="shared" ref="BJ16" si="706">PRODUCT(AJ16*100*1/AJ19)</f>
        <v>0</v>
      </c>
      <c r="BK16" s="33">
        <f t="shared" ref="BK16" si="707">PRODUCT(AK16*100*1/AK19)</f>
        <v>0</v>
      </c>
      <c r="BL16" s="33">
        <f t="shared" ref="BL16" si="708">PRODUCT(AL16*100*1/AL19)</f>
        <v>0</v>
      </c>
      <c r="BM16" s="33">
        <f t="shared" ref="BM16" si="709">PRODUCT(AM16*100*1/AM19)</f>
        <v>0</v>
      </c>
      <c r="BN16" s="33">
        <f t="shared" ref="BN16" si="710">PRODUCT(AN16*100*1/AN19)</f>
        <v>0</v>
      </c>
      <c r="BO16" s="33">
        <f t="shared" ref="BO16" si="711">PRODUCT(AO16*100*1/AO19)</f>
        <v>0</v>
      </c>
      <c r="BP16" s="33">
        <f t="shared" ref="BP16" si="712">PRODUCT(AP16*100*1/AP19)</f>
        <v>0</v>
      </c>
      <c r="BQ16" s="33">
        <f t="shared" ref="BQ16" si="713">PRODUCT(AQ16*100*1/AQ19)</f>
        <v>0</v>
      </c>
      <c r="BR16" s="33">
        <f t="shared" ref="BR16" si="714">PRODUCT(AR16*100*1/AR19)</f>
        <v>0</v>
      </c>
      <c r="BS16" s="33">
        <f t="shared" ref="BS16" si="715">PRODUCT(AS16*100*1/AS19)</f>
        <v>0</v>
      </c>
      <c r="BT16" s="33">
        <f t="shared" ref="BT16" si="716">PRODUCT(AT16*100*1/AT19)</f>
        <v>0</v>
      </c>
      <c r="BU16" s="49"/>
      <c r="BV16" s="49">
        <v>128</v>
      </c>
      <c r="BW16" s="33">
        <f t="shared" ref="BW16" si="717">AW3+AW4+AW5+AW6+AW7+AW8+AW9+AW10+AW11+AW12+AW13+AW14+AW15+AW16</f>
        <v>100</v>
      </c>
      <c r="BX16" s="33">
        <f t="shared" ref="BX16" si="718">AX3+AX4+AX5+AX6+AX7+AX8+AX9+AX10+AX11+AX12+AX13+AX14+AX15+AX16</f>
        <v>100</v>
      </c>
      <c r="BY16" s="30">
        <f t="shared" ref="BY16" si="719">AY3+AY4+AY5+AY6+AY7+AY8+AY9+AY10+AY11+AY12+AY13+AY14+AY15+AY16</f>
        <v>100</v>
      </c>
      <c r="BZ16" s="30">
        <f t="shared" ref="BZ16" si="720">AZ3+AZ4+AZ5+AZ6+AZ7+AZ8+AZ9+AZ10+AZ11+AZ12+AZ13+AZ14+AZ15+AZ16</f>
        <v>100</v>
      </c>
      <c r="CA16" s="30">
        <f t="shared" ref="CA16" si="721">BA3+BA4+BA5+BA6+BA7+BA8+BA9+BA10+BA11+BA12+BA13+BA14+BA15+BA16</f>
        <v>100</v>
      </c>
      <c r="CB16" s="30">
        <f t="shared" ref="CB16" si="722">BB3+BB4+BB5+BB6+BB7+BB8+BB9+BB10+BB11+BB12+BB13+BB14+BB15+BB16</f>
        <v>100</v>
      </c>
      <c r="CC16" s="30">
        <f t="shared" ref="CC16" si="723">BC3+BC4+BC5+BC6+BC7+BC8+BC9+BC10+BC11+BC12+BC13+BC14+BC15+BC16</f>
        <v>99.999999999999986</v>
      </c>
      <c r="CD16" s="30">
        <f t="shared" ref="CD16" si="724">BD3+BD4+BD5+BD6+BD7+BD8+BD9+BD10+BD11+BD12+BD13+BD14+BD15+BD16</f>
        <v>100</v>
      </c>
      <c r="CE16" s="33">
        <f t="shared" ref="CE16" si="725">BE3+BE4+BE5+BE6+BE7+BE8+BE9+BE10+BE11+BE12+BE13+BE14+BE15+BE16</f>
        <v>100</v>
      </c>
      <c r="CF16" s="33">
        <f t="shared" ref="CF16" si="726">BF3+BF4+BF5+BF6+BF7+BF8+BF9+BF10+BF11+BF12+BF13+BF14+BF15+BF16</f>
        <v>100</v>
      </c>
      <c r="CG16" s="33">
        <f t="shared" ref="CG16" si="727">BG3+BG4+BG5+BG6+BG7+BG8+BG9+BG10+BG11+BG12+BG13+BG14+BG15+BG16</f>
        <v>64.285714285714292</v>
      </c>
      <c r="CH16" s="33">
        <f t="shared" ref="CH16" si="728">BH3+BH4+BH5+BH6+BH7+BH8+BH9+BH10+BH11+BH12+BH13+BH14+BH15+BH16</f>
        <v>100</v>
      </c>
      <c r="CI16" s="33">
        <f t="shared" ref="CI16" si="729">BI3+BI4+BI5+BI6+BI7+BI8+BI9+BI10+BI11+BI12+BI13+BI14+BI15+BI16</f>
        <v>100</v>
      </c>
      <c r="CJ16" s="33">
        <f t="shared" ref="CJ16" si="730">BJ3+BJ4+BJ5+BJ6+BJ7+BJ8+BJ9+BJ10+BJ11+BJ12+BJ13+BJ14+BJ15+BJ16</f>
        <v>100</v>
      </c>
      <c r="CK16" s="33">
        <f t="shared" ref="CK16" si="731">BK3+BK4+BK5+BK6+BK7+BK8+BK9+BK10+BK11+BK12+BK13+BK14+BK15+BK16</f>
        <v>100</v>
      </c>
      <c r="CL16" s="33">
        <f t="shared" ref="CL16" si="732">BL3+BL4+BL5+BL6+BL7+BL8+BL9+BL10+BL11+BL12+BL13+BL14+BL15+BL16</f>
        <v>100</v>
      </c>
      <c r="CM16" s="33">
        <f t="shared" ref="CM16" si="733">BM3+BM4+BM5+BM6+BM7+BM8+BM9+BM10+BM11+BM12+BM13+BM14+BM15+BM16</f>
        <v>100</v>
      </c>
      <c r="CN16" s="33">
        <f t="shared" ref="CN16" si="734">BN3+BN4+BN5+BN6+BN7+BN8+BN9+BN10+BN11+BN12+BN13+BN14+BN15+BN16</f>
        <v>100</v>
      </c>
      <c r="CO16" s="33">
        <f t="shared" ref="CO16" si="735">BO3+BO4+BO5+BO6+BO7+BO8+BO9+BO10+BO11+BO12+BO13+BO14+BO15+BO16</f>
        <v>100</v>
      </c>
      <c r="CP16" s="33">
        <f t="shared" ref="CP16" si="736">BP3+BP4+BP5+BP6+BP7+BP8+BP9+BP10+BP11+BP12+BP13+BP14+BP15+BP16</f>
        <v>100</v>
      </c>
      <c r="CQ16" s="33">
        <f t="shared" ref="CQ16" si="737">BQ3+BQ4+BQ5+BQ6+BQ7+BQ8+BQ9+BQ10+BQ11+BQ12+BQ13+BQ14+BQ15+BQ16</f>
        <v>100</v>
      </c>
      <c r="CR16" s="33">
        <f t="shared" ref="CR16" si="738">BR3+BR4+BR5+BR6+BR7+BR8+BR9+BR10+BR11+BR12+BR13+BR14+BR15+BR16</f>
        <v>100</v>
      </c>
      <c r="CS16" s="33">
        <f t="shared" ref="CS16" si="739">BS3+BS4+BS5+BS6+BS7+BS8+BS9+BS10+BS11+BS12+BS13+BS14+BS15+BS16</f>
        <v>100</v>
      </c>
      <c r="CT16" s="33">
        <f t="shared" ref="CT16" si="740">BT3+BT4+BT5+BT6+BT7+BT8+BT9+BT10+BT11+BT12+BT13+BT14+BT15+BT16</f>
        <v>100</v>
      </c>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row>
    <row r="17" spans="1:125" x14ac:dyDescent="0.25">
      <c r="B17" s="49" t="s">
        <v>20</v>
      </c>
      <c r="C17" s="2">
        <v>0</v>
      </c>
      <c r="D17" s="2">
        <v>4</v>
      </c>
      <c r="E17" s="2">
        <v>6</v>
      </c>
      <c r="F17" s="2">
        <v>3</v>
      </c>
      <c r="G17" s="2">
        <v>0</v>
      </c>
      <c r="H17" s="3">
        <v>0</v>
      </c>
      <c r="I17" s="3">
        <v>0</v>
      </c>
      <c r="J17" s="3">
        <v>0</v>
      </c>
      <c r="K17" s="3">
        <v>0</v>
      </c>
      <c r="L17" s="3">
        <v>0</v>
      </c>
      <c r="M17" s="3">
        <v>0</v>
      </c>
      <c r="N17" s="3">
        <v>0</v>
      </c>
      <c r="O17" s="3">
        <v>0</v>
      </c>
      <c r="P17" s="3">
        <v>0</v>
      </c>
      <c r="Q17" s="3">
        <v>0</v>
      </c>
      <c r="R17" s="3">
        <v>0</v>
      </c>
      <c r="S17" s="49">
        <v>13</v>
      </c>
      <c r="V17" s="49">
        <v>256</v>
      </c>
      <c r="W17" s="3">
        <f>Q3</f>
        <v>0</v>
      </c>
      <c r="X17" s="3">
        <f>Q4</f>
        <v>0</v>
      </c>
      <c r="Y17" s="49">
        <f>Q5</f>
        <v>0</v>
      </c>
      <c r="Z17" s="49">
        <f>Q6</f>
        <v>0</v>
      </c>
      <c r="AA17" s="49">
        <f>Q7</f>
        <v>0</v>
      </c>
      <c r="AB17" s="49">
        <f>Q8</f>
        <v>0</v>
      </c>
      <c r="AC17" s="49">
        <f>Q9</f>
        <v>0</v>
      </c>
      <c r="AD17" s="49">
        <f>Q10</f>
        <v>0</v>
      </c>
      <c r="AE17" s="3">
        <f>Q11</f>
        <v>0</v>
      </c>
      <c r="AF17" s="3">
        <f>Q12</f>
        <v>0</v>
      </c>
      <c r="AG17" s="3">
        <f>Q13</f>
        <v>4</v>
      </c>
      <c r="AH17" s="3">
        <f>Q14</f>
        <v>0</v>
      </c>
      <c r="AI17" s="3">
        <f>Q15</f>
        <v>0</v>
      </c>
      <c r="AJ17" s="3">
        <f>Q16</f>
        <v>0</v>
      </c>
      <c r="AK17" s="3">
        <f>Q17</f>
        <v>0</v>
      </c>
      <c r="AL17" s="3">
        <f>Q18</f>
        <v>0</v>
      </c>
      <c r="AM17" s="3">
        <f>Q19</f>
        <v>0</v>
      </c>
      <c r="AN17" s="3">
        <f>Q20</f>
        <v>0</v>
      </c>
      <c r="AO17" s="3">
        <f>Q21</f>
        <v>0</v>
      </c>
      <c r="AP17" s="3">
        <f>Q22</f>
        <v>0</v>
      </c>
      <c r="AQ17" s="3">
        <f>Q23</f>
        <v>0</v>
      </c>
      <c r="AR17" s="3">
        <f>Q24</f>
        <v>0</v>
      </c>
      <c r="AS17" s="3">
        <f>Q25</f>
        <v>0</v>
      </c>
      <c r="AT17" s="3">
        <f>Q26</f>
        <v>0</v>
      </c>
      <c r="AU17" s="7"/>
      <c r="AV17" s="49">
        <v>256</v>
      </c>
      <c r="AW17" s="33">
        <f t="shared" ref="AW17" si="741">PRODUCT(W17*100*1/W19)</f>
        <v>0</v>
      </c>
      <c r="AX17" s="33">
        <f t="shared" ref="AX17" si="742">PRODUCT(X17*100*1/X19)</f>
        <v>0</v>
      </c>
      <c r="AY17" s="30">
        <f t="shared" ref="AY17" si="743">PRODUCT(Y17*100*1/Y19)</f>
        <v>0</v>
      </c>
      <c r="AZ17" s="30">
        <f t="shared" ref="AZ17" si="744">PRODUCT(Z17*100*1/Z19)</f>
        <v>0</v>
      </c>
      <c r="BA17" s="30">
        <f t="shared" ref="BA17" si="745">PRODUCT(AA17*100*1/AA19)</f>
        <v>0</v>
      </c>
      <c r="BB17" s="30">
        <f t="shared" ref="BB17" si="746">PRODUCT(AB17*100*1/AB19)</f>
        <v>0</v>
      </c>
      <c r="BC17" s="30">
        <f t="shared" ref="BC17" si="747">PRODUCT(AC17*100*1/AC19)</f>
        <v>0</v>
      </c>
      <c r="BD17" s="30">
        <f t="shared" ref="BD17" si="748">PRODUCT(AD17*100*1/AD19)</f>
        <v>0</v>
      </c>
      <c r="BE17" s="33">
        <f t="shared" ref="BE17" si="749">PRODUCT(AE17*100*1/AE19)</f>
        <v>0</v>
      </c>
      <c r="BF17" s="33">
        <f t="shared" ref="BF17" si="750">PRODUCT(AF17*100*1/AF19)</f>
        <v>0</v>
      </c>
      <c r="BG17" s="33">
        <f t="shared" ref="BG17" si="751">PRODUCT(AG17*100*1/AG19)</f>
        <v>28.571428571428573</v>
      </c>
      <c r="BH17" s="33">
        <f t="shared" ref="BH17" si="752">PRODUCT(AH17*100*1/AH19)</f>
        <v>0</v>
      </c>
      <c r="BI17" s="33">
        <f t="shared" ref="BI17" si="753">PRODUCT(AI17*100*1/AI19)</f>
        <v>0</v>
      </c>
      <c r="BJ17" s="33">
        <f t="shared" ref="BJ17" si="754">PRODUCT(AJ17*100*1/AJ19)</f>
        <v>0</v>
      </c>
      <c r="BK17" s="33">
        <f t="shared" ref="BK17" si="755">PRODUCT(AK17*100*1/AK19)</f>
        <v>0</v>
      </c>
      <c r="BL17" s="33">
        <f t="shared" ref="BL17" si="756">PRODUCT(AL17*100*1/AL19)</f>
        <v>0</v>
      </c>
      <c r="BM17" s="33">
        <f t="shared" ref="BM17" si="757">PRODUCT(AM17*100*1/AM19)</f>
        <v>0</v>
      </c>
      <c r="BN17" s="33">
        <f t="shared" ref="BN17" si="758">PRODUCT(AN17*100*1/AN19)</f>
        <v>0</v>
      </c>
      <c r="BO17" s="33">
        <f t="shared" ref="BO17" si="759">PRODUCT(AO17*100*1/AO19)</f>
        <v>0</v>
      </c>
      <c r="BP17" s="33">
        <f t="shared" ref="BP17" si="760">PRODUCT(AP17*100*1/AP19)</f>
        <v>0</v>
      </c>
      <c r="BQ17" s="33">
        <f t="shared" ref="BQ17" si="761">PRODUCT(AQ17*100*1/AQ19)</f>
        <v>0</v>
      </c>
      <c r="BR17" s="33">
        <f t="shared" ref="BR17" si="762">PRODUCT(AR17*100*1/AR19)</f>
        <v>0</v>
      </c>
      <c r="BS17" s="33">
        <f t="shared" ref="BS17" si="763">PRODUCT(AS17*100*1/AS19)</f>
        <v>0</v>
      </c>
      <c r="BT17" s="33">
        <f t="shared" ref="BT17" si="764">PRODUCT(AT17*100*1/AT19)</f>
        <v>0</v>
      </c>
      <c r="BU17" s="49"/>
      <c r="BV17" s="49">
        <v>256</v>
      </c>
      <c r="BW17" s="33">
        <f t="shared" ref="BW17" si="765">AW3+AW4+AW5+AW6+AW7+AW8+AW9+AW10+AW11+AW12+AW13+AW14+AW15+AW16+AW17</f>
        <v>100</v>
      </c>
      <c r="BX17" s="33">
        <f t="shared" ref="BX17" si="766">AX3+AX4+AX5+AX6+AX7+AX8+AX9+AX10+AX11+AX12+AX13+AX14+AX15+AX16+AX17</f>
        <v>100</v>
      </c>
      <c r="BY17" s="30">
        <f t="shared" ref="BY17" si="767">AY3+AY4+AY5+AY6+AY7+AY8+AY9+AY10+AY11+AY12+AY13+AY14+AY15+AY16+AY17</f>
        <v>100</v>
      </c>
      <c r="BZ17" s="30">
        <f t="shared" ref="BZ17" si="768">AZ3+AZ4+AZ5+AZ6+AZ7+AZ8+AZ9+AZ10+AZ11+AZ12+AZ13+AZ14+AZ15+AZ16+AZ17</f>
        <v>100</v>
      </c>
      <c r="CA17" s="30">
        <f t="shared" ref="CA17" si="769">BA3+BA4+BA5+BA6+BA7+BA8+BA9+BA10+BA11+BA12+BA13+BA14+BA15+BA16+BA17</f>
        <v>100</v>
      </c>
      <c r="CB17" s="30">
        <f t="shared" ref="CB17" si="770">BB3+BB4+BB5+BB6+BB7+BB8+BB9+BB10+BB11+BB12+BB13+BB14+BB15+BB16+BB17</f>
        <v>100</v>
      </c>
      <c r="CC17" s="30">
        <f t="shared" ref="CC17" si="771">BC3+BC4+BC5+BC6+BC7+BC8+BC9+BC10+BC11+BC12+BC13+BC14+BC15+BC16+BC17</f>
        <v>99.999999999999986</v>
      </c>
      <c r="CD17" s="30">
        <f t="shared" ref="CD17" si="772">BD3+BD4+BD5+BD6+BD7+BD8+BD9+BD10+BD11+BD12+BD13+BD14+BD15+BD16+BD17</f>
        <v>100</v>
      </c>
      <c r="CE17" s="33">
        <f t="shared" ref="CE17" si="773">BE3+BE4+BE5+BE6+BE7+BE8+BE9+BE10+BE11+BE12+BE13+BE14+BE15+BE16+BE17</f>
        <v>100</v>
      </c>
      <c r="CF17" s="33">
        <f t="shared" ref="CF17" si="774">BF3+BF4+BF5+BF6+BF7+BF8+BF9+BF10+BF11+BF12+BF13+BF14+BF15+BF16+BF17</f>
        <v>100</v>
      </c>
      <c r="CG17" s="33">
        <f t="shared" ref="CG17" si="775">BG3+BG4+BG5+BG6+BG7+BG8+BG9+BG10+BG11+BG12+BG13+BG14+BG15+BG16+BG17</f>
        <v>92.857142857142861</v>
      </c>
      <c r="CH17" s="33">
        <f t="shared" ref="CH17" si="776">BH3+BH4+BH5+BH6+BH7+BH8+BH9+BH10+BH11+BH12+BH13+BH14+BH15+BH16+BH17</f>
        <v>100</v>
      </c>
      <c r="CI17" s="33">
        <f t="shared" ref="CI17" si="777">BI3+BI4+BI5+BI6+BI7+BI8+BI9+BI10+BI11+BI12+BI13+BI14+BI15+BI16+BI17</f>
        <v>100</v>
      </c>
      <c r="CJ17" s="33">
        <f t="shared" ref="CJ17" si="778">BJ3+BJ4+BJ5+BJ6+BJ7+BJ8+BJ9+BJ10+BJ11+BJ12+BJ13+BJ14+BJ15+BJ16+BJ17</f>
        <v>100</v>
      </c>
      <c r="CK17" s="33">
        <f t="shared" ref="CK17" si="779">BK3+BK4+BK5+BK6+BK7+BK8+BK9+BK10+BK11+BK12+BK13+BK14+BK15+BK16+BK17</f>
        <v>100</v>
      </c>
      <c r="CL17" s="33">
        <f t="shared" ref="CL17" si="780">BL3+BL4+BL5+BL6+BL7+BL8+BL9+BL10+BL11+BL12+BL13+BL14+BL15+BL16+BL17</f>
        <v>100</v>
      </c>
      <c r="CM17" s="33">
        <f t="shared" ref="CM17" si="781">BM3+BM4+BM5+BM6+BM7+BM8+BM9+BM10+BM11+BM12+BM13+BM14+BM15+BM16+BM17</f>
        <v>100</v>
      </c>
      <c r="CN17" s="33">
        <f t="shared" ref="CN17" si="782">BN3+BN4+BN5+BN6+BN7+BN8+BN9+BN10+BN11+BN12+BN13+BN14+BN15+BN16+BN17</f>
        <v>100</v>
      </c>
      <c r="CO17" s="33">
        <f t="shared" ref="CO17" si="783">BO3+BO4+BO5+BO6+BO7+BO8+BO9+BO10+BO11+BO12+BO13+BO14+BO15+BO16+BO17</f>
        <v>100</v>
      </c>
      <c r="CP17" s="33">
        <f t="shared" ref="CP17" si="784">BP3+BP4+BP5+BP6+BP7+BP8+BP9+BP10+BP11+BP12+BP13+BP14+BP15+BP16+BP17</f>
        <v>100</v>
      </c>
      <c r="CQ17" s="33">
        <f t="shared" ref="CQ17" si="785">BQ3+BQ4+BQ5+BQ6+BQ7+BQ8+BQ9+BQ10+BQ11+BQ12+BQ13+BQ14+BQ15+BQ16+BQ17</f>
        <v>100</v>
      </c>
      <c r="CR17" s="33">
        <f t="shared" ref="CR17" si="786">BR3+BR4+BR5+BR6+BR7+BR8+BR9+BR10+BR11+BR12+BR13+BR14+BR15+BR16+BR17</f>
        <v>100</v>
      </c>
      <c r="CS17" s="33">
        <f t="shared" ref="CS17" si="787">BS3+BS4+BS5+BS6+BS7+BS8+BS9+BS10+BS11+BS12+BS13+BS14+BS15+BS16+BS17</f>
        <v>100</v>
      </c>
      <c r="CT17" s="33">
        <f t="shared" ref="CT17" si="788">BT3+BT4+BT5+BT6+BT7+BT8+BT9+BT10+BT11+BT12+BT13+BT14+BT15+BT16+BT17</f>
        <v>100</v>
      </c>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row>
    <row r="18" spans="1:125" x14ac:dyDescent="0.25">
      <c r="B18" s="49" t="s">
        <v>21</v>
      </c>
      <c r="C18" s="2">
        <v>0</v>
      </c>
      <c r="D18" s="2">
        <v>0</v>
      </c>
      <c r="E18" s="2">
        <v>12</v>
      </c>
      <c r="F18" s="2">
        <v>0</v>
      </c>
      <c r="G18" s="2">
        <v>1</v>
      </c>
      <c r="H18" s="2">
        <v>0</v>
      </c>
      <c r="I18" s="2">
        <v>0</v>
      </c>
      <c r="J18" s="4">
        <v>0</v>
      </c>
      <c r="K18" s="3">
        <v>0</v>
      </c>
      <c r="L18" s="3">
        <v>0</v>
      </c>
      <c r="M18" s="3">
        <v>0</v>
      </c>
      <c r="N18" s="3">
        <v>0</v>
      </c>
      <c r="O18" s="3">
        <v>0</v>
      </c>
      <c r="P18" s="3">
        <v>0</v>
      </c>
      <c r="Q18" s="3">
        <v>0</v>
      </c>
      <c r="R18" s="3">
        <v>0</v>
      </c>
      <c r="S18" s="49">
        <v>13</v>
      </c>
      <c r="V18" s="49">
        <v>512</v>
      </c>
      <c r="W18" s="3">
        <f>R3</f>
        <v>0</v>
      </c>
      <c r="X18" s="3">
        <f>R4</f>
        <v>0</v>
      </c>
      <c r="Y18" s="49">
        <f>R5</f>
        <v>0</v>
      </c>
      <c r="Z18" s="49">
        <f>R6</f>
        <v>0</v>
      </c>
      <c r="AA18" s="49">
        <f>R7</f>
        <v>0</v>
      </c>
      <c r="AB18" s="49">
        <f>R8</f>
        <v>0</v>
      </c>
      <c r="AC18" s="49">
        <f>R9</f>
        <v>0</v>
      </c>
      <c r="AD18" s="49">
        <f>R10</f>
        <v>0</v>
      </c>
      <c r="AE18" s="3">
        <f>R11</f>
        <v>0</v>
      </c>
      <c r="AF18" s="3">
        <f>R12</f>
        <v>0</v>
      </c>
      <c r="AG18" s="3">
        <f>R13</f>
        <v>1</v>
      </c>
      <c r="AH18" s="3">
        <f>R14</f>
        <v>0</v>
      </c>
      <c r="AI18" s="3">
        <f>R15</f>
        <v>0</v>
      </c>
      <c r="AJ18" s="3">
        <f>R16</f>
        <v>0</v>
      </c>
      <c r="AK18" s="3">
        <f>R17</f>
        <v>0</v>
      </c>
      <c r="AL18" s="3">
        <f>R18</f>
        <v>0</v>
      </c>
      <c r="AM18" s="3">
        <f>R19</f>
        <v>0</v>
      </c>
      <c r="AN18" s="3">
        <f>R20</f>
        <v>0</v>
      </c>
      <c r="AO18" s="3">
        <f>R21</f>
        <v>0</v>
      </c>
      <c r="AP18" s="3">
        <f>R22</f>
        <v>0</v>
      </c>
      <c r="AQ18" s="3">
        <f>R23</f>
        <v>0</v>
      </c>
      <c r="AR18" s="3">
        <f>R24</f>
        <v>0</v>
      </c>
      <c r="AS18" s="3">
        <f>R25</f>
        <v>0</v>
      </c>
      <c r="AT18" s="3">
        <f>R26</f>
        <v>0</v>
      </c>
      <c r="AU18" s="7"/>
      <c r="AV18" s="49">
        <v>512</v>
      </c>
      <c r="AW18" s="33">
        <f t="shared" ref="AW18" si="789">PRODUCT(W18*100*1/W19)</f>
        <v>0</v>
      </c>
      <c r="AX18" s="33">
        <f t="shared" ref="AX18" si="790">PRODUCT(X18*100*1/X19)</f>
        <v>0</v>
      </c>
      <c r="AY18" s="30">
        <f t="shared" ref="AY18" si="791">PRODUCT(Y18*100*1/Y19)</f>
        <v>0</v>
      </c>
      <c r="AZ18" s="30">
        <f t="shared" ref="AZ18" si="792">PRODUCT(Z18*100*1/Z19)</f>
        <v>0</v>
      </c>
      <c r="BA18" s="30">
        <f t="shared" ref="BA18" si="793">PRODUCT(AA18*100*1/AA19)</f>
        <v>0</v>
      </c>
      <c r="BB18" s="30">
        <f t="shared" ref="BB18" si="794">PRODUCT(AB18*100*1/AB19)</f>
        <v>0</v>
      </c>
      <c r="BC18" s="30">
        <f t="shared" ref="BC18" si="795">PRODUCT(AC18*100*1/AC19)</f>
        <v>0</v>
      </c>
      <c r="BD18" s="30">
        <f t="shared" ref="BD18" si="796">PRODUCT(AD18*100*1/AD19)</f>
        <v>0</v>
      </c>
      <c r="BE18" s="33">
        <f t="shared" ref="BE18" si="797">PRODUCT(AE18*100*1/AE19)</f>
        <v>0</v>
      </c>
      <c r="BF18" s="33">
        <f t="shared" ref="BF18" si="798">PRODUCT(AF18*100*1/AF19)</f>
        <v>0</v>
      </c>
      <c r="BG18" s="33">
        <f t="shared" ref="BG18" si="799">PRODUCT(AG18*100*1/AG19)</f>
        <v>7.1428571428571432</v>
      </c>
      <c r="BH18" s="33">
        <f t="shared" ref="BH18" si="800">PRODUCT(AH18*100*1/AH19)</f>
        <v>0</v>
      </c>
      <c r="BI18" s="33">
        <f t="shared" ref="BI18" si="801">PRODUCT(AI18*100*1/AI19)</f>
        <v>0</v>
      </c>
      <c r="BJ18" s="33">
        <f t="shared" ref="BJ18" si="802">PRODUCT(AJ18*100*1/AJ19)</f>
        <v>0</v>
      </c>
      <c r="BK18" s="33">
        <f t="shared" ref="BK18" si="803">PRODUCT(AK18*100*1/AK19)</f>
        <v>0</v>
      </c>
      <c r="BL18" s="33">
        <f t="shared" ref="BL18" si="804">PRODUCT(AL18*100*1/AL19)</f>
        <v>0</v>
      </c>
      <c r="BM18" s="33">
        <f t="shared" ref="BM18" si="805">PRODUCT(AM18*100*1/AM19)</f>
        <v>0</v>
      </c>
      <c r="BN18" s="33">
        <f t="shared" ref="BN18" si="806">PRODUCT(AN18*100*1/AN19)</f>
        <v>0</v>
      </c>
      <c r="BO18" s="33">
        <f t="shared" ref="BO18" si="807">PRODUCT(AO18*100*1/AO19)</f>
        <v>0</v>
      </c>
      <c r="BP18" s="33">
        <f t="shared" ref="BP18" si="808">PRODUCT(AP18*100*1/AP19)</f>
        <v>0</v>
      </c>
      <c r="BQ18" s="33">
        <f t="shared" ref="BQ18" si="809">PRODUCT(AQ18*100*1/AQ19)</f>
        <v>0</v>
      </c>
      <c r="BR18" s="33">
        <f t="shared" ref="BR18" si="810">PRODUCT(AR18*100*1/AR19)</f>
        <v>0</v>
      </c>
      <c r="BS18" s="33">
        <f t="shared" ref="BS18" si="811">PRODUCT(AS18*100*1/AS19)</f>
        <v>0</v>
      </c>
      <c r="BT18" s="33">
        <f t="shared" ref="BT18" si="812">PRODUCT(AT18*100*1/AT19)</f>
        <v>0</v>
      </c>
      <c r="BU18" s="49"/>
      <c r="BV18" s="49">
        <v>512</v>
      </c>
      <c r="BW18" s="33">
        <f t="shared" ref="BW18" si="813">AW3+AW4+AW5+AW6+AW7+AW8+AW9+AW10+AW11+AW12+AW13+AW14+AW15+AW16+AW17+AW18</f>
        <v>100</v>
      </c>
      <c r="BX18" s="33">
        <f t="shared" ref="BX18" si="814">AX3+AX4+AX5+AX6+AX7+AX8+AX9+AX10+AX11+AX12+AX13+AX14+AX15+AX16+AX17+AX18</f>
        <v>100</v>
      </c>
      <c r="BY18" s="30">
        <f t="shared" ref="BY18" si="815">AY3+AY4+AY5+AY6+AY7+AY8+AY9+AY10+AY11+AY12+AY13+AY14+AY15+AY16+AY17+AY18</f>
        <v>100</v>
      </c>
      <c r="BZ18" s="30">
        <f t="shared" ref="BZ18" si="816">AZ3+AZ4+AZ5+AZ6+AZ7+AZ8+AZ9+AZ10+AZ11+AZ12+AZ13+AZ14+AZ15+AZ16+AZ17+AZ18</f>
        <v>100</v>
      </c>
      <c r="CA18" s="30">
        <f t="shared" ref="CA18" si="817">BA3+BA4+BA5+BA6+BA7+BA8+BA9+BA10+BA11+BA12+BA13+BA14+BA15+BA16+BA17+BA18</f>
        <v>100</v>
      </c>
      <c r="CB18" s="30">
        <f t="shared" ref="CB18" si="818">BB3+BB4+BB5+BB6+BB7+BB8+BB9+BB10+BB11+BB12+BB13+BB14+BB15+BB16+BB17+BB18</f>
        <v>100</v>
      </c>
      <c r="CC18" s="30">
        <f t="shared" ref="CC18" si="819">BC3+BC4+BC5+BC6+BC7+BC8+BC9+BC10+BC11+BC12+BC13+BC14+BC15+BC16+BC17+BC18</f>
        <v>99.999999999999986</v>
      </c>
      <c r="CD18" s="30">
        <f t="shared" ref="CD18" si="820">BD3+BD4+BD5+BD6+BD7+BD8+BD9+BD10+BD11+BD12+BD13+BD14+BD15+BD16+BD17+BD18</f>
        <v>100</v>
      </c>
      <c r="CE18" s="33">
        <f t="shared" ref="CE18" si="821">BE3+BE4+BE5+BE6+BE7+BE8+BE9+BE10+BE11+BE12+BE13+BE14+BE15+BE16+BE17+BE18</f>
        <v>100</v>
      </c>
      <c r="CF18" s="33">
        <f t="shared" ref="CF18" si="822">BF3+BF4+BF5+BF6+BF7+BF8+BF9+BF10+BF11+BF12+BF13+BF14+BF15+BF16+BF17+BF18</f>
        <v>100</v>
      </c>
      <c r="CG18" s="33">
        <f t="shared" ref="CG18" si="823">BG3+BG4+BG5+BG6+BG7+BG8+BG9+BG10+BG11+BG12+BG13+BG14+BG15+BG16+BG17+BG18</f>
        <v>100</v>
      </c>
      <c r="CH18" s="33">
        <f t="shared" ref="CH18" si="824">BH3+BH4+BH5+BH6+BH7+BH8+BH9+BH10+BH11+BH12+BH13+BH14+BH15+BH16+BH17+BH18</f>
        <v>100</v>
      </c>
      <c r="CI18" s="33">
        <f t="shared" ref="CI18" si="825">BI3+BI4+BI5+BI6+BI7+BI8+BI9+BI10+BI11+BI12+BI13+BI14+BI15+BI16+BI17+BI18</f>
        <v>100</v>
      </c>
      <c r="CJ18" s="33">
        <f t="shared" ref="CJ18" si="826">BJ3+BJ4+BJ5+BJ6+BJ7+BJ8+BJ9+BJ10+BJ11+BJ12+BJ13+BJ14+BJ15+BJ16+BJ17+BJ18</f>
        <v>100</v>
      </c>
      <c r="CK18" s="33">
        <f t="shared" ref="CK18" si="827">BK3+BK4+BK5+BK6+BK7+BK8+BK9+BK10+BK11+BK12+BK13+BK14+BK15+BK16+BK17+BK18</f>
        <v>100</v>
      </c>
      <c r="CL18" s="33">
        <f t="shared" ref="CL18" si="828">BL3+BL4+BL5+BL6+BL7+BL8+BL9+BL10+BL11+BL12+BL13+BL14+BL15+BL16+BL17+BL18</f>
        <v>100</v>
      </c>
      <c r="CM18" s="33">
        <f t="shared" ref="CM18" si="829">BM3+BM4+BM5+BM6+BM7+BM8+BM9+BM10+BM11+BM12+BM13+BM14+BM15+BM16+BM17+BM18</f>
        <v>100</v>
      </c>
      <c r="CN18" s="33">
        <f t="shared" ref="CN18" si="830">BN3+BN4+BN5+BN6+BN7+BN8+BN9+BN10+BN11+BN12+BN13+BN14+BN15+BN16+BN17+BN18</f>
        <v>100</v>
      </c>
      <c r="CO18" s="33">
        <f t="shared" ref="CO18" si="831">BO3+BO4+BO5+BO6+BO7+BO8+BO9+BO10+BO11+BO12+BO13+BO14+BO15+BO16+BO17+BO18</f>
        <v>100</v>
      </c>
      <c r="CP18" s="33">
        <f t="shared" ref="CP18" si="832">BP3+BP4+BP5+BP6+BP7+BP8+BP9+BP10+BP11+BP12+BP13+BP14+BP15+BP16+BP17+BP18</f>
        <v>100</v>
      </c>
      <c r="CQ18" s="33">
        <f t="shared" ref="CQ18" si="833">BQ3+BQ4+BQ5+BQ6+BQ7+BQ8+BQ9+BQ10+BQ11+BQ12+BQ13+BQ14+BQ15+BQ16+BQ17+BQ18</f>
        <v>100</v>
      </c>
      <c r="CR18" s="33">
        <f t="shared" ref="CR18" si="834">BR3+BR4+BR5+BR6+BR7+BR8+BR9+BR10+BR11+BR12+BR13+BR14+BR15+BR16+BR17+BR18</f>
        <v>100</v>
      </c>
      <c r="CS18" s="33">
        <f t="shared" ref="CS18" si="835">BS3+BS4+BS5+BS6+BS7+BS8+BS9+BS10+BS11+BS12+BS13+BS14+BS15+BS16+BS17+BS18</f>
        <v>100</v>
      </c>
      <c r="CT18" s="33">
        <f t="shared" ref="CT18" si="836">BT3+BT4+BT5+BT6+BT7+BT8+BT9+BT10+BT11+BT12+BT13+BT14+BT15+BT16+BT17+BT18</f>
        <v>100</v>
      </c>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row>
    <row r="19" spans="1:125" x14ac:dyDescent="0.25">
      <c r="B19" s="49" t="s">
        <v>33</v>
      </c>
      <c r="C19" s="2">
        <v>0</v>
      </c>
      <c r="D19" s="2">
        <v>11</v>
      </c>
      <c r="E19" s="2">
        <v>3</v>
      </c>
      <c r="F19" s="4">
        <v>0</v>
      </c>
      <c r="G19" s="4">
        <v>0</v>
      </c>
      <c r="H19" s="4">
        <v>0</v>
      </c>
      <c r="I19" s="3">
        <v>0</v>
      </c>
      <c r="J19" s="3">
        <v>0</v>
      </c>
      <c r="K19" s="3">
        <v>0</v>
      </c>
      <c r="L19" s="3">
        <v>0</v>
      </c>
      <c r="M19" s="3">
        <v>0</v>
      </c>
      <c r="N19" s="3">
        <v>0</v>
      </c>
      <c r="O19" s="3">
        <v>0</v>
      </c>
      <c r="P19" s="3">
        <v>0</v>
      </c>
      <c r="Q19" s="3">
        <v>0</v>
      </c>
      <c r="R19" s="3">
        <v>0</v>
      </c>
      <c r="S19" s="49">
        <v>14</v>
      </c>
      <c r="V19" s="49" t="s">
        <v>1</v>
      </c>
      <c r="W19" s="49">
        <f>S3</f>
        <v>13</v>
      </c>
      <c r="X19" s="49">
        <f>S4</f>
        <v>13</v>
      </c>
      <c r="Y19" s="49">
        <f>S5</f>
        <v>14</v>
      </c>
      <c r="Z19" s="49">
        <f>S6</f>
        <v>13</v>
      </c>
      <c r="AA19" s="49">
        <f>S7</f>
        <v>13</v>
      </c>
      <c r="AB19" s="49">
        <f>S8</f>
        <v>13</v>
      </c>
      <c r="AC19" s="49">
        <f>S9</f>
        <v>14</v>
      </c>
      <c r="AD19" s="49">
        <f>S10</f>
        <v>13</v>
      </c>
      <c r="AE19" s="49">
        <f>S11</f>
        <v>13</v>
      </c>
      <c r="AF19" s="49">
        <f>S12</f>
        <v>13</v>
      </c>
      <c r="AG19" s="49">
        <f>S13</f>
        <v>14</v>
      </c>
      <c r="AH19" s="49">
        <f>S14</f>
        <v>13</v>
      </c>
      <c r="AI19" s="49">
        <f>S15</f>
        <v>13</v>
      </c>
      <c r="AJ19" s="49">
        <f>S16</f>
        <v>13</v>
      </c>
      <c r="AK19" s="49">
        <f>S17</f>
        <v>13</v>
      </c>
      <c r="AL19" s="49">
        <f>S18</f>
        <v>13</v>
      </c>
      <c r="AM19" s="49">
        <f>S19</f>
        <v>14</v>
      </c>
      <c r="AN19" s="49">
        <f>S20</f>
        <v>14</v>
      </c>
      <c r="AO19" s="49">
        <f>S21</f>
        <v>14</v>
      </c>
      <c r="AP19" s="49">
        <f>S22</f>
        <v>14</v>
      </c>
      <c r="AQ19" s="49">
        <f>S23</f>
        <v>14</v>
      </c>
      <c r="AR19" s="49">
        <f>S24</f>
        <v>14</v>
      </c>
      <c r="AS19" s="49">
        <f>S25</f>
        <v>13</v>
      </c>
      <c r="AT19" s="49">
        <f>S26</f>
        <v>13</v>
      </c>
      <c r="AV19" s="49" t="s">
        <v>1</v>
      </c>
      <c r="AW19" s="30">
        <f t="shared" ref="AW19:BT19" si="837">SUM(AW3:AW18)</f>
        <v>100</v>
      </c>
      <c r="AX19" s="30">
        <f t="shared" si="837"/>
        <v>100</v>
      </c>
      <c r="AY19" s="30">
        <f t="shared" si="837"/>
        <v>100</v>
      </c>
      <c r="AZ19" s="30">
        <f t="shared" si="837"/>
        <v>100</v>
      </c>
      <c r="BA19" s="30">
        <f t="shared" si="837"/>
        <v>100</v>
      </c>
      <c r="BB19" s="30">
        <f t="shared" si="837"/>
        <v>100</v>
      </c>
      <c r="BC19" s="30">
        <f t="shared" si="837"/>
        <v>99.999999999999986</v>
      </c>
      <c r="BD19" s="30">
        <f t="shared" si="837"/>
        <v>100</v>
      </c>
      <c r="BE19" s="30">
        <f t="shared" si="837"/>
        <v>100</v>
      </c>
      <c r="BF19" s="30">
        <f t="shared" si="837"/>
        <v>100</v>
      </c>
      <c r="BG19" s="30">
        <f t="shared" si="837"/>
        <v>100</v>
      </c>
      <c r="BH19" s="30">
        <f t="shared" si="837"/>
        <v>100</v>
      </c>
      <c r="BI19" s="30">
        <f t="shared" si="837"/>
        <v>100</v>
      </c>
      <c r="BJ19" s="30">
        <f t="shared" si="837"/>
        <v>100</v>
      </c>
      <c r="BK19" s="30">
        <f t="shared" si="837"/>
        <v>100</v>
      </c>
      <c r="BL19" s="30">
        <f t="shared" si="837"/>
        <v>100</v>
      </c>
      <c r="BM19" s="30">
        <f t="shared" si="837"/>
        <v>100</v>
      </c>
      <c r="BN19" s="30">
        <f t="shared" si="837"/>
        <v>100</v>
      </c>
      <c r="BO19" s="30">
        <f t="shared" si="837"/>
        <v>100</v>
      </c>
      <c r="BP19" s="30">
        <f t="shared" si="837"/>
        <v>100</v>
      </c>
      <c r="BQ19" s="30">
        <f t="shared" si="837"/>
        <v>100</v>
      </c>
      <c r="BR19" s="30">
        <f t="shared" si="837"/>
        <v>100</v>
      </c>
      <c r="BS19" s="30">
        <f t="shared" si="837"/>
        <v>100</v>
      </c>
      <c r="BT19" s="30">
        <f t="shared" si="837"/>
        <v>100</v>
      </c>
      <c r="BU19" s="49"/>
      <c r="BV19" s="49"/>
      <c r="CQ19" s="30"/>
      <c r="CR19" s="30"/>
      <c r="CS19" s="3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row>
    <row r="20" spans="1:125" x14ac:dyDescent="0.25">
      <c r="B20" s="49" t="s">
        <v>34</v>
      </c>
      <c r="C20" s="2">
        <v>0</v>
      </c>
      <c r="D20" s="2">
        <v>0</v>
      </c>
      <c r="E20" s="2">
        <v>2</v>
      </c>
      <c r="F20" s="2">
        <v>1</v>
      </c>
      <c r="G20" s="2">
        <v>1</v>
      </c>
      <c r="H20" s="2">
        <v>7</v>
      </c>
      <c r="I20" s="2">
        <v>3</v>
      </c>
      <c r="J20" s="3">
        <v>0</v>
      </c>
      <c r="K20" s="3">
        <v>0</v>
      </c>
      <c r="L20" s="3">
        <v>0</v>
      </c>
      <c r="M20" s="3">
        <v>0</v>
      </c>
      <c r="N20" s="3">
        <v>0</v>
      </c>
      <c r="O20" s="3">
        <v>0</v>
      </c>
      <c r="P20" s="3">
        <v>0</v>
      </c>
      <c r="Q20" s="3">
        <v>0</v>
      </c>
      <c r="R20" s="3">
        <v>0</v>
      </c>
      <c r="S20" s="49">
        <v>14</v>
      </c>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row>
    <row r="21" spans="1:125" x14ac:dyDescent="0.25">
      <c r="B21" s="49" t="s">
        <v>35</v>
      </c>
      <c r="C21" s="2">
        <v>0</v>
      </c>
      <c r="D21" s="2">
        <v>0</v>
      </c>
      <c r="E21" s="2">
        <v>4</v>
      </c>
      <c r="F21" s="2">
        <v>0</v>
      </c>
      <c r="G21" s="2">
        <v>5</v>
      </c>
      <c r="H21" s="2">
        <v>4</v>
      </c>
      <c r="I21" s="2">
        <v>1</v>
      </c>
      <c r="J21" s="4">
        <v>0</v>
      </c>
      <c r="K21" s="3">
        <v>0</v>
      </c>
      <c r="L21" s="3">
        <v>0</v>
      </c>
      <c r="M21" s="3">
        <v>0</v>
      </c>
      <c r="N21" s="3">
        <v>0</v>
      </c>
      <c r="O21" s="3">
        <v>0</v>
      </c>
      <c r="P21" s="3">
        <v>0</v>
      </c>
      <c r="Q21" s="3">
        <v>0</v>
      </c>
      <c r="R21" s="3">
        <v>0</v>
      </c>
      <c r="S21" s="49">
        <v>14</v>
      </c>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row>
    <row r="22" spans="1:125" x14ac:dyDescent="0.25">
      <c r="B22" s="49" t="s">
        <v>24</v>
      </c>
      <c r="C22" s="2">
        <v>0</v>
      </c>
      <c r="D22" s="2">
        <v>5</v>
      </c>
      <c r="E22" s="2">
        <v>5</v>
      </c>
      <c r="F22" s="2">
        <v>3</v>
      </c>
      <c r="G22" s="2">
        <v>0</v>
      </c>
      <c r="H22" s="4">
        <v>0</v>
      </c>
      <c r="I22" s="3">
        <v>0</v>
      </c>
      <c r="J22" s="3">
        <v>0</v>
      </c>
      <c r="K22" s="3">
        <v>0</v>
      </c>
      <c r="L22" s="3">
        <v>1</v>
      </c>
      <c r="M22" s="3">
        <v>0</v>
      </c>
      <c r="N22" s="3">
        <v>0</v>
      </c>
      <c r="O22" s="3">
        <v>0</v>
      </c>
      <c r="P22" s="3">
        <v>0</v>
      </c>
      <c r="Q22" s="3">
        <v>0</v>
      </c>
      <c r="R22" s="3">
        <v>0</v>
      </c>
      <c r="S22" s="49">
        <v>14</v>
      </c>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row>
    <row r="23" spans="1:125" x14ac:dyDescent="0.25">
      <c r="B23" s="49" t="s">
        <v>36</v>
      </c>
      <c r="C23" s="2">
        <v>0</v>
      </c>
      <c r="D23" s="2">
        <v>0</v>
      </c>
      <c r="E23" s="2">
        <v>2</v>
      </c>
      <c r="F23" s="2">
        <v>0</v>
      </c>
      <c r="G23" s="2">
        <v>4</v>
      </c>
      <c r="H23" s="2">
        <v>3</v>
      </c>
      <c r="I23" s="2">
        <v>5</v>
      </c>
      <c r="J23" s="2">
        <v>0</v>
      </c>
      <c r="K23" s="2">
        <v>0</v>
      </c>
      <c r="L23" s="3">
        <v>0</v>
      </c>
      <c r="M23" s="3">
        <v>0</v>
      </c>
      <c r="N23" s="3">
        <v>0</v>
      </c>
      <c r="O23" s="3">
        <v>0</v>
      </c>
      <c r="P23" s="3">
        <v>0</v>
      </c>
      <c r="Q23" s="3">
        <v>0</v>
      </c>
      <c r="R23" s="3">
        <v>0</v>
      </c>
      <c r="S23" s="49">
        <v>14</v>
      </c>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row>
    <row r="24" spans="1:125" x14ac:dyDescent="0.25">
      <c r="B24" s="49" t="s">
        <v>37</v>
      </c>
      <c r="C24" s="2">
        <v>0</v>
      </c>
      <c r="D24" s="2">
        <v>0</v>
      </c>
      <c r="E24" s="2">
        <v>1</v>
      </c>
      <c r="F24" s="2">
        <v>1</v>
      </c>
      <c r="G24" s="2">
        <v>1</v>
      </c>
      <c r="H24" s="2">
        <v>6</v>
      </c>
      <c r="I24" s="2">
        <v>5</v>
      </c>
      <c r="J24" s="2">
        <v>0</v>
      </c>
      <c r="K24" s="2">
        <v>0</v>
      </c>
      <c r="L24" s="3">
        <v>0</v>
      </c>
      <c r="M24" s="3">
        <v>0</v>
      </c>
      <c r="N24" s="3">
        <v>0</v>
      </c>
      <c r="O24" s="3">
        <v>0</v>
      </c>
      <c r="P24" s="3">
        <v>0</v>
      </c>
      <c r="Q24" s="3">
        <v>0</v>
      </c>
      <c r="R24" s="3">
        <v>0</v>
      </c>
      <c r="S24" s="49">
        <v>14</v>
      </c>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row>
    <row r="25" spans="1:125" x14ac:dyDescent="0.25">
      <c r="B25" s="49" t="s">
        <v>38</v>
      </c>
      <c r="C25" s="2">
        <v>0</v>
      </c>
      <c r="D25" s="2">
        <v>0</v>
      </c>
      <c r="E25" s="2">
        <v>0</v>
      </c>
      <c r="F25" s="2">
        <v>13</v>
      </c>
      <c r="G25" s="2">
        <v>0</v>
      </c>
      <c r="H25" s="2">
        <v>0</v>
      </c>
      <c r="I25" s="2">
        <v>0</v>
      </c>
      <c r="J25" s="2">
        <v>0</v>
      </c>
      <c r="K25" s="2">
        <v>0</v>
      </c>
      <c r="L25" s="3">
        <v>0</v>
      </c>
      <c r="M25" s="3">
        <v>0</v>
      </c>
      <c r="N25" s="3">
        <v>0</v>
      </c>
      <c r="O25" s="3">
        <v>0</v>
      </c>
      <c r="P25" s="3">
        <v>0</v>
      </c>
      <c r="Q25" s="3">
        <v>0</v>
      </c>
      <c r="R25" s="3">
        <v>0</v>
      </c>
      <c r="S25" s="49">
        <v>13</v>
      </c>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row>
    <row r="26" spans="1:125" x14ac:dyDescent="0.25">
      <c r="B26" s="49" t="s">
        <v>22</v>
      </c>
      <c r="C26" s="2">
        <v>0</v>
      </c>
      <c r="D26" s="2">
        <v>9</v>
      </c>
      <c r="E26" s="2">
        <v>0</v>
      </c>
      <c r="F26" s="2">
        <v>3</v>
      </c>
      <c r="G26" s="2">
        <v>0</v>
      </c>
      <c r="H26" s="2">
        <v>1</v>
      </c>
      <c r="I26" s="3">
        <v>0</v>
      </c>
      <c r="J26" s="3">
        <v>0</v>
      </c>
      <c r="K26" s="3">
        <v>0</v>
      </c>
      <c r="L26" s="3">
        <v>0</v>
      </c>
      <c r="M26" s="3">
        <v>0</v>
      </c>
      <c r="N26" s="3">
        <v>0</v>
      </c>
      <c r="O26" s="3">
        <v>0</v>
      </c>
      <c r="P26" s="3">
        <v>0</v>
      </c>
      <c r="Q26" s="3">
        <v>0</v>
      </c>
      <c r="R26" s="3">
        <v>0</v>
      </c>
      <c r="S26" s="49">
        <v>13</v>
      </c>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row>
    <row r="27" spans="1:125" x14ac:dyDescent="0.25">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row>
    <row r="28" spans="1:125" x14ac:dyDescent="0.25">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row>
    <row r="29" spans="1:125" x14ac:dyDescent="0.25">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row>
    <row r="30" spans="1:125" x14ac:dyDescent="0.25">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row>
    <row r="31" spans="1:125" x14ac:dyDescent="0.25">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row>
    <row r="32" spans="1:125" x14ac:dyDescent="0.25">
      <c r="A32" s="49" t="s">
        <v>114</v>
      </c>
      <c r="V32" s="49" t="str">
        <f>A32</f>
        <v xml:space="preserve">Staphylococcus epidermidis  </v>
      </c>
      <c r="AV32" s="49" t="str">
        <f>A32</f>
        <v xml:space="preserve">Staphylococcus epidermidis  </v>
      </c>
      <c r="BV32" s="30" t="str">
        <f>A32</f>
        <v xml:space="preserve">Staphylococcus epidermidis  </v>
      </c>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row>
    <row r="33" spans="2:127" ht="18.75" x14ac:dyDescent="0.25">
      <c r="B33" s="49" t="s">
        <v>0</v>
      </c>
      <c r="C33" s="49">
        <v>1.5625E-2</v>
      </c>
      <c r="D33" s="49">
        <v>3.125E-2</v>
      </c>
      <c r="E33" s="49">
        <v>6.25E-2</v>
      </c>
      <c r="F33" s="49">
        <v>0.125</v>
      </c>
      <c r="G33" s="49">
        <v>0.25</v>
      </c>
      <c r="H33" s="49">
        <v>0.5</v>
      </c>
      <c r="I33" s="49">
        <v>1</v>
      </c>
      <c r="J33" s="49">
        <v>2</v>
      </c>
      <c r="K33" s="49">
        <v>4</v>
      </c>
      <c r="L33" s="49">
        <v>8</v>
      </c>
      <c r="M33" s="49">
        <v>16</v>
      </c>
      <c r="N33" s="49">
        <v>32</v>
      </c>
      <c r="O33" s="49">
        <v>64</v>
      </c>
      <c r="P33" s="49">
        <v>128</v>
      </c>
      <c r="Q33" s="49">
        <v>256</v>
      </c>
      <c r="R33" s="49">
        <v>512</v>
      </c>
      <c r="S33" s="49" t="s">
        <v>1</v>
      </c>
      <c r="V33" s="49" t="s">
        <v>0</v>
      </c>
      <c r="W33" s="49" t="str">
        <f>B34</f>
        <v>Penicillin G</v>
      </c>
      <c r="X33" s="49" t="str">
        <f>B35</f>
        <v>Oxacillin</v>
      </c>
      <c r="Y33" s="49" t="str">
        <f>B36</f>
        <v>Ampicillin/ Sulbactam</v>
      </c>
      <c r="Z33" s="49" t="str">
        <f>B37</f>
        <v>Piperacillin/ Tazobactam</v>
      </c>
      <c r="AA33" s="49" t="str">
        <f>B38</f>
        <v>Cefotaxim</v>
      </c>
      <c r="AB33" s="49" t="str">
        <f>B39</f>
        <v>Cefuroxim</v>
      </c>
      <c r="AC33" s="49" t="str">
        <f>B40</f>
        <v>Imipenem</v>
      </c>
      <c r="AD33" s="49" t="str">
        <f>B41</f>
        <v>Meropenem</v>
      </c>
      <c r="AE33" s="49" t="str">
        <f>B42</f>
        <v>Amikacin</v>
      </c>
      <c r="AF33" s="49" t="str">
        <f>B43</f>
        <v>Gentamicin</v>
      </c>
      <c r="AG33" s="49" t="str">
        <f>B44</f>
        <v>Fosfomycin</v>
      </c>
      <c r="AH33" s="49" t="str">
        <f>B45</f>
        <v>Cotrimoxazol</v>
      </c>
      <c r="AI33" s="49" t="str">
        <f>B46</f>
        <v>Ciprofloxacin</v>
      </c>
      <c r="AJ33" s="49" t="str">
        <f>B47</f>
        <v>Levofloxacin</v>
      </c>
      <c r="AK33" s="49" t="str">
        <f>B48</f>
        <v>Moxifloxacin</v>
      </c>
      <c r="AL33" s="49" t="str">
        <f>B49</f>
        <v>Doxycyclin</v>
      </c>
      <c r="AM33" s="49" t="str">
        <f>B50</f>
        <v>Rifampicin</v>
      </c>
      <c r="AN33" s="49" t="str">
        <f>B51</f>
        <v>Daptomycin</v>
      </c>
      <c r="AO33" s="49" t="str">
        <f>B52</f>
        <v>Roxythromycin</v>
      </c>
      <c r="AP33" s="49" t="str">
        <f>B53</f>
        <v>Clindamycin</v>
      </c>
      <c r="AQ33" s="49" t="str">
        <f>B54</f>
        <v>Linezolid</v>
      </c>
      <c r="AR33" s="49" t="str">
        <f>B55</f>
        <v>Vancomycin</v>
      </c>
      <c r="AS33" s="49" t="s">
        <v>38</v>
      </c>
      <c r="AT33" s="49" t="s">
        <v>22</v>
      </c>
      <c r="AW33" s="49" t="str">
        <f t="shared" ref="AW33:BS33" si="838">W33</f>
        <v>Penicillin G</v>
      </c>
      <c r="AX33" s="49" t="str">
        <f t="shared" si="838"/>
        <v>Oxacillin</v>
      </c>
      <c r="AY33" s="49" t="str">
        <f t="shared" si="838"/>
        <v>Ampicillin/ Sulbactam</v>
      </c>
      <c r="AZ33" s="49" t="str">
        <f t="shared" si="838"/>
        <v>Piperacillin/ Tazobactam</v>
      </c>
      <c r="BA33" s="49" t="str">
        <f t="shared" si="838"/>
        <v>Cefotaxim</v>
      </c>
      <c r="BB33" s="49" t="str">
        <f t="shared" si="838"/>
        <v>Cefuroxim</v>
      </c>
      <c r="BC33" s="49" t="str">
        <f t="shared" si="838"/>
        <v>Imipenem</v>
      </c>
      <c r="BD33" s="49" t="str">
        <f t="shared" si="838"/>
        <v>Meropenem</v>
      </c>
      <c r="BE33" s="49" t="str">
        <f t="shared" si="838"/>
        <v>Amikacin</v>
      </c>
      <c r="BF33" s="49" t="str">
        <f t="shared" si="838"/>
        <v>Gentamicin</v>
      </c>
      <c r="BG33" s="49" t="str">
        <f t="shared" si="838"/>
        <v>Fosfomycin</v>
      </c>
      <c r="BH33" s="49" t="str">
        <f t="shared" si="838"/>
        <v>Cotrimoxazol</v>
      </c>
      <c r="BI33" s="49" t="str">
        <f t="shared" si="838"/>
        <v>Ciprofloxacin</v>
      </c>
      <c r="BJ33" s="49" t="str">
        <f t="shared" si="838"/>
        <v>Levofloxacin</v>
      </c>
      <c r="BK33" s="49" t="str">
        <f t="shared" si="838"/>
        <v>Moxifloxacin</v>
      </c>
      <c r="BL33" s="49" t="str">
        <f t="shared" si="838"/>
        <v>Doxycyclin</v>
      </c>
      <c r="BM33" s="49" t="str">
        <f t="shared" si="838"/>
        <v>Rifampicin</v>
      </c>
      <c r="BN33" s="49" t="str">
        <f t="shared" si="838"/>
        <v>Daptomycin</v>
      </c>
      <c r="BO33" s="49" t="str">
        <f t="shared" si="838"/>
        <v>Roxythromycin</v>
      </c>
      <c r="BP33" s="49" t="str">
        <f t="shared" si="838"/>
        <v>Clindamycin</v>
      </c>
      <c r="BQ33" s="49" t="str">
        <f t="shared" si="838"/>
        <v>Linezolid</v>
      </c>
      <c r="BR33" s="49" t="str">
        <f t="shared" si="838"/>
        <v>Vancomycin</v>
      </c>
      <c r="BS33" s="49" t="str">
        <f t="shared" si="838"/>
        <v>Teicoplanin</v>
      </c>
      <c r="BT33" s="49" t="s">
        <v>22</v>
      </c>
      <c r="BU33" s="49"/>
      <c r="BV33" s="49"/>
      <c r="BW33" s="30" t="str">
        <f t="shared" ref="BW33:CS33" si="839">W33</f>
        <v>Penicillin G</v>
      </c>
      <c r="BX33" s="30" t="str">
        <f t="shared" si="839"/>
        <v>Oxacillin</v>
      </c>
      <c r="BY33" s="30" t="str">
        <f t="shared" si="839"/>
        <v>Ampicillin/ Sulbactam</v>
      </c>
      <c r="BZ33" s="30" t="str">
        <f t="shared" si="839"/>
        <v>Piperacillin/ Tazobactam</v>
      </c>
      <c r="CA33" s="30" t="str">
        <f t="shared" si="839"/>
        <v>Cefotaxim</v>
      </c>
      <c r="CB33" s="30" t="str">
        <f t="shared" si="839"/>
        <v>Cefuroxim</v>
      </c>
      <c r="CC33" s="30" t="str">
        <f t="shared" si="839"/>
        <v>Imipenem</v>
      </c>
      <c r="CD33" s="30" t="str">
        <f t="shared" si="839"/>
        <v>Meropenem</v>
      </c>
      <c r="CE33" s="30" t="str">
        <f t="shared" si="839"/>
        <v>Amikacin</v>
      </c>
      <c r="CF33" s="30" t="str">
        <f t="shared" si="839"/>
        <v>Gentamicin</v>
      </c>
      <c r="CG33" s="30" t="str">
        <f t="shared" si="839"/>
        <v>Fosfomycin</v>
      </c>
      <c r="CH33" s="30" t="str">
        <f t="shared" si="839"/>
        <v>Cotrimoxazol</v>
      </c>
      <c r="CI33" s="30" t="str">
        <f t="shared" si="839"/>
        <v>Ciprofloxacin</v>
      </c>
      <c r="CJ33" s="30" t="str">
        <f t="shared" si="839"/>
        <v>Levofloxacin</v>
      </c>
      <c r="CK33" s="30" t="str">
        <f t="shared" si="839"/>
        <v>Moxifloxacin</v>
      </c>
      <c r="CL33" s="30" t="str">
        <f t="shared" si="839"/>
        <v>Doxycyclin</v>
      </c>
      <c r="CM33" s="30" t="str">
        <f t="shared" si="839"/>
        <v>Rifampicin</v>
      </c>
      <c r="CN33" s="30" t="str">
        <f t="shared" si="839"/>
        <v>Daptomycin</v>
      </c>
      <c r="CO33" s="30" t="str">
        <f t="shared" si="839"/>
        <v>Roxythromycin</v>
      </c>
      <c r="CP33" s="30" t="str">
        <f t="shared" si="839"/>
        <v>Clindamycin</v>
      </c>
      <c r="CQ33" s="30" t="str">
        <f t="shared" si="839"/>
        <v>Linezolid</v>
      </c>
      <c r="CR33" s="30" t="str">
        <f t="shared" si="839"/>
        <v>Vancomycin</v>
      </c>
      <c r="CS33" s="30" t="str">
        <f t="shared" si="839"/>
        <v>Teicoplanin</v>
      </c>
      <c r="CT33" s="49" t="s">
        <v>22</v>
      </c>
      <c r="CW33" s="39"/>
      <c r="CX33" s="24" t="s">
        <v>73</v>
      </c>
      <c r="CY33" s="24" t="s">
        <v>74</v>
      </c>
      <c r="CZ33" s="24" t="s">
        <v>53</v>
      </c>
      <c r="DA33" s="24" t="s">
        <v>55</v>
      </c>
      <c r="DB33" s="24" t="s">
        <v>57</v>
      </c>
      <c r="DC33" s="24" t="s">
        <v>75</v>
      </c>
      <c r="DD33" s="24" t="s">
        <v>59</v>
      </c>
      <c r="DE33" s="24" t="s">
        <v>60</v>
      </c>
      <c r="DF33" s="24" t="s">
        <v>62</v>
      </c>
      <c r="DG33" s="24" t="s">
        <v>63</v>
      </c>
      <c r="DH33" s="24" t="s">
        <v>65</v>
      </c>
      <c r="DI33" s="24" t="s">
        <v>66</v>
      </c>
      <c r="DJ33" s="24" t="s">
        <v>67</v>
      </c>
      <c r="DK33" s="24" t="s">
        <v>68</v>
      </c>
      <c r="DL33" s="24" t="s">
        <v>69</v>
      </c>
      <c r="DM33" s="24" t="s">
        <v>70</v>
      </c>
      <c r="DN33" s="24" t="s">
        <v>76</v>
      </c>
      <c r="DO33" s="24" t="s">
        <v>77</v>
      </c>
      <c r="DP33" s="24" t="s">
        <v>78</v>
      </c>
      <c r="DQ33" s="24" t="s">
        <v>79</v>
      </c>
      <c r="DR33" s="24" t="s">
        <v>80</v>
      </c>
      <c r="DS33" s="24" t="s">
        <v>81</v>
      </c>
      <c r="DT33" s="24" t="s">
        <v>82</v>
      </c>
      <c r="DU33" s="24" t="s">
        <v>93</v>
      </c>
      <c r="DW33" s="10"/>
    </row>
    <row r="34" spans="2:127" ht="18.75" x14ac:dyDescent="0.25">
      <c r="B34" s="49" t="s">
        <v>31</v>
      </c>
      <c r="C34" s="2">
        <v>0</v>
      </c>
      <c r="D34" s="2">
        <v>19</v>
      </c>
      <c r="E34" s="2">
        <v>7</v>
      </c>
      <c r="F34" s="2">
        <v>10</v>
      </c>
      <c r="G34" s="3">
        <v>10</v>
      </c>
      <c r="H34" s="3">
        <v>15</v>
      </c>
      <c r="I34" s="3">
        <v>15</v>
      </c>
      <c r="J34" s="3">
        <v>15</v>
      </c>
      <c r="K34" s="3">
        <v>21</v>
      </c>
      <c r="L34" s="3">
        <v>82</v>
      </c>
      <c r="M34" s="3">
        <v>0</v>
      </c>
      <c r="N34" s="3">
        <v>0</v>
      </c>
      <c r="O34" s="3">
        <v>0</v>
      </c>
      <c r="P34" s="3">
        <v>0</v>
      </c>
      <c r="Q34" s="3">
        <v>0</v>
      </c>
      <c r="R34" s="3">
        <v>0</v>
      </c>
      <c r="S34" s="49">
        <v>194</v>
      </c>
      <c r="V34" s="49">
        <v>1.5625E-2</v>
      </c>
      <c r="W34" s="2">
        <f>C34</f>
        <v>0</v>
      </c>
      <c r="X34" s="2">
        <f>C35</f>
        <v>0</v>
      </c>
      <c r="Y34" s="49">
        <f>C36</f>
        <v>0</v>
      </c>
      <c r="Z34" s="49">
        <f>C37</f>
        <v>0</v>
      </c>
      <c r="AA34" s="49">
        <f>C38</f>
        <v>0</v>
      </c>
      <c r="AB34" s="49">
        <f>C39</f>
        <v>0</v>
      </c>
      <c r="AC34" s="49">
        <f>C40</f>
        <v>0</v>
      </c>
      <c r="AD34" s="49">
        <f>C41</f>
        <v>0</v>
      </c>
      <c r="AE34" s="2">
        <f>C42</f>
        <v>0</v>
      </c>
      <c r="AF34" s="2">
        <f>C43</f>
        <v>0</v>
      </c>
      <c r="AG34" s="2">
        <f>C44</f>
        <v>0</v>
      </c>
      <c r="AH34" s="2">
        <f>C45</f>
        <v>0</v>
      </c>
      <c r="AI34" s="2">
        <f>C46</f>
        <v>0</v>
      </c>
      <c r="AJ34" s="2">
        <f>C47</f>
        <v>0</v>
      </c>
      <c r="AK34" s="2">
        <f>C48</f>
        <v>0</v>
      </c>
      <c r="AL34" s="2">
        <f>C49</f>
        <v>0</v>
      </c>
      <c r="AM34" s="2">
        <f>C50</f>
        <v>0</v>
      </c>
      <c r="AN34" s="2">
        <f>C51</f>
        <v>0</v>
      </c>
      <c r="AO34" s="2">
        <f>C52</f>
        <v>0</v>
      </c>
      <c r="AP34" s="2">
        <f>C53</f>
        <v>0</v>
      </c>
      <c r="AQ34" s="2">
        <f>C54</f>
        <v>0</v>
      </c>
      <c r="AR34" s="2">
        <f>C55</f>
        <v>0</v>
      </c>
      <c r="AS34" s="2">
        <f>C56</f>
        <v>0</v>
      </c>
      <c r="AT34" s="2">
        <f>C57</f>
        <v>0</v>
      </c>
      <c r="AU34" s="5"/>
      <c r="AV34" s="49">
        <v>1.5625E-2</v>
      </c>
      <c r="AW34" s="31">
        <f t="shared" ref="AW34:BT34" si="840">PRODUCT(W34*100*1/W50)</f>
        <v>0</v>
      </c>
      <c r="AX34" s="31">
        <f t="shared" si="840"/>
        <v>0</v>
      </c>
      <c r="AY34" s="30">
        <f t="shared" si="840"/>
        <v>0</v>
      </c>
      <c r="AZ34" s="30">
        <f t="shared" si="840"/>
        <v>0</v>
      </c>
      <c r="BA34" s="30">
        <f t="shared" si="840"/>
        <v>0</v>
      </c>
      <c r="BB34" s="30">
        <f t="shared" si="840"/>
        <v>0</v>
      </c>
      <c r="BC34" s="30">
        <f t="shared" si="840"/>
        <v>0</v>
      </c>
      <c r="BD34" s="30">
        <f t="shared" si="840"/>
        <v>0</v>
      </c>
      <c r="BE34" s="31">
        <f t="shared" si="840"/>
        <v>0</v>
      </c>
      <c r="BF34" s="31">
        <f t="shared" si="840"/>
        <v>0</v>
      </c>
      <c r="BG34" s="31">
        <f t="shared" si="840"/>
        <v>0</v>
      </c>
      <c r="BH34" s="31">
        <f t="shared" si="840"/>
        <v>0</v>
      </c>
      <c r="BI34" s="31">
        <f t="shared" si="840"/>
        <v>0</v>
      </c>
      <c r="BJ34" s="31">
        <f t="shared" si="840"/>
        <v>0</v>
      </c>
      <c r="BK34" s="31">
        <f t="shared" si="840"/>
        <v>0</v>
      </c>
      <c r="BL34" s="31">
        <f t="shared" si="840"/>
        <v>0</v>
      </c>
      <c r="BM34" s="31">
        <f t="shared" si="840"/>
        <v>0</v>
      </c>
      <c r="BN34" s="31">
        <f t="shared" si="840"/>
        <v>0</v>
      </c>
      <c r="BO34" s="31">
        <f t="shared" si="840"/>
        <v>0</v>
      </c>
      <c r="BP34" s="31">
        <f t="shared" si="840"/>
        <v>0</v>
      </c>
      <c r="BQ34" s="31">
        <f t="shared" si="840"/>
        <v>0</v>
      </c>
      <c r="BR34" s="31">
        <f t="shared" si="840"/>
        <v>0</v>
      </c>
      <c r="BS34" s="31">
        <f t="shared" si="840"/>
        <v>0</v>
      </c>
      <c r="BT34" s="31">
        <f t="shared" si="840"/>
        <v>0</v>
      </c>
      <c r="BU34" s="49"/>
      <c r="BV34" s="49">
        <v>1.5625E-2</v>
      </c>
      <c r="BW34" s="31">
        <f t="shared" ref="BW34:CT34" si="841">AW34</f>
        <v>0</v>
      </c>
      <c r="BX34" s="31">
        <f t="shared" si="841"/>
        <v>0</v>
      </c>
      <c r="BY34" s="30">
        <f t="shared" si="841"/>
        <v>0</v>
      </c>
      <c r="BZ34" s="30">
        <f t="shared" si="841"/>
        <v>0</v>
      </c>
      <c r="CA34" s="30">
        <f t="shared" si="841"/>
        <v>0</v>
      </c>
      <c r="CB34" s="30">
        <f t="shared" si="841"/>
        <v>0</v>
      </c>
      <c r="CC34" s="30">
        <f t="shared" si="841"/>
        <v>0</v>
      </c>
      <c r="CD34" s="30">
        <f t="shared" si="841"/>
        <v>0</v>
      </c>
      <c r="CE34" s="31">
        <f t="shared" si="841"/>
        <v>0</v>
      </c>
      <c r="CF34" s="31">
        <f t="shared" si="841"/>
        <v>0</v>
      </c>
      <c r="CG34" s="31">
        <f t="shared" si="841"/>
        <v>0</v>
      </c>
      <c r="CH34" s="31">
        <f t="shared" si="841"/>
        <v>0</v>
      </c>
      <c r="CI34" s="31">
        <f t="shared" si="841"/>
        <v>0</v>
      </c>
      <c r="CJ34" s="31">
        <f t="shared" si="841"/>
        <v>0</v>
      </c>
      <c r="CK34" s="31">
        <f t="shared" si="841"/>
        <v>0</v>
      </c>
      <c r="CL34" s="31">
        <f t="shared" si="841"/>
        <v>0</v>
      </c>
      <c r="CM34" s="31">
        <f t="shared" si="841"/>
        <v>0</v>
      </c>
      <c r="CN34" s="31">
        <f t="shared" si="841"/>
        <v>0</v>
      </c>
      <c r="CO34" s="31">
        <f t="shared" si="841"/>
        <v>0</v>
      </c>
      <c r="CP34" s="31">
        <f t="shared" si="841"/>
        <v>0</v>
      </c>
      <c r="CQ34" s="31">
        <f t="shared" si="841"/>
        <v>0</v>
      </c>
      <c r="CR34" s="31">
        <f t="shared" si="841"/>
        <v>0</v>
      </c>
      <c r="CS34" s="31">
        <f t="shared" si="841"/>
        <v>0</v>
      </c>
      <c r="CT34" s="31">
        <f t="shared" si="841"/>
        <v>0</v>
      </c>
      <c r="CW34" s="25" t="s">
        <v>49</v>
      </c>
      <c r="CX34" s="26">
        <f t="shared" ref="CX34:DU34" si="842">W50</f>
        <v>194</v>
      </c>
      <c r="CY34" s="26">
        <f t="shared" si="842"/>
        <v>195</v>
      </c>
      <c r="CZ34" s="26">
        <f t="shared" si="842"/>
        <v>193</v>
      </c>
      <c r="DA34" s="26">
        <f t="shared" si="842"/>
        <v>194</v>
      </c>
      <c r="DB34" s="26">
        <f t="shared" si="842"/>
        <v>193</v>
      </c>
      <c r="DC34" s="26">
        <f t="shared" si="842"/>
        <v>195</v>
      </c>
      <c r="DD34" s="26">
        <f t="shared" si="842"/>
        <v>195</v>
      </c>
      <c r="DE34" s="27">
        <f t="shared" si="842"/>
        <v>193</v>
      </c>
      <c r="DF34" s="27">
        <f t="shared" si="842"/>
        <v>193</v>
      </c>
      <c r="DG34" s="27">
        <f t="shared" si="842"/>
        <v>193</v>
      </c>
      <c r="DH34" s="27">
        <f t="shared" si="842"/>
        <v>194</v>
      </c>
      <c r="DI34" s="27">
        <f t="shared" si="842"/>
        <v>192</v>
      </c>
      <c r="DJ34" s="27">
        <f t="shared" si="842"/>
        <v>193</v>
      </c>
      <c r="DK34" s="27">
        <f t="shared" si="842"/>
        <v>195</v>
      </c>
      <c r="DL34" s="27">
        <f t="shared" si="842"/>
        <v>192</v>
      </c>
      <c r="DM34" s="27">
        <f t="shared" si="842"/>
        <v>193</v>
      </c>
      <c r="DN34" s="27">
        <f t="shared" si="842"/>
        <v>195</v>
      </c>
      <c r="DO34" s="27">
        <f t="shared" si="842"/>
        <v>194</v>
      </c>
      <c r="DP34" s="27">
        <f t="shared" si="842"/>
        <v>194</v>
      </c>
      <c r="DQ34" s="27">
        <f t="shared" si="842"/>
        <v>194</v>
      </c>
      <c r="DR34" s="27">
        <f t="shared" si="842"/>
        <v>195</v>
      </c>
      <c r="DS34" s="27">
        <f t="shared" si="842"/>
        <v>195</v>
      </c>
      <c r="DT34" s="27">
        <f t="shared" si="842"/>
        <v>194</v>
      </c>
      <c r="DU34" s="27">
        <f t="shared" si="842"/>
        <v>192</v>
      </c>
      <c r="DV34" s="10"/>
    </row>
    <row r="35" spans="2:127" ht="18.75" x14ac:dyDescent="0.25">
      <c r="B35" s="49" t="s">
        <v>32</v>
      </c>
      <c r="C35" s="2">
        <v>0</v>
      </c>
      <c r="D35" s="2">
        <v>0</v>
      </c>
      <c r="E35" s="2">
        <v>48</v>
      </c>
      <c r="F35" s="2">
        <v>1</v>
      </c>
      <c r="G35" s="2">
        <v>5</v>
      </c>
      <c r="H35" s="3">
        <v>4</v>
      </c>
      <c r="I35" s="3">
        <v>15</v>
      </c>
      <c r="J35" s="3">
        <v>8</v>
      </c>
      <c r="K35" s="3">
        <v>16</v>
      </c>
      <c r="L35" s="3">
        <v>14</v>
      </c>
      <c r="M35" s="3">
        <v>84</v>
      </c>
      <c r="N35" s="3">
        <v>0</v>
      </c>
      <c r="O35" s="3">
        <v>0</v>
      </c>
      <c r="P35" s="3">
        <v>0</v>
      </c>
      <c r="Q35" s="3">
        <v>0</v>
      </c>
      <c r="R35" s="3">
        <v>0</v>
      </c>
      <c r="S35" s="49">
        <v>195</v>
      </c>
      <c r="V35" s="49">
        <v>3.125E-2</v>
      </c>
      <c r="W35" s="2">
        <f>D34</f>
        <v>19</v>
      </c>
      <c r="X35" s="2">
        <f>D35</f>
        <v>0</v>
      </c>
      <c r="Y35" s="49">
        <f>D36</f>
        <v>0</v>
      </c>
      <c r="Z35" s="49">
        <f>D37</f>
        <v>0</v>
      </c>
      <c r="AA35" s="49">
        <f>D38</f>
        <v>0</v>
      </c>
      <c r="AB35" s="49">
        <f>D39</f>
        <v>0</v>
      </c>
      <c r="AC35" s="49">
        <f>D40</f>
        <v>0</v>
      </c>
      <c r="AD35" s="49">
        <f>D41</f>
        <v>0</v>
      </c>
      <c r="AE35" s="2">
        <f>D42</f>
        <v>0</v>
      </c>
      <c r="AF35" s="2">
        <f>D43</f>
        <v>0</v>
      </c>
      <c r="AG35" s="2">
        <f>D44</f>
        <v>0</v>
      </c>
      <c r="AH35" s="2">
        <f>D45</f>
        <v>0</v>
      </c>
      <c r="AI35" s="2">
        <f>D46</f>
        <v>1</v>
      </c>
      <c r="AJ35" s="2">
        <f>D47</f>
        <v>12</v>
      </c>
      <c r="AK35" s="2">
        <f>D48</f>
        <v>7</v>
      </c>
      <c r="AL35" s="2">
        <f>D49</f>
        <v>0</v>
      </c>
      <c r="AM35" s="2">
        <f>D50</f>
        <v>167</v>
      </c>
      <c r="AN35" s="2">
        <f>D51</f>
        <v>0</v>
      </c>
      <c r="AO35" s="2">
        <f>D52</f>
        <v>0</v>
      </c>
      <c r="AP35" s="2">
        <f>D53</f>
        <v>29</v>
      </c>
      <c r="AQ35" s="2">
        <f>D54</f>
        <v>0</v>
      </c>
      <c r="AR35" s="2">
        <f>D55</f>
        <v>0</v>
      </c>
      <c r="AS35" s="2">
        <f>D56</f>
        <v>0</v>
      </c>
      <c r="AT35" s="2">
        <f>D57</f>
        <v>91</v>
      </c>
      <c r="AU35" s="5"/>
      <c r="AV35" s="49">
        <v>3.125E-2</v>
      </c>
      <c r="AW35" s="31">
        <f t="shared" ref="AW35:BT35" si="843">PRODUCT(W35*100*1/W50)</f>
        <v>9.7938144329896915</v>
      </c>
      <c r="AX35" s="31">
        <f t="shared" si="843"/>
        <v>0</v>
      </c>
      <c r="AY35" s="30">
        <f t="shared" si="843"/>
        <v>0</v>
      </c>
      <c r="AZ35" s="30">
        <f t="shared" si="843"/>
        <v>0</v>
      </c>
      <c r="BA35" s="30">
        <f t="shared" si="843"/>
        <v>0</v>
      </c>
      <c r="BB35" s="30">
        <f t="shared" si="843"/>
        <v>0</v>
      </c>
      <c r="BC35" s="30">
        <f t="shared" si="843"/>
        <v>0</v>
      </c>
      <c r="BD35" s="30">
        <f t="shared" si="843"/>
        <v>0</v>
      </c>
      <c r="BE35" s="31">
        <f t="shared" si="843"/>
        <v>0</v>
      </c>
      <c r="BF35" s="31">
        <f t="shared" si="843"/>
        <v>0</v>
      </c>
      <c r="BG35" s="31">
        <f t="shared" si="843"/>
        <v>0</v>
      </c>
      <c r="BH35" s="31">
        <f t="shared" si="843"/>
        <v>0</v>
      </c>
      <c r="BI35" s="31">
        <f t="shared" si="843"/>
        <v>0.51813471502590669</v>
      </c>
      <c r="BJ35" s="31">
        <f t="shared" si="843"/>
        <v>6.1538461538461542</v>
      </c>
      <c r="BK35" s="31">
        <f t="shared" si="843"/>
        <v>3.6458333333333335</v>
      </c>
      <c r="BL35" s="31">
        <f t="shared" si="843"/>
        <v>0</v>
      </c>
      <c r="BM35" s="31">
        <f t="shared" si="843"/>
        <v>85.641025641025635</v>
      </c>
      <c r="BN35" s="31">
        <f t="shared" si="843"/>
        <v>0</v>
      </c>
      <c r="BO35" s="31">
        <f t="shared" si="843"/>
        <v>0</v>
      </c>
      <c r="BP35" s="31">
        <f t="shared" si="843"/>
        <v>14.948453608247423</v>
      </c>
      <c r="BQ35" s="31">
        <f t="shared" si="843"/>
        <v>0</v>
      </c>
      <c r="BR35" s="31">
        <f t="shared" si="843"/>
        <v>0</v>
      </c>
      <c r="BS35" s="31">
        <f t="shared" si="843"/>
        <v>0</v>
      </c>
      <c r="BT35" s="31">
        <f t="shared" si="843"/>
        <v>47.395833333333336</v>
      </c>
      <c r="BU35" s="49"/>
      <c r="BV35" s="49">
        <v>3.125E-2</v>
      </c>
      <c r="BW35" s="31">
        <f t="shared" ref="BW35:CT35" si="844">AW34+AW35</f>
        <v>9.7938144329896915</v>
      </c>
      <c r="BX35" s="31">
        <f t="shared" si="844"/>
        <v>0</v>
      </c>
      <c r="BY35" s="30">
        <f t="shared" si="844"/>
        <v>0</v>
      </c>
      <c r="BZ35" s="30">
        <f t="shared" si="844"/>
        <v>0</v>
      </c>
      <c r="CA35" s="30">
        <f t="shared" si="844"/>
        <v>0</v>
      </c>
      <c r="CB35" s="30">
        <f t="shared" si="844"/>
        <v>0</v>
      </c>
      <c r="CC35" s="30">
        <f t="shared" si="844"/>
        <v>0</v>
      </c>
      <c r="CD35" s="30">
        <f t="shared" si="844"/>
        <v>0</v>
      </c>
      <c r="CE35" s="31">
        <f t="shared" si="844"/>
        <v>0</v>
      </c>
      <c r="CF35" s="31">
        <f t="shared" si="844"/>
        <v>0</v>
      </c>
      <c r="CG35" s="31">
        <f t="shared" si="844"/>
        <v>0</v>
      </c>
      <c r="CH35" s="31">
        <f t="shared" si="844"/>
        <v>0</v>
      </c>
      <c r="CI35" s="31">
        <f t="shared" si="844"/>
        <v>0.51813471502590669</v>
      </c>
      <c r="CJ35" s="31">
        <f t="shared" si="844"/>
        <v>6.1538461538461542</v>
      </c>
      <c r="CK35" s="31">
        <f t="shared" si="844"/>
        <v>3.6458333333333335</v>
      </c>
      <c r="CL35" s="31">
        <f t="shared" si="844"/>
        <v>0</v>
      </c>
      <c r="CM35" s="31">
        <f t="shared" si="844"/>
        <v>85.641025641025635</v>
      </c>
      <c r="CN35" s="31">
        <f t="shared" si="844"/>
        <v>0</v>
      </c>
      <c r="CO35" s="31">
        <f t="shared" si="844"/>
        <v>0</v>
      </c>
      <c r="CP35" s="31">
        <f t="shared" si="844"/>
        <v>14.948453608247423</v>
      </c>
      <c r="CQ35" s="31">
        <f t="shared" si="844"/>
        <v>0</v>
      </c>
      <c r="CR35" s="31">
        <f t="shared" si="844"/>
        <v>0</v>
      </c>
      <c r="CS35" s="31">
        <f t="shared" si="844"/>
        <v>0</v>
      </c>
      <c r="CT35" s="31">
        <f t="shared" si="844"/>
        <v>47.395833333333336</v>
      </c>
      <c r="CW35" s="25" t="s">
        <v>50</v>
      </c>
      <c r="CX35" s="18"/>
      <c r="CY35" s="18">
        <f>BX38</f>
        <v>27.692307692307697</v>
      </c>
      <c r="CZ35" s="18"/>
      <c r="DA35" s="18"/>
      <c r="DB35" s="18"/>
      <c r="DC35" s="18"/>
      <c r="DD35" s="18"/>
      <c r="DE35" s="17"/>
      <c r="DF35" s="17">
        <f>CE43</f>
        <v>84.974093264248694</v>
      </c>
      <c r="DG35" s="17">
        <f>CF40</f>
        <v>53.367875647668392</v>
      </c>
      <c r="DH35" s="17">
        <f>CG45</f>
        <v>80.412371134020631</v>
      </c>
      <c r="DI35" s="17">
        <f>CH41</f>
        <v>61.458333333333336</v>
      </c>
      <c r="DJ35" s="13">
        <f>CI40</f>
        <v>39.37823834196891</v>
      </c>
      <c r="DK35" s="17">
        <f>CJ40</f>
        <v>40</v>
      </c>
      <c r="DL35" s="17">
        <f>CK38</f>
        <v>39.0625</v>
      </c>
      <c r="DM35" s="17">
        <f>CL40</f>
        <v>92.227979274611386</v>
      </c>
      <c r="DN35" s="17">
        <f>CM36</f>
        <v>87.692307692307679</v>
      </c>
      <c r="DO35" s="17">
        <f>CN40</f>
        <v>99.484536082474236</v>
      </c>
      <c r="DP35" s="17">
        <f>CO40</f>
        <v>24.226804123711339</v>
      </c>
      <c r="DQ35" s="17">
        <f>CP38</f>
        <v>45.360824742268044</v>
      </c>
      <c r="DR35" s="17">
        <f>CQ42</f>
        <v>100</v>
      </c>
      <c r="DS35" s="17">
        <f>CR42</f>
        <v>100</v>
      </c>
      <c r="DT35" s="17">
        <f>CS42</f>
        <v>100</v>
      </c>
      <c r="DU35" s="17">
        <f>CT39</f>
        <v>100</v>
      </c>
      <c r="DV35" s="10"/>
    </row>
    <row r="36" spans="2:127" ht="18.75" x14ac:dyDescent="0.25">
      <c r="B36" s="49" t="s">
        <v>3</v>
      </c>
      <c r="C36" s="49">
        <v>0</v>
      </c>
      <c r="D36" s="49">
        <v>0</v>
      </c>
      <c r="E36" s="49">
        <v>0</v>
      </c>
      <c r="F36" s="49">
        <v>62</v>
      </c>
      <c r="G36" s="49">
        <v>0</v>
      </c>
      <c r="H36" s="49">
        <v>22</v>
      </c>
      <c r="I36" s="49">
        <v>28</v>
      </c>
      <c r="J36" s="49">
        <v>27</v>
      </c>
      <c r="K36" s="49">
        <v>12</v>
      </c>
      <c r="L36" s="49">
        <v>10</v>
      </c>
      <c r="M36" s="49">
        <v>19</v>
      </c>
      <c r="N36" s="49">
        <v>11</v>
      </c>
      <c r="O36" s="49">
        <v>2</v>
      </c>
      <c r="P36" s="49">
        <v>0</v>
      </c>
      <c r="Q36" s="49">
        <v>0</v>
      </c>
      <c r="R36" s="49">
        <v>0</v>
      </c>
      <c r="S36" s="49">
        <v>193</v>
      </c>
      <c r="V36" s="49">
        <v>6.25E-2</v>
      </c>
      <c r="W36" s="2">
        <f>E34</f>
        <v>7</v>
      </c>
      <c r="X36" s="2">
        <f>E35</f>
        <v>48</v>
      </c>
      <c r="Y36" s="49">
        <f>E36</f>
        <v>0</v>
      </c>
      <c r="Z36" s="49">
        <f>E37</f>
        <v>0</v>
      </c>
      <c r="AA36" s="49">
        <f>E38</f>
        <v>0</v>
      </c>
      <c r="AB36" s="49">
        <f>E39</f>
        <v>0</v>
      </c>
      <c r="AC36" s="49">
        <f>E40</f>
        <v>80</v>
      </c>
      <c r="AD36" s="49">
        <f>E41</f>
        <v>49</v>
      </c>
      <c r="AE36" s="2">
        <f>E42</f>
        <v>0</v>
      </c>
      <c r="AF36" s="2">
        <f>E43</f>
        <v>94</v>
      </c>
      <c r="AG36" s="2">
        <f>E44</f>
        <v>1</v>
      </c>
      <c r="AH36" s="2">
        <f>E45</f>
        <v>75</v>
      </c>
      <c r="AI36" s="2">
        <f>E46</f>
        <v>3</v>
      </c>
      <c r="AJ36" s="2">
        <f>E47</f>
        <v>1</v>
      </c>
      <c r="AK36" s="2">
        <f>E48</f>
        <v>30</v>
      </c>
      <c r="AL36" s="2">
        <f>E49</f>
        <v>102</v>
      </c>
      <c r="AM36" s="2">
        <f>E50</f>
        <v>4</v>
      </c>
      <c r="AN36" s="2">
        <f>E51</f>
        <v>0</v>
      </c>
      <c r="AO36" s="2">
        <f>E52</f>
        <v>25</v>
      </c>
      <c r="AP36" s="2">
        <f>E53</f>
        <v>26</v>
      </c>
      <c r="AQ36" s="2">
        <f>E54</f>
        <v>11</v>
      </c>
      <c r="AR36" s="2">
        <f>E55</f>
        <v>1</v>
      </c>
      <c r="AS36" s="2">
        <f>E56</f>
        <v>0</v>
      </c>
      <c r="AT36" s="2">
        <f>E57</f>
        <v>0</v>
      </c>
      <c r="AU36" s="5"/>
      <c r="AV36" s="49">
        <v>6.25E-2</v>
      </c>
      <c r="AW36" s="31">
        <f t="shared" ref="AW36:BT36" si="845">PRODUCT(W36*100*1/W50)</f>
        <v>3.6082474226804124</v>
      </c>
      <c r="AX36" s="31">
        <f t="shared" si="845"/>
        <v>24.615384615384617</v>
      </c>
      <c r="AY36" s="30">
        <f t="shared" si="845"/>
        <v>0</v>
      </c>
      <c r="AZ36" s="30">
        <f t="shared" si="845"/>
        <v>0</v>
      </c>
      <c r="BA36" s="30">
        <f t="shared" si="845"/>
        <v>0</v>
      </c>
      <c r="BB36" s="30">
        <f t="shared" si="845"/>
        <v>0</v>
      </c>
      <c r="BC36" s="30">
        <f t="shared" si="845"/>
        <v>41.025641025641029</v>
      </c>
      <c r="BD36" s="30">
        <f t="shared" si="845"/>
        <v>25.388601036269431</v>
      </c>
      <c r="BE36" s="31">
        <f t="shared" si="845"/>
        <v>0</v>
      </c>
      <c r="BF36" s="31">
        <f t="shared" si="845"/>
        <v>48.704663212435236</v>
      </c>
      <c r="BG36" s="31">
        <f t="shared" si="845"/>
        <v>0.51546391752577314</v>
      </c>
      <c r="BH36" s="31">
        <f t="shared" si="845"/>
        <v>39.0625</v>
      </c>
      <c r="BI36" s="31">
        <f t="shared" si="845"/>
        <v>1.5544041450777202</v>
      </c>
      <c r="BJ36" s="31">
        <f t="shared" si="845"/>
        <v>0.51282051282051277</v>
      </c>
      <c r="BK36" s="31">
        <f t="shared" si="845"/>
        <v>15.625</v>
      </c>
      <c r="BL36" s="31">
        <f t="shared" si="845"/>
        <v>52.84974093264249</v>
      </c>
      <c r="BM36" s="31">
        <f t="shared" si="845"/>
        <v>2.0512820512820511</v>
      </c>
      <c r="BN36" s="31">
        <f t="shared" si="845"/>
        <v>0</v>
      </c>
      <c r="BO36" s="31">
        <f t="shared" si="845"/>
        <v>12.88659793814433</v>
      </c>
      <c r="BP36" s="31">
        <f t="shared" si="845"/>
        <v>13.402061855670103</v>
      </c>
      <c r="BQ36" s="31">
        <f t="shared" si="845"/>
        <v>5.6410256410256414</v>
      </c>
      <c r="BR36" s="31">
        <f t="shared" si="845"/>
        <v>0.51282051282051277</v>
      </c>
      <c r="BS36" s="31">
        <f t="shared" si="845"/>
        <v>0</v>
      </c>
      <c r="BT36" s="31">
        <f t="shared" si="845"/>
        <v>0</v>
      </c>
      <c r="BU36" s="49"/>
      <c r="BV36" s="49">
        <v>6.25E-2</v>
      </c>
      <c r="BW36" s="31">
        <f t="shared" ref="BW36:CT36" si="846">AW34+AW35+AW36</f>
        <v>13.402061855670103</v>
      </c>
      <c r="BX36" s="31">
        <f t="shared" si="846"/>
        <v>24.615384615384617</v>
      </c>
      <c r="BY36" s="30">
        <f t="shared" si="846"/>
        <v>0</v>
      </c>
      <c r="BZ36" s="30">
        <f t="shared" si="846"/>
        <v>0</v>
      </c>
      <c r="CA36" s="30">
        <f t="shared" si="846"/>
        <v>0</v>
      </c>
      <c r="CB36" s="30">
        <f t="shared" si="846"/>
        <v>0</v>
      </c>
      <c r="CC36" s="30">
        <f t="shared" si="846"/>
        <v>41.025641025641029</v>
      </c>
      <c r="CD36" s="30">
        <f t="shared" si="846"/>
        <v>25.388601036269431</v>
      </c>
      <c r="CE36" s="31">
        <f t="shared" si="846"/>
        <v>0</v>
      </c>
      <c r="CF36" s="31">
        <f t="shared" si="846"/>
        <v>48.704663212435236</v>
      </c>
      <c r="CG36" s="31">
        <f t="shared" si="846"/>
        <v>0.51546391752577314</v>
      </c>
      <c r="CH36" s="31">
        <f t="shared" si="846"/>
        <v>39.0625</v>
      </c>
      <c r="CI36" s="31">
        <f t="shared" si="846"/>
        <v>2.0725388601036268</v>
      </c>
      <c r="CJ36" s="31">
        <f t="shared" si="846"/>
        <v>6.666666666666667</v>
      </c>
      <c r="CK36" s="31">
        <f t="shared" si="846"/>
        <v>19.270833333333332</v>
      </c>
      <c r="CL36" s="31">
        <f t="shared" si="846"/>
        <v>52.84974093264249</v>
      </c>
      <c r="CM36" s="31">
        <f t="shared" si="846"/>
        <v>87.692307692307679</v>
      </c>
      <c r="CN36" s="31">
        <f t="shared" si="846"/>
        <v>0</v>
      </c>
      <c r="CO36" s="31">
        <f t="shared" si="846"/>
        <v>12.88659793814433</v>
      </c>
      <c r="CP36" s="31">
        <f t="shared" si="846"/>
        <v>28.350515463917525</v>
      </c>
      <c r="CQ36" s="31">
        <f t="shared" si="846"/>
        <v>5.6410256410256414</v>
      </c>
      <c r="CR36" s="31">
        <f t="shared" si="846"/>
        <v>0.51282051282051277</v>
      </c>
      <c r="CS36" s="31">
        <f t="shared" si="846"/>
        <v>0</v>
      </c>
      <c r="CT36" s="31">
        <f t="shared" si="846"/>
        <v>47.395833333333336</v>
      </c>
      <c r="CW36" s="25" t="s">
        <v>51</v>
      </c>
      <c r="CX36" s="18"/>
      <c r="CY36" s="18"/>
      <c r="CZ36" s="18"/>
      <c r="DA36" s="18"/>
      <c r="DB36" s="18"/>
      <c r="DC36" s="18"/>
      <c r="DD36" s="18"/>
      <c r="DE36" s="17"/>
      <c r="DF36" s="17">
        <f>CE44-CE43</f>
        <v>8.2901554404145088</v>
      </c>
      <c r="DG36" s="17"/>
      <c r="DH36" s="17"/>
      <c r="DI36" s="17">
        <f>CH42-CH41</f>
        <v>10.937500000000007</v>
      </c>
      <c r="DJ36" s="17"/>
      <c r="DK36" s="17"/>
      <c r="DL36" s="17"/>
      <c r="DM36" s="17">
        <f>CL41-CL40</f>
        <v>2.5906735751295287</v>
      </c>
      <c r="DN36" s="17">
        <f>CM39-CM36</f>
        <v>0.512820512820511</v>
      </c>
      <c r="DO36" s="17"/>
      <c r="DP36" s="17">
        <f>CO41-CO40</f>
        <v>0.51546391752577136</v>
      </c>
      <c r="DQ36" s="17">
        <f>CP39-CP38</f>
        <v>1.0309278350515498</v>
      </c>
      <c r="DR36" s="17"/>
      <c r="DS36" s="17"/>
      <c r="DT36" s="17"/>
      <c r="DU36" s="17"/>
      <c r="DV36" s="10"/>
    </row>
    <row r="37" spans="2:127" ht="18.75" x14ac:dyDescent="0.25">
      <c r="B37" s="49" t="s">
        <v>5</v>
      </c>
      <c r="C37" s="49">
        <v>0</v>
      </c>
      <c r="D37" s="49">
        <v>0</v>
      </c>
      <c r="E37" s="49">
        <v>0</v>
      </c>
      <c r="F37" s="49">
        <v>0</v>
      </c>
      <c r="G37" s="49">
        <v>80</v>
      </c>
      <c r="H37" s="49">
        <v>0</v>
      </c>
      <c r="I37" s="49">
        <v>38</v>
      </c>
      <c r="J37" s="49">
        <v>29</v>
      </c>
      <c r="K37" s="49">
        <v>5</v>
      </c>
      <c r="L37" s="49">
        <v>3</v>
      </c>
      <c r="M37" s="49">
        <v>5</v>
      </c>
      <c r="N37" s="49">
        <v>4</v>
      </c>
      <c r="O37" s="49">
        <v>14</v>
      </c>
      <c r="P37" s="49">
        <v>16</v>
      </c>
      <c r="Q37" s="49">
        <v>0</v>
      </c>
      <c r="R37" s="49">
        <v>0</v>
      </c>
      <c r="S37" s="49">
        <v>194</v>
      </c>
      <c r="V37" s="49">
        <v>0.125</v>
      </c>
      <c r="W37" s="2">
        <f>F34</f>
        <v>10</v>
      </c>
      <c r="X37" s="2">
        <f>F35</f>
        <v>1</v>
      </c>
      <c r="Y37" s="49">
        <f>F36</f>
        <v>62</v>
      </c>
      <c r="Z37" s="49">
        <f>F37</f>
        <v>0</v>
      </c>
      <c r="AA37" s="49">
        <f>F38</f>
        <v>1</v>
      </c>
      <c r="AB37" s="49">
        <f>F39</f>
        <v>39</v>
      </c>
      <c r="AC37" s="49">
        <f>F40</f>
        <v>0</v>
      </c>
      <c r="AD37" s="49">
        <f>F41</f>
        <v>0</v>
      </c>
      <c r="AE37" s="2">
        <f>F42</f>
        <v>0</v>
      </c>
      <c r="AF37" s="2">
        <f>F43</f>
        <v>0</v>
      </c>
      <c r="AG37" s="2">
        <f>F44</f>
        <v>1</v>
      </c>
      <c r="AH37" s="2">
        <f>F45</f>
        <v>0</v>
      </c>
      <c r="AI37" s="2">
        <f>F46</f>
        <v>38</v>
      </c>
      <c r="AJ37" s="2">
        <f>F47</f>
        <v>39</v>
      </c>
      <c r="AK37" s="2">
        <f>F48</f>
        <v>37</v>
      </c>
      <c r="AL37" s="2">
        <f>F49</f>
        <v>0</v>
      </c>
      <c r="AM37" s="4">
        <f>F50</f>
        <v>0</v>
      </c>
      <c r="AN37" s="2">
        <f>F51</f>
        <v>4</v>
      </c>
      <c r="AO37" s="2">
        <f>F52</f>
        <v>0</v>
      </c>
      <c r="AP37" s="2">
        <f>F53</f>
        <v>30</v>
      </c>
      <c r="AQ37" s="2">
        <f>F54</f>
        <v>0</v>
      </c>
      <c r="AR37" s="2">
        <f>F55</f>
        <v>0</v>
      </c>
      <c r="AS37" s="2">
        <f>F56</f>
        <v>38</v>
      </c>
      <c r="AT37" s="2">
        <f>F57</f>
        <v>44</v>
      </c>
      <c r="AU37" s="5"/>
      <c r="AV37" s="49">
        <v>0.125</v>
      </c>
      <c r="AW37" s="31">
        <f t="shared" ref="AW37:BT37" si="847">PRODUCT(W37*100*1/W50)</f>
        <v>5.1546391752577323</v>
      </c>
      <c r="AX37" s="31">
        <f t="shared" si="847"/>
        <v>0.51282051282051277</v>
      </c>
      <c r="AY37" s="30">
        <f t="shared" si="847"/>
        <v>32.124352331606218</v>
      </c>
      <c r="AZ37" s="30">
        <f t="shared" si="847"/>
        <v>0</v>
      </c>
      <c r="BA37" s="30">
        <f t="shared" si="847"/>
        <v>0.51813471502590669</v>
      </c>
      <c r="BB37" s="30">
        <f t="shared" si="847"/>
        <v>20</v>
      </c>
      <c r="BC37" s="30">
        <f t="shared" si="847"/>
        <v>0</v>
      </c>
      <c r="BD37" s="30">
        <f t="shared" si="847"/>
        <v>0</v>
      </c>
      <c r="BE37" s="31">
        <f t="shared" si="847"/>
        <v>0</v>
      </c>
      <c r="BF37" s="31">
        <f t="shared" si="847"/>
        <v>0</v>
      </c>
      <c r="BG37" s="31">
        <f t="shared" si="847"/>
        <v>0.51546391752577314</v>
      </c>
      <c r="BH37" s="31">
        <f t="shared" si="847"/>
        <v>0</v>
      </c>
      <c r="BI37" s="31">
        <f t="shared" si="847"/>
        <v>19.689119170984455</v>
      </c>
      <c r="BJ37" s="31">
        <f t="shared" si="847"/>
        <v>20</v>
      </c>
      <c r="BK37" s="31">
        <f t="shared" si="847"/>
        <v>19.270833333333332</v>
      </c>
      <c r="BL37" s="31">
        <f t="shared" si="847"/>
        <v>0</v>
      </c>
      <c r="BM37" s="32">
        <f t="shared" si="847"/>
        <v>0</v>
      </c>
      <c r="BN37" s="31">
        <f t="shared" si="847"/>
        <v>2.0618556701030926</v>
      </c>
      <c r="BO37" s="31">
        <f t="shared" si="847"/>
        <v>0</v>
      </c>
      <c r="BP37" s="31">
        <f t="shared" si="847"/>
        <v>15.463917525773196</v>
      </c>
      <c r="BQ37" s="31">
        <f t="shared" si="847"/>
        <v>0</v>
      </c>
      <c r="BR37" s="31">
        <f t="shared" si="847"/>
        <v>0</v>
      </c>
      <c r="BS37" s="31">
        <f t="shared" si="847"/>
        <v>19.587628865979383</v>
      </c>
      <c r="BT37" s="31">
        <f t="shared" si="847"/>
        <v>22.916666666666668</v>
      </c>
      <c r="BU37" s="49"/>
      <c r="BV37" s="49">
        <v>0.125</v>
      </c>
      <c r="BW37" s="31">
        <f t="shared" ref="BW37:CM37" si="848">AW34+AW35+AW36+AW37</f>
        <v>18.556701030927837</v>
      </c>
      <c r="BX37" s="31">
        <f t="shared" si="848"/>
        <v>25.128205128205131</v>
      </c>
      <c r="BY37" s="30">
        <f t="shared" si="848"/>
        <v>32.124352331606218</v>
      </c>
      <c r="BZ37" s="30">
        <f t="shared" si="848"/>
        <v>0</v>
      </c>
      <c r="CA37" s="30">
        <f t="shared" si="848"/>
        <v>0.51813471502590669</v>
      </c>
      <c r="CB37" s="30">
        <f t="shared" si="848"/>
        <v>20</v>
      </c>
      <c r="CC37" s="30">
        <f t="shared" si="848"/>
        <v>41.025641025641029</v>
      </c>
      <c r="CD37" s="30">
        <f t="shared" si="848"/>
        <v>25.388601036269431</v>
      </c>
      <c r="CE37" s="31">
        <f t="shared" si="848"/>
        <v>0</v>
      </c>
      <c r="CF37" s="31">
        <f t="shared" si="848"/>
        <v>48.704663212435236</v>
      </c>
      <c r="CG37" s="31">
        <f t="shared" si="848"/>
        <v>1.0309278350515463</v>
      </c>
      <c r="CH37" s="31">
        <f t="shared" si="848"/>
        <v>39.0625</v>
      </c>
      <c r="CI37" s="31">
        <f t="shared" si="848"/>
        <v>21.761658031088082</v>
      </c>
      <c r="CJ37" s="31">
        <f t="shared" si="848"/>
        <v>26.666666666666668</v>
      </c>
      <c r="CK37" s="31">
        <f t="shared" si="848"/>
        <v>38.541666666666664</v>
      </c>
      <c r="CL37" s="31">
        <f t="shared" si="848"/>
        <v>52.84974093264249</v>
      </c>
      <c r="CM37" s="32">
        <f t="shared" si="848"/>
        <v>87.692307692307679</v>
      </c>
      <c r="CN37" s="31">
        <f>BN35+BN36+BN37</f>
        <v>2.0618556701030926</v>
      </c>
      <c r="CO37" s="31">
        <f t="shared" ref="CO37:CT37" si="849">BO34+BO35+BO36+BO37</f>
        <v>12.88659793814433</v>
      </c>
      <c r="CP37" s="31">
        <f t="shared" si="849"/>
        <v>43.814432989690722</v>
      </c>
      <c r="CQ37" s="31">
        <f t="shared" si="849"/>
        <v>5.6410256410256414</v>
      </c>
      <c r="CR37" s="31">
        <f t="shared" si="849"/>
        <v>0.51282051282051277</v>
      </c>
      <c r="CS37" s="31">
        <f t="shared" si="849"/>
        <v>19.587628865979383</v>
      </c>
      <c r="CT37" s="31">
        <f t="shared" si="849"/>
        <v>70.3125</v>
      </c>
      <c r="CW37" s="25" t="s">
        <v>52</v>
      </c>
      <c r="CX37" s="18"/>
      <c r="CY37" s="18">
        <f>BX49-BX38</f>
        <v>72.307692307692307</v>
      </c>
      <c r="CZ37" s="18"/>
      <c r="DA37" s="18"/>
      <c r="DB37" s="18"/>
      <c r="DC37" s="18"/>
      <c r="DD37" s="18"/>
      <c r="DE37" s="17"/>
      <c r="DF37" s="17">
        <f>CE49-CE44</f>
        <v>6.7357512953367831</v>
      </c>
      <c r="DG37" s="17">
        <f>CF49-CF40</f>
        <v>46.632124352331608</v>
      </c>
      <c r="DH37" s="17">
        <f>CG49-CG45</f>
        <v>19.587628865979383</v>
      </c>
      <c r="DI37" s="17">
        <f>CH49-CH42</f>
        <v>27.604166666666657</v>
      </c>
      <c r="DJ37" s="17">
        <f>CI49-CI40</f>
        <v>60.621761658031076</v>
      </c>
      <c r="DK37" s="17">
        <f>CJ49-CJ40</f>
        <v>60</v>
      </c>
      <c r="DL37" s="17">
        <f>CK49-CK38</f>
        <v>60.937500000000014</v>
      </c>
      <c r="DM37" s="17">
        <f>CL49-CL41</f>
        <v>5.1813471502590716</v>
      </c>
      <c r="DN37" s="17">
        <f>CM49-CM39</f>
        <v>11.794871794871796</v>
      </c>
      <c r="DO37" s="17">
        <f>CN49-CN40</f>
        <v>0.51546391752577847</v>
      </c>
      <c r="DP37" s="17">
        <f>CO49-CO41</f>
        <v>75.257731958762889</v>
      </c>
      <c r="DQ37" s="17">
        <f>CP49-CP39</f>
        <v>53.608247422680407</v>
      </c>
      <c r="DR37" s="17">
        <f>CQ49-CQ42</f>
        <v>0</v>
      </c>
      <c r="DS37" s="17">
        <f>CR49-CR42</f>
        <v>0</v>
      </c>
      <c r="DT37" s="17">
        <f>CS49-CS42</f>
        <v>0</v>
      </c>
      <c r="DU37" s="17">
        <f>CT49-CT39</f>
        <v>0</v>
      </c>
      <c r="DV37" s="10"/>
    </row>
    <row r="38" spans="2:127" x14ac:dyDescent="0.25">
      <c r="B38" s="49" t="s">
        <v>7</v>
      </c>
      <c r="C38" s="49">
        <v>0</v>
      </c>
      <c r="D38" s="49">
        <v>0</v>
      </c>
      <c r="E38" s="49">
        <v>0</v>
      </c>
      <c r="F38" s="49">
        <v>1</v>
      </c>
      <c r="G38" s="49">
        <v>6</v>
      </c>
      <c r="H38" s="49">
        <v>24</v>
      </c>
      <c r="I38" s="49">
        <v>18</v>
      </c>
      <c r="J38" s="49">
        <v>13</v>
      </c>
      <c r="K38" s="49">
        <v>23</v>
      </c>
      <c r="L38" s="49">
        <v>46</v>
      </c>
      <c r="M38" s="49">
        <v>62</v>
      </c>
      <c r="N38" s="49">
        <v>0</v>
      </c>
      <c r="O38" s="49">
        <v>0</v>
      </c>
      <c r="P38" s="49">
        <v>0</v>
      </c>
      <c r="Q38" s="49">
        <v>0</v>
      </c>
      <c r="R38" s="49">
        <v>0</v>
      </c>
      <c r="S38" s="49">
        <v>193</v>
      </c>
      <c r="V38" s="49">
        <v>0.25</v>
      </c>
      <c r="W38" s="3">
        <f>G34</f>
        <v>10</v>
      </c>
      <c r="X38" s="2">
        <f>G35</f>
        <v>5</v>
      </c>
      <c r="Y38" s="49">
        <f>G36</f>
        <v>0</v>
      </c>
      <c r="Z38" s="49">
        <f>G37</f>
        <v>80</v>
      </c>
      <c r="AA38" s="49">
        <f>G38</f>
        <v>6</v>
      </c>
      <c r="AB38" s="49">
        <f>G39</f>
        <v>2</v>
      </c>
      <c r="AC38" s="49">
        <f>G40</f>
        <v>19</v>
      </c>
      <c r="AD38" s="49">
        <f>G41</f>
        <v>5</v>
      </c>
      <c r="AE38" s="2">
        <f>G42</f>
        <v>108</v>
      </c>
      <c r="AF38" s="2">
        <f>G43</f>
        <v>7</v>
      </c>
      <c r="AG38" s="2">
        <f>G44</f>
        <v>0</v>
      </c>
      <c r="AH38" s="2">
        <f>G45</f>
        <v>15</v>
      </c>
      <c r="AI38" s="2">
        <f>G46</f>
        <v>26</v>
      </c>
      <c r="AJ38" s="2">
        <f>G47</f>
        <v>25</v>
      </c>
      <c r="AK38" s="2">
        <f>G48</f>
        <v>1</v>
      </c>
      <c r="AL38" s="2">
        <f>G49</f>
        <v>36</v>
      </c>
      <c r="AM38" s="4">
        <f>G50</f>
        <v>1</v>
      </c>
      <c r="AN38" s="2">
        <f>G51</f>
        <v>39</v>
      </c>
      <c r="AO38" s="2">
        <f>G52</f>
        <v>17</v>
      </c>
      <c r="AP38" s="2">
        <f>G53</f>
        <v>3</v>
      </c>
      <c r="AQ38" s="2">
        <f>G54</f>
        <v>73</v>
      </c>
      <c r="AR38" s="2">
        <f>G55</f>
        <v>1</v>
      </c>
      <c r="AS38" s="2">
        <f>G56</f>
        <v>0</v>
      </c>
      <c r="AT38" s="2">
        <f>G57</f>
        <v>44</v>
      </c>
      <c r="AU38" s="5"/>
      <c r="AV38" s="49">
        <v>0.25</v>
      </c>
      <c r="AW38" s="33">
        <f t="shared" ref="AW38:BT38" si="850">PRODUCT(W38*100*1/W50)</f>
        <v>5.1546391752577323</v>
      </c>
      <c r="AX38" s="31">
        <f t="shared" si="850"/>
        <v>2.5641025641025643</v>
      </c>
      <c r="AY38" s="30">
        <f t="shared" si="850"/>
        <v>0</v>
      </c>
      <c r="AZ38" s="30">
        <f t="shared" si="850"/>
        <v>41.237113402061858</v>
      </c>
      <c r="BA38" s="30">
        <f t="shared" si="850"/>
        <v>3.1088082901554404</v>
      </c>
      <c r="BB38" s="30">
        <f t="shared" si="850"/>
        <v>1.0256410256410255</v>
      </c>
      <c r="BC38" s="30">
        <f t="shared" si="850"/>
        <v>9.7435897435897427</v>
      </c>
      <c r="BD38" s="30">
        <f t="shared" si="850"/>
        <v>2.5906735751295336</v>
      </c>
      <c r="BE38" s="31">
        <f t="shared" si="850"/>
        <v>55.958549222797927</v>
      </c>
      <c r="BF38" s="31">
        <f t="shared" si="850"/>
        <v>3.6269430051813472</v>
      </c>
      <c r="BG38" s="31">
        <f t="shared" si="850"/>
        <v>0</v>
      </c>
      <c r="BH38" s="31">
        <f t="shared" si="850"/>
        <v>7.8125</v>
      </c>
      <c r="BI38" s="31">
        <f t="shared" si="850"/>
        <v>13.471502590673575</v>
      </c>
      <c r="BJ38" s="31">
        <f t="shared" si="850"/>
        <v>12.820512820512821</v>
      </c>
      <c r="BK38" s="31">
        <f t="shared" si="850"/>
        <v>0.52083333333333337</v>
      </c>
      <c r="BL38" s="31">
        <f t="shared" si="850"/>
        <v>18.652849740932641</v>
      </c>
      <c r="BM38" s="32">
        <f t="shared" si="850"/>
        <v>0.51282051282051277</v>
      </c>
      <c r="BN38" s="31">
        <f t="shared" si="850"/>
        <v>20.103092783505154</v>
      </c>
      <c r="BO38" s="31">
        <f t="shared" si="850"/>
        <v>8.7628865979381452</v>
      </c>
      <c r="BP38" s="31">
        <f t="shared" si="850"/>
        <v>1.5463917525773196</v>
      </c>
      <c r="BQ38" s="31">
        <f t="shared" si="850"/>
        <v>37.435897435897438</v>
      </c>
      <c r="BR38" s="31">
        <f t="shared" si="850"/>
        <v>0.51282051282051277</v>
      </c>
      <c r="BS38" s="31">
        <f t="shared" si="850"/>
        <v>0</v>
      </c>
      <c r="BT38" s="31">
        <f t="shared" si="850"/>
        <v>22.916666666666668</v>
      </c>
      <c r="BU38" s="49"/>
      <c r="BV38" s="49">
        <v>0.25</v>
      </c>
      <c r="BW38" s="33">
        <f t="shared" ref="BW38:CT38" si="851">AW34+AW35+AW36+AW37+AW38</f>
        <v>23.711340206185568</v>
      </c>
      <c r="BX38" s="31">
        <f t="shared" si="851"/>
        <v>27.692307692307697</v>
      </c>
      <c r="BY38" s="30">
        <f t="shared" si="851"/>
        <v>32.124352331606218</v>
      </c>
      <c r="BZ38" s="30">
        <f t="shared" si="851"/>
        <v>41.237113402061858</v>
      </c>
      <c r="CA38" s="30">
        <f t="shared" si="851"/>
        <v>3.6269430051813472</v>
      </c>
      <c r="CB38" s="30">
        <f t="shared" si="851"/>
        <v>21.025641025641026</v>
      </c>
      <c r="CC38" s="30">
        <f t="shared" si="851"/>
        <v>50.769230769230774</v>
      </c>
      <c r="CD38" s="30">
        <f t="shared" si="851"/>
        <v>27.979274611398964</v>
      </c>
      <c r="CE38" s="31">
        <f t="shared" si="851"/>
        <v>55.958549222797927</v>
      </c>
      <c r="CF38" s="31">
        <f t="shared" si="851"/>
        <v>52.331606217616581</v>
      </c>
      <c r="CG38" s="31">
        <f t="shared" si="851"/>
        <v>1.0309278350515463</v>
      </c>
      <c r="CH38" s="31">
        <f t="shared" si="851"/>
        <v>46.875</v>
      </c>
      <c r="CI38" s="31">
        <f t="shared" si="851"/>
        <v>35.233160621761655</v>
      </c>
      <c r="CJ38" s="31">
        <f t="shared" si="851"/>
        <v>39.487179487179489</v>
      </c>
      <c r="CK38" s="31">
        <f t="shared" si="851"/>
        <v>39.0625</v>
      </c>
      <c r="CL38" s="31">
        <f t="shared" si="851"/>
        <v>71.502590673575128</v>
      </c>
      <c r="CM38" s="32">
        <f t="shared" si="851"/>
        <v>88.20512820512819</v>
      </c>
      <c r="CN38" s="31">
        <f t="shared" si="851"/>
        <v>22.164948453608247</v>
      </c>
      <c r="CO38" s="31">
        <f t="shared" si="851"/>
        <v>21.649484536082475</v>
      </c>
      <c r="CP38" s="31">
        <f t="shared" si="851"/>
        <v>45.360824742268044</v>
      </c>
      <c r="CQ38" s="31">
        <f t="shared" si="851"/>
        <v>43.07692307692308</v>
      </c>
      <c r="CR38" s="31">
        <f t="shared" si="851"/>
        <v>1.0256410256410255</v>
      </c>
      <c r="CS38" s="31">
        <f t="shared" si="851"/>
        <v>19.587628865979383</v>
      </c>
      <c r="CT38" s="31">
        <f t="shared" si="851"/>
        <v>93.229166666666671</v>
      </c>
      <c r="CW38" s="29"/>
      <c r="CX38" s="29"/>
      <c r="CY38" s="29"/>
      <c r="CZ38" s="29"/>
      <c r="DA38" s="29"/>
      <c r="DB38" s="29"/>
      <c r="DC38" s="29"/>
      <c r="DD38" s="29"/>
      <c r="DE38" s="29"/>
      <c r="DF38" s="29"/>
      <c r="DG38" s="29"/>
      <c r="DH38" s="29"/>
      <c r="DI38" s="29"/>
      <c r="DJ38" s="29"/>
      <c r="DK38" s="29"/>
      <c r="DL38" s="29"/>
      <c r="DM38" s="29"/>
      <c r="DN38" s="29"/>
      <c r="DO38" s="29"/>
      <c r="DP38" s="29"/>
      <c r="DQ38" s="29"/>
      <c r="DR38" s="29"/>
      <c r="DS38" s="29"/>
      <c r="DT38" s="29"/>
      <c r="DU38" s="10"/>
    </row>
    <row r="39" spans="2:127" x14ac:dyDescent="0.25">
      <c r="B39" s="49" t="s">
        <v>9</v>
      </c>
      <c r="C39" s="49">
        <v>0</v>
      </c>
      <c r="D39" s="49">
        <v>0</v>
      </c>
      <c r="E39" s="49">
        <v>0</v>
      </c>
      <c r="F39" s="49">
        <v>39</v>
      </c>
      <c r="G39" s="49">
        <v>2</v>
      </c>
      <c r="H39" s="49">
        <v>19</v>
      </c>
      <c r="I39" s="49">
        <v>8</v>
      </c>
      <c r="J39" s="49">
        <v>12</v>
      </c>
      <c r="K39" s="49">
        <v>14</v>
      </c>
      <c r="L39" s="49">
        <v>43</v>
      </c>
      <c r="M39" s="49">
        <v>12</v>
      </c>
      <c r="N39" s="49">
        <v>4</v>
      </c>
      <c r="O39" s="49">
        <v>42</v>
      </c>
      <c r="P39" s="49">
        <v>0</v>
      </c>
      <c r="Q39" s="49">
        <v>0</v>
      </c>
      <c r="R39" s="49">
        <v>0</v>
      </c>
      <c r="S39" s="49">
        <v>195</v>
      </c>
      <c r="V39" s="49">
        <v>0.5</v>
      </c>
      <c r="W39" s="3">
        <f>H34</f>
        <v>15</v>
      </c>
      <c r="X39" s="3">
        <f>H35</f>
        <v>4</v>
      </c>
      <c r="Y39" s="49">
        <f>H36</f>
        <v>22</v>
      </c>
      <c r="Z39" s="49">
        <f>H37</f>
        <v>0</v>
      </c>
      <c r="AA39" s="49">
        <f>H38</f>
        <v>24</v>
      </c>
      <c r="AB39" s="49">
        <f>H39</f>
        <v>19</v>
      </c>
      <c r="AC39" s="49">
        <f>H40</f>
        <v>23</v>
      </c>
      <c r="AD39" s="49">
        <f>H41</f>
        <v>18</v>
      </c>
      <c r="AE39" s="2">
        <f>H42</f>
        <v>0</v>
      </c>
      <c r="AF39" s="2">
        <f>H43</f>
        <v>0</v>
      </c>
      <c r="AG39" s="2">
        <f>H44</f>
        <v>76</v>
      </c>
      <c r="AH39" s="2">
        <f>H45</f>
        <v>9</v>
      </c>
      <c r="AI39" s="2">
        <f>H46</f>
        <v>7</v>
      </c>
      <c r="AJ39" s="2">
        <f>H47</f>
        <v>0</v>
      </c>
      <c r="AK39" s="3">
        <f>H48</f>
        <v>22</v>
      </c>
      <c r="AL39" s="2">
        <f>H49</f>
        <v>35</v>
      </c>
      <c r="AM39" s="4">
        <f>H50</f>
        <v>0</v>
      </c>
      <c r="AN39" s="2">
        <f>H51</f>
        <v>115</v>
      </c>
      <c r="AO39" s="2">
        <f>H52</f>
        <v>4</v>
      </c>
      <c r="AP39" s="4">
        <f>H53</f>
        <v>2</v>
      </c>
      <c r="AQ39" s="2">
        <f>H54</f>
        <v>74</v>
      </c>
      <c r="AR39" s="2">
        <f>H55</f>
        <v>13</v>
      </c>
      <c r="AS39" s="2">
        <f>H56</f>
        <v>43</v>
      </c>
      <c r="AT39" s="2">
        <f>H57</f>
        <v>13</v>
      </c>
      <c r="AU39" s="5"/>
      <c r="AV39" s="49">
        <v>0.5</v>
      </c>
      <c r="AW39" s="33">
        <f t="shared" ref="AW39:BT39" si="852">PRODUCT(W39*100*1/W50)</f>
        <v>7.731958762886598</v>
      </c>
      <c r="AX39" s="33">
        <f t="shared" si="852"/>
        <v>2.0512820512820511</v>
      </c>
      <c r="AY39" s="30">
        <f t="shared" si="852"/>
        <v>11.398963730569948</v>
      </c>
      <c r="AZ39" s="30">
        <f t="shared" si="852"/>
        <v>0</v>
      </c>
      <c r="BA39" s="30">
        <f t="shared" si="852"/>
        <v>12.435233160621761</v>
      </c>
      <c r="BB39" s="30">
        <f t="shared" si="852"/>
        <v>9.7435897435897427</v>
      </c>
      <c r="BC39" s="30">
        <f t="shared" si="852"/>
        <v>11.794871794871796</v>
      </c>
      <c r="BD39" s="30">
        <f t="shared" si="852"/>
        <v>9.3264248704663206</v>
      </c>
      <c r="BE39" s="31">
        <f t="shared" si="852"/>
        <v>0</v>
      </c>
      <c r="BF39" s="31">
        <f t="shared" si="852"/>
        <v>0</v>
      </c>
      <c r="BG39" s="31">
        <f t="shared" si="852"/>
        <v>39.175257731958766</v>
      </c>
      <c r="BH39" s="31">
        <f t="shared" si="852"/>
        <v>4.6875</v>
      </c>
      <c r="BI39" s="31">
        <f t="shared" si="852"/>
        <v>3.6269430051813472</v>
      </c>
      <c r="BJ39" s="31">
        <f t="shared" si="852"/>
        <v>0</v>
      </c>
      <c r="BK39" s="33">
        <f t="shared" si="852"/>
        <v>11.458333333333334</v>
      </c>
      <c r="BL39" s="31">
        <f t="shared" si="852"/>
        <v>18.134715025906736</v>
      </c>
      <c r="BM39" s="32">
        <f t="shared" si="852"/>
        <v>0</v>
      </c>
      <c r="BN39" s="31">
        <f t="shared" si="852"/>
        <v>59.27835051546392</v>
      </c>
      <c r="BO39" s="31">
        <f t="shared" si="852"/>
        <v>2.0618556701030926</v>
      </c>
      <c r="BP39" s="32">
        <f t="shared" si="852"/>
        <v>1.0309278350515463</v>
      </c>
      <c r="BQ39" s="31">
        <f t="shared" si="852"/>
        <v>37.948717948717949</v>
      </c>
      <c r="BR39" s="31">
        <f t="shared" si="852"/>
        <v>6.666666666666667</v>
      </c>
      <c r="BS39" s="31">
        <f t="shared" si="852"/>
        <v>22.164948453608247</v>
      </c>
      <c r="BT39" s="31">
        <f t="shared" si="852"/>
        <v>6.770833333333333</v>
      </c>
      <c r="BU39" s="49"/>
      <c r="BV39" s="49">
        <v>0.5</v>
      </c>
      <c r="BW39" s="33">
        <f t="shared" ref="BW39:CT39" si="853">AW34+AW35+AW36+AW37+AW38+AW39</f>
        <v>31.443298969072167</v>
      </c>
      <c r="BX39" s="33">
        <f t="shared" si="853"/>
        <v>29.743589743589748</v>
      </c>
      <c r="BY39" s="30">
        <f t="shared" si="853"/>
        <v>43.523316062176164</v>
      </c>
      <c r="BZ39" s="30">
        <f t="shared" si="853"/>
        <v>41.237113402061858</v>
      </c>
      <c r="CA39" s="30">
        <f t="shared" si="853"/>
        <v>16.062176165803109</v>
      </c>
      <c r="CB39" s="30">
        <f t="shared" si="853"/>
        <v>30.769230769230766</v>
      </c>
      <c r="CC39" s="30">
        <f t="shared" si="853"/>
        <v>62.564102564102569</v>
      </c>
      <c r="CD39" s="30">
        <f t="shared" si="853"/>
        <v>37.305699481865283</v>
      </c>
      <c r="CE39" s="31">
        <f t="shared" si="853"/>
        <v>55.958549222797927</v>
      </c>
      <c r="CF39" s="31">
        <f t="shared" si="853"/>
        <v>52.331606217616581</v>
      </c>
      <c r="CG39" s="31">
        <f t="shared" si="853"/>
        <v>40.206185567010309</v>
      </c>
      <c r="CH39" s="31">
        <f t="shared" si="853"/>
        <v>51.5625</v>
      </c>
      <c r="CI39" s="31">
        <f t="shared" si="853"/>
        <v>38.860103626943001</v>
      </c>
      <c r="CJ39" s="31">
        <f t="shared" si="853"/>
        <v>39.487179487179489</v>
      </c>
      <c r="CK39" s="33">
        <f t="shared" si="853"/>
        <v>50.520833333333336</v>
      </c>
      <c r="CL39" s="31">
        <f t="shared" si="853"/>
        <v>89.637305699481857</v>
      </c>
      <c r="CM39" s="32">
        <f t="shared" si="853"/>
        <v>88.20512820512819</v>
      </c>
      <c r="CN39" s="31">
        <f t="shared" si="853"/>
        <v>81.443298969072174</v>
      </c>
      <c r="CO39" s="31">
        <f t="shared" si="853"/>
        <v>23.711340206185568</v>
      </c>
      <c r="CP39" s="32">
        <f t="shared" si="853"/>
        <v>46.391752577319593</v>
      </c>
      <c r="CQ39" s="31">
        <f t="shared" si="853"/>
        <v>81.025641025641022</v>
      </c>
      <c r="CR39" s="31">
        <f t="shared" si="853"/>
        <v>7.6923076923076925</v>
      </c>
      <c r="CS39" s="31">
        <f t="shared" si="853"/>
        <v>41.75257731958763</v>
      </c>
      <c r="CT39" s="31">
        <f t="shared" si="853"/>
        <v>100</v>
      </c>
      <c r="CW39" s="10"/>
      <c r="CX39" s="10"/>
      <c r="CY39" s="10" t="str">
        <f>A32</f>
        <v xml:space="preserve">Staphylococcus epidermidis  </v>
      </c>
      <c r="CZ39" s="10"/>
      <c r="DA39" s="10"/>
      <c r="DB39" s="10"/>
      <c r="DC39" s="10"/>
      <c r="DD39" s="10"/>
      <c r="DE39" s="10"/>
      <c r="DF39" s="10"/>
      <c r="DG39" s="10"/>
      <c r="DH39" s="10"/>
      <c r="DI39" s="10"/>
      <c r="DJ39" s="10"/>
      <c r="DK39" s="10"/>
      <c r="DL39" s="10"/>
      <c r="DM39" s="10"/>
      <c r="DN39" s="10"/>
      <c r="DO39" s="10"/>
      <c r="DP39" s="10"/>
      <c r="DQ39" s="10"/>
      <c r="DR39" s="10"/>
      <c r="DS39" s="10"/>
      <c r="DT39" s="10"/>
      <c r="DU39" s="10"/>
    </row>
    <row r="40" spans="2:127" x14ac:dyDescent="0.25">
      <c r="B40" s="49" t="s">
        <v>10</v>
      </c>
      <c r="C40" s="49">
        <v>0</v>
      </c>
      <c r="D40" s="49">
        <v>0</v>
      </c>
      <c r="E40" s="49">
        <v>80</v>
      </c>
      <c r="F40" s="49">
        <v>0</v>
      </c>
      <c r="G40" s="49">
        <v>19</v>
      </c>
      <c r="H40" s="49">
        <v>23</v>
      </c>
      <c r="I40" s="49">
        <v>17</v>
      </c>
      <c r="J40" s="49">
        <v>9</v>
      </c>
      <c r="K40" s="49">
        <v>10</v>
      </c>
      <c r="L40" s="49">
        <v>12</v>
      </c>
      <c r="M40" s="49">
        <v>15</v>
      </c>
      <c r="N40" s="49">
        <v>10</v>
      </c>
      <c r="O40" s="49">
        <v>0</v>
      </c>
      <c r="P40" s="49">
        <v>0</v>
      </c>
      <c r="Q40" s="49">
        <v>0</v>
      </c>
      <c r="R40" s="49">
        <v>0</v>
      </c>
      <c r="S40" s="49">
        <v>195</v>
      </c>
      <c r="V40" s="49">
        <v>1</v>
      </c>
      <c r="W40" s="3">
        <f>I34</f>
        <v>15</v>
      </c>
      <c r="X40" s="3">
        <f>I35</f>
        <v>15</v>
      </c>
      <c r="Y40" s="49">
        <f>I36</f>
        <v>28</v>
      </c>
      <c r="Z40" s="49">
        <f>I37</f>
        <v>38</v>
      </c>
      <c r="AA40" s="49">
        <f>I38</f>
        <v>18</v>
      </c>
      <c r="AB40" s="49">
        <f>I39</f>
        <v>8</v>
      </c>
      <c r="AC40" s="49">
        <f>I40</f>
        <v>17</v>
      </c>
      <c r="AD40" s="49">
        <f>I41</f>
        <v>12</v>
      </c>
      <c r="AE40" s="2">
        <f>I42</f>
        <v>37</v>
      </c>
      <c r="AF40" s="2">
        <f>I43</f>
        <v>2</v>
      </c>
      <c r="AG40" s="2">
        <f>I44</f>
        <v>0</v>
      </c>
      <c r="AH40" s="2">
        <f>I45</f>
        <v>10</v>
      </c>
      <c r="AI40" s="2">
        <f>I46</f>
        <v>1</v>
      </c>
      <c r="AJ40" s="2">
        <f>I47</f>
        <v>1</v>
      </c>
      <c r="AK40" s="3">
        <f>I48</f>
        <v>41</v>
      </c>
      <c r="AL40" s="2">
        <f>I49</f>
        <v>5</v>
      </c>
      <c r="AM40" s="3">
        <f>I50</f>
        <v>1</v>
      </c>
      <c r="AN40" s="2">
        <f>I51</f>
        <v>35</v>
      </c>
      <c r="AO40" s="2">
        <f>I52</f>
        <v>1</v>
      </c>
      <c r="AP40" s="3">
        <f>I53</f>
        <v>2</v>
      </c>
      <c r="AQ40" s="2">
        <f>I54</f>
        <v>33</v>
      </c>
      <c r="AR40" s="2">
        <f>I55</f>
        <v>106</v>
      </c>
      <c r="AS40" s="2">
        <f>I56</f>
        <v>50</v>
      </c>
      <c r="AT40" s="3">
        <f>I57</f>
        <v>0</v>
      </c>
      <c r="AU40" s="5"/>
      <c r="AV40" s="49">
        <v>1</v>
      </c>
      <c r="AW40" s="33">
        <f t="shared" ref="AW40:BT40" si="854">PRODUCT(W40*100*1/W50)</f>
        <v>7.731958762886598</v>
      </c>
      <c r="AX40" s="33">
        <f t="shared" si="854"/>
        <v>7.6923076923076925</v>
      </c>
      <c r="AY40" s="30">
        <f t="shared" si="854"/>
        <v>14.507772020725389</v>
      </c>
      <c r="AZ40" s="30">
        <f t="shared" si="854"/>
        <v>19.587628865979383</v>
      </c>
      <c r="BA40" s="30">
        <f t="shared" si="854"/>
        <v>9.3264248704663206</v>
      </c>
      <c r="BB40" s="30">
        <f t="shared" si="854"/>
        <v>4.1025641025641022</v>
      </c>
      <c r="BC40" s="30">
        <f t="shared" si="854"/>
        <v>8.7179487179487172</v>
      </c>
      <c r="BD40" s="30">
        <f t="shared" si="854"/>
        <v>6.2176165803108807</v>
      </c>
      <c r="BE40" s="31">
        <f t="shared" si="854"/>
        <v>19.17098445595855</v>
      </c>
      <c r="BF40" s="31">
        <f t="shared" si="854"/>
        <v>1.0362694300518134</v>
      </c>
      <c r="BG40" s="31">
        <f t="shared" si="854"/>
        <v>0</v>
      </c>
      <c r="BH40" s="31">
        <f t="shared" si="854"/>
        <v>5.208333333333333</v>
      </c>
      <c r="BI40" s="31">
        <f t="shared" si="854"/>
        <v>0.51813471502590669</v>
      </c>
      <c r="BJ40" s="31">
        <f t="shared" si="854"/>
        <v>0.51282051282051277</v>
      </c>
      <c r="BK40" s="33">
        <f t="shared" si="854"/>
        <v>21.354166666666668</v>
      </c>
      <c r="BL40" s="31">
        <f t="shared" si="854"/>
        <v>2.5906735751295336</v>
      </c>
      <c r="BM40" s="33">
        <f t="shared" si="854"/>
        <v>0.51282051282051277</v>
      </c>
      <c r="BN40" s="31">
        <f t="shared" si="854"/>
        <v>18.041237113402062</v>
      </c>
      <c r="BO40" s="31">
        <f t="shared" si="854"/>
        <v>0.51546391752577314</v>
      </c>
      <c r="BP40" s="33">
        <f t="shared" si="854"/>
        <v>1.0309278350515463</v>
      </c>
      <c r="BQ40" s="31">
        <f t="shared" si="854"/>
        <v>16.923076923076923</v>
      </c>
      <c r="BR40" s="31">
        <f t="shared" si="854"/>
        <v>54.358974358974358</v>
      </c>
      <c r="BS40" s="31">
        <f t="shared" si="854"/>
        <v>25.773195876288661</v>
      </c>
      <c r="BT40" s="33">
        <f t="shared" si="854"/>
        <v>0</v>
      </c>
      <c r="BU40" s="49"/>
      <c r="BV40" s="49">
        <v>1</v>
      </c>
      <c r="BW40" s="33">
        <f t="shared" ref="BW40:CT40" si="855">AW34+AW35+AW36+AW37+AW38+AW39+AW40</f>
        <v>39.175257731958766</v>
      </c>
      <c r="BX40" s="33">
        <f t="shared" si="855"/>
        <v>37.435897435897438</v>
      </c>
      <c r="BY40" s="30">
        <f t="shared" si="855"/>
        <v>58.031088082901555</v>
      </c>
      <c r="BZ40" s="30">
        <f t="shared" si="855"/>
        <v>60.824742268041241</v>
      </c>
      <c r="CA40" s="30">
        <f t="shared" si="855"/>
        <v>25.388601036269428</v>
      </c>
      <c r="CB40" s="30">
        <f t="shared" si="855"/>
        <v>34.871794871794869</v>
      </c>
      <c r="CC40" s="30">
        <f t="shared" si="855"/>
        <v>71.282051282051285</v>
      </c>
      <c r="CD40" s="30">
        <f t="shared" si="855"/>
        <v>43.523316062176164</v>
      </c>
      <c r="CE40" s="31">
        <f t="shared" si="855"/>
        <v>75.129533678756474</v>
      </c>
      <c r="CF40" s="31">
        <f t="shared" si="855"/>
        <v>53.367875647668392</v>
      </c>
      <c r="CG40" s="31">
        <f t="shared" si="855"/>
        <v>40.206185567010309</v>
      </c>
      <c r="CH40" s="31">
        <f t="shared" si="855"/>
        <v>56.770833333333336</v>
      </c>
      <c r="CI40" s="31">
        <f t="shared" si="855"/>
        <v>39.37823834196891</v>
      </c>
      <c r="CJ40" s="31">
        <f t="shared" si="855"/>
        <v>40</v>
      </c>
      <c r="CK40" s="33">
        <f t="shared" si="855"/>
        <v>71.875</v>
      </c>
      <c r="CL40" s="31">
        <f t="shared" si="855"/>
        <v>92.227979274611386</v>
      </c>
      <c r="CM40" s="33">
        <f t="shared" si="855"/>
        <v>88.717948717948701</v>
      </c>
      <c r="CN40" s="31">
        <f t="shared" si="855"/>
        <v>99.484536082474236</v>
      </c>
      <c r="CO40" s="31">
        <f t="shared" si="855"/>
        <v>24.226804123711339</v>
      </c>
      <c r="CP40" s="33">
        <f t="shared" si="855"/>
        <v>47.422680412371136</v>
      </c>
      <c r="CQ40" s="31">
        <f t="shared" si="855"/>
        <v>97.948717948717942</v>
      </c>
      <c r="CR40" s="31">
        <f t="shared" si="855"/>
        <v>62.051282051282051</v>
      </c>
      <c r="CS40" s="31">
        <f t="shared" si="855"/>
        <v>67.525773195876297</v>
      </c>
      <c r="CT40" s="33">
        <f t="shared" si="855"/>
        <v>100</v>
      </c>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row>
    <row r="41" spans="2:127" x14ac:dyDescent="0.25">
      <c r="B41" s="49" t="s">
        <v>11</v>
      </c>
      <c r="C41" s="49">
        <v>0</v>
      </c>
      <c r="D41" s="49">
        <v>0</v>
      </c>
      <c r="E41" s="49">
        <v>49</v>
      </c>
      <c r="F41" s="49">
        <v>0</v>
      </c>
      <c r="G41" s="49">
        <v>5</v>
      </c>
      <c r="H41" s="49">
        <v>18</v>
      </c>
      <c r="I41" s="49">
        <v>12</v>
      </c>
      <c r="J41" s="49">
        <v>17</v>
      </c>
      <c r="K41" s="49">
        <v>39</v>
      </c>
      <c r="L41" s="49">
        <v>23</v>
      </c>
      <c r="M41" s="49">
        <v>21</v>
      </c>
      <c r="N41" s="49">
        <v>9</v>
      </c>
      <c r="O41" s="49">
        <v>0</v>
      </c>
      <c r="P41" s="49">
        <v>0</v>
      </c>
      <c r="Q41" s="49">
        <v>0</v>
      </c>
      <c r="R41" s="49">
        <v>0</v>
      </c>
      <c r="S41" s="49">
        <v>193</v>
      </c>
      <c r="V41" s="49">
        <v>2</v>
      </c>
      <c r="W41" s="3">
        <f>J34</f>
        <v>15</v>
      </c>
      <c r="X41" s="3">
        <f>J35</f>
        <v>8</v>
      </c>
      <c r="Y41" s="49">
        <f>J36</f>
        <v>27</v>
      </c>
      <c r="Z41" s="49">
        <f>J37</f>
        <v>29</v>
      </c>
      <c r="AA41" s="49">
        <f>J38</f>
        <v>13</v>
      </c>
      <c r="AB41" s="49">
        <f>J39</f>
        <v>12</v>
      </c>
      <c r="AC41" s="49">
        <f>J40</f>
        <v>9</v>
      </c>
      <c r="AD41" s="49">
        <f>J41</f>
        <v>17</v>
      </c>
      <c r="AE41" s="2">
        <f>J42</f>
        <v>14</v>
      </c>
      <c r="AF41" s="3">
        <f>J43</f>
        <v>5</v>
      </c>
      <c r="AG41" s="2">
        <f>J44</f>
        <v>26</v>
      </c>
      <c r="AH41" s="2">
        <f>J45</f>
        <v>9</v>
      </c>
      <c r="AI41" s="3">
        <f>J46</f>
        <v>22</v>
      </c>
      <c r="AJ41" s="3">
        <f>J47</f>
        <v>34</v>
      </c>
      <c r="AK41" s="3">
        <f>J48</f>
        <v>44</v>
      </c>
      <c r="AL41" s="4">
        <f>J49</f>
        <v>5</v>
      </c>
      <c r="AM41" s="3">
        <f>J50</f>
        <v>0</v>
      </c>
      <c r="AN41" s="3">
        <f>J51</f>
        <v>1</v>
      </c>
      <c r="AO41" s="4">
        <f>J52</f>
        <v>1</v>
      </c>
      <c r="AP41" s="3">
        <f>J53</f>
        <v>8</v>
      </c>
      <c r="AQ41" s="2">
        <f>J54</f>
        <v>4</v>
      </c>
      <c r="AR41" s="2">
        <f>J55</f>
        <v>72</v>
      </c>
      <c r="AS41" s="2">
        <f>J56</f>
        <v>47</v>
      </c>
      <c r="AT41" s="3">
        <f>J57</f>
        <v>0</v>
      </c>
      <c r="AU41" s="5"/>
      <c r="AV41" s="49">
        <v>2</v>
      </c>
      <c r="AW41" s="33">
        <f t="shared" ref="AW41:BT41" si="856">PRODUCT(W41*100*1/W50)</f>
        <v>7.731958762886598</v>
      </c>
      <c r="AX41" s="33">
        <f t="shared" si="856"/>
        <v>4.1025641025641022</v>
      </c>
      <c r="AY41" s="30">
        <f t="shared" si="856"/>
        <v>13.989637305699482</v>
      </c>
      <c r="AZ41" s="30">
        <f t="shared" si="856"/>
        <v>14.948453608247423</v>
      </c>
      <c r="BA41" s="30">
        <f t="shared" si="856"/>
        <v>6.7357512953367875</v>
      </c>
      <c r="BB41" s="30">
        <f t="shared" si="856"/>
        <v>6.1538461538461542</v>
      </c>
      <c r="BC41" s="30">
        <f t="shared" si="856"/>
        <v>4.615384615384615</v>
      </c>
      <c r="BD41" s="30">
        <f t="shared" si="856"/>
        <v>8.8082901554404138</v>
      </c>
      <c r="BE41" s="31">
        <f t="shared" si="856"/>
        <v>7.2538860103626943</v>
      </c>
      <c r="BF41" s="33">
        <f t="shared" si="856"/>
        <v>2.5906735751295336</v>
      </c>
      <c r="BG41" s="31">
        <f t="shared" si="856"/>
        <v>13.402061855670103</v>
      </c>
      <c r="BH41" s="31">
        <f t="shared" si="856"/>
        <v>4.6875</v>
      </c>
      <c r="BI41" s="33">
        <f t="shared" si="856"/>
        <v>11.398963730569948</v>
      </c>
      <c r="BJ41" s="33">
        <f t="shared" si="856"/>
        <v>17.435897435897434</v>
      </c>
      <c r="BK41" s="33">
        <f t="shared" si="856"/>
        <v>22.916666666666668</v>
      </c>
      <c r="BL41" s="32">
        <f t="shared" si="856"/>
        <v>2.5906735751295336</v>
      </c>
      <c r="BM41" s="33">
        <f t="shared" si="856"/>
        <v>0</v>
      </c>
      <c r="BN41" s="33">
        <f t="shared" si="856"/>
        <v>0.51546391752577314</v>
      </c>
      <c r="BO41" s="32">
        <f t="shared" si="856"/>
        <v>0.51546391752577314</v>
      </c>
      <c r="BP41" s="33">
        <f t="shared" si="856"/>
        <v>4.1237113402061851</v>
      </c>
      <c r="BQ41" s="31">
        <f t="shared" si="856"/>
        <v>2.0512820512820511</v>
      </c>
      <c r="BR41" s="31">
        <f t="shared" si="856"/>
        <v>36.92307692307692</v>
      </c>
      <c r="BS41" s="31">
        <f t="shared" si="856"/>
        <v>24.226804123711339</v>
      </c>
      <c r="BT41" s="33">
        <f t="shared" si="856"/>
        <v>0</v>
      </c>
      <c r="BU41" s="49"/>
      <c r="BV41" s="49">
        <v>2</v>
      </c>
      <c r="BW41" s="33">
        <f t="shared" ref="BW41:CT41" si="857">AW34+AW35+AW36+AW37+AW38+AW39+AW40+AW41</f>
        <v>46.907216494845365</v>
      </c>
      <c r="BX41" s="33">
        <f t="shared" si="857"/>
        <v>41.53846153846154</v>
      </c>
      <c r="BY41" s="30">
        <f t="shared" si="857"/>
        <v>72.020725388601036</v>
      </c>
      <c r="BZ41" s="30">
        <f t="shared" si="857"/>
        <v>75.773195876288668</v>
      </c>
      <c r="CA41" s="30">
        <f t="shared" si="857"/>
        <v>32.124352331606218</v>
      </c>
      <c r="CB41" s="30">
        <f t="shared" si="857"/>
        <v>41.025641025641022</v>
      </c>
      <c r="CC41" s="30">
        <f t="shared" si="857"/>
        <v>75.897435897435898</v>
      </c>
      <c r="CD41" s="30">
        <f t="shared" si="857"/>
        <v>52.331606217616581</v>
      </c>
      <c r="CE41" s="31">
        <f t="shared" si="857"/>
        <v>82.383419689119165</v>
      </c>
      <c r="CF41" s="33">
        <f t="shared" si="857"/>
        <v>55.958549222797927</v>
      </c>
      <c r="CG41" s="31">
        <f t="shared" si="857"/>
        <v>53.608247422680414</v>
      </c>
      <c r="CH41" s="31">
        <f t="shared" si="857"/>
        <v>61.458333333333336</v>
      </c>
      <c r="CI41" s="33">
        <f t="shared" si="857"/>
        <v>50.777202072538856</v>
      </c>
      <c r="CJ41" s="33">
        <f t="shared" si="857"/>
        <v>57.435897435897431</v>
      </c>
      <c r="CK41" s="33">
        <f t="shared" si="857"/>
        <v>94.791666666666671</v>
      </c>
      <c r="CL41" s="32">
        <f t="shared" si="857"/>
        <v>94.818652849740914</v>
      </c>
      <c r="CM41" s="33">
        <f t="shared" si="857"/>
        <v>88.717948717948701</v>
      </c>
      <c r="CN41" s="33">
        <f t="shared" si="857"/>
        <v>100.00000000000001</v>
      </c>
      <c r="CO41" s="32">
        <f t="shared" si="857"/>
        <v>24.742268041237111</v>
      </c>
      <c r="CP41" s="33">
        <f t="shared" si="857"/>
        <v>51.546391752577321</v>
      </c>
      <c r="CQ41" s="31">
        <f t="shared" si="857"/>
        <v>100</v>
      </c>
      <c r="CR41" s="31">
        <f t="shared" si="857"/>
        <v>98.974358974358978</v>
      </c>
      <c r="CS41" s="31">
        <f t="shared" si="857"/>
        <v>91.75257731958763</v>
      </c>
      <c r="CT41" s="33">
        <f t="shared" si="857"/>
        <v>100</v>
      </c>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row>
    <row r="42" spans="2:127" x14ac:dyDescent="0.25">
      <c r="B42" s="49" t="s">
        <v>13</v>
      </c>
      <c r="C42" s="2">
        <v>0</v>
      </c>
      <c r="D42" s="2">
        <v>0</v>
      </c>
      <c r="E42" s="2">
        <v>0</v>
      </c>
      <c r="F42" s="2">
        <v>0</v>
      </c>
      <c r="G42" s="2">
        <v>108</v>
      </c>
      <c r="H42" s="2">
        <v>0</v>
      </c>
      <c r="I42" s="2">
        <v>37</v>
      </c>
      <c r="J42" s="2">
        <v>14</v>
      </c>
      <c r="K42" s="2">
        <v>4</v>
      </c>
      <c r="L42" s="2">
        <v>1</v>
      </c>
      <c r="M42" s="4">
        <v>16</v>
      </c>
      <c r="N42" s="3">
        <v>13</v>
      </c>
      <c r="O42" s="3">
        <v>0</v>
      </c>
      <c r="P42" s="3">
        <v>0</v>
      </c>
      <c r="Q42" s="3">
        <v>0</v>
      </c>
      <c r="R42" s="3">
        <v>0</v>
      </c>
      <c r="S42" s="49">
        <v>193</v>
      </c>
      <c r="V42" s="49">
        <v>4</v>
      </c>
      <c r="W42" s="3">
        <f>K34</f>
        <v>21</v>
      </c>
      <c r="X42" s="3">
        <f>K35</f>
        <v>16</v>
      </c>
      <c r="Y42" s="49">
        <f>K36</f>
        <v>12</v>
      </c>
      <c r="Z42" s="49">
        <f>K37</f>
        <v>5</v>
      </c>
      <c r="AA42" s="49">
        <f>K38</f>
        <v>23</v>
      </c>
      <c r="AB42" s="49">
        <f>K39</f>
        <v>14</v>
      </c>
      <c r="AC42" s="49">
        <f>K40</f>
        <v>10</v>
      </c>
      <c r="AD42" s="49">
        <f>K41</f>
        <v>39</v>
      </c>
      <c r="AE42" s="2">
        <f>K42</f>
        <v>4</v>
      </c>
      <c r="AF42" s="3">
        <f>K43</f>
        <v>12</v>
      </c>
      <c r="AG42" s="2">
        <f>K44</f>
        <v>29</v>
      </c>
      <c r="AH42" s="4">
        <f>K45</f>
        <v>21</v>
      </c>
      <c r="AI42" s="3">
        <f>K46</f>
        <v>36</v>
      </c>
      <c r="AJ42" s="3">
        <f>K47</f>
        <v>31</v>
      </c>
      <c r="AK42" s="3">
        <f>K48</f>
        <v>2</v>
      </c>
      <c r="AL42" s="3">
        <f>K49</f>
        <v>8</v>
      </c>
      <c r="AM42" s="3">
        <f>K50</f>
        <v>0</v>
      </c>
      <c r="AN42" s="3">
        <f>K51</f>
        <v>0</v>
      </c>
      <c r="AO42" s="3">
        <f>K52</f>
        <v>1</v>
      </c>
      <c r="AP42" s="3">
        <f>K53</f>
        <v>12</v>
      </c>
      <c r="AQ42" s="2">
        <f>K54</f>
        <v>0</v>
      </c>
      <c r="AR42" s="2">
        <f>K55</f>
        <v>2</v>
      </c>
      <c r="AS42" s="2">
        <f>K56</f>
        <v>16</v>
      </c>
      <c r="AT42" s="3">
        <f>K57</f>
        <v>0</v>
      </c>
      <c r="AU42" s="5"/>
      <c r="AV42" s="49">
        <v>4</v>
      </c>
      <c r="AW42" s="33">
        <f t="shared" ref="AW42:BT42" si="858">PRODUCT(W42*100*1/W50)</f>
        <v>10.824742268041238</v>
      </c>
      <c r="AX42" s="33">
        <f t="shared" si="858"/>
        <v>8.2051282051282044</v>
      </c>
      <c r="AY42" s="30">
        <f t="shared" si="858"/>
        <v>6.2176165803108807</v>
      </c>
      <c r="AZ42" s="30">
        <f t="shared" si="858"/>
        <v>2.5773195876288661</v>
      </c>
      <c r="BA42" s="30">
        <f t="shared" si="858"/>
        <v>11.917098445595855</v>
      </c>
      <c r="BB42" s="30">
        <f t="shared" si="858"/>
        <v>7.1794871794871797</v>
      </c>
      <c r="BC42" s="30">
        <f t="shared" si="858"/>
        <v>5.1282051282051286</v>
      </c>
      <c r="BD42" s="30">
        <f t="shared" si="858"/>
        <v>20.207253886010363</v>
      </c>
      <c r="BE42" s="31">
        <f t="shared" si="858"/>
        <v>2.0725388601036268</v>
      </c>
      <c r="BF42" s="33">
        <f t="shared" si="858"/>
        <v>6.2176165803108807</v>
      </c>
      <c r="BG42" s="31">
        <f t="shared" si="858"/>
        <v>14.948453608247423</v>
      </c>
      <c r="BH42" s="32">
        <f t="shared" si="858"/>
        <v>10.9375</v>
      </c>
      <c r="BI42" s="33">
        <f t="shared" si="858"/>
        <v>18.652849740932641</v>
      </c>
      <c r="BJ42" s="33">
        <f t="shared" si="858"/>
        <v>15.897435897435898</v>
      </c>
      <c r="BK42" s="33">
        <f t="shared" si="858"/>
        <v>1.0416666666666667</v>
      </c>
      <c r="BL42" s="33">
        <f t="shared" si="858"/>
        <v>4.1450777202072535</v>
      </c>
      <c r="BM42" s="33">
        <f t="shared" si="858"/>
        <v>0</v>
      </c>
      <c r="BN42" s="33">
        <f t="shared" si="858"/>
        <v>0</v>
      </c>
      <c r="BO42" s="33">
        <f t="shared" si="858"/>
        <v>0.51546391752577314</v>
      </c>
      <c r="BP42" s="33">
        <f t="shared" si="858"/>
        <v>6.1855670103092786</v>
      </c>
      <c r="BQ42" s="31">
        <f t="shared" si="858"/>
        <v>0</v>
      </c>
      <c r="BR42" s="31">
        <f t="shared" si="858"/>
        <v>1.0256410256410255</v>
      </c>
      <c r="BS42" s="31">
        <f t="shared" si="858"/>
        <v>8.2474226804123703</v>
      </c>
      <c r="BT42" s="33">
        <f t="shared" si="858"/>
        <v>0</v>
      </c>
      <c r="BU42" s="49"/>
      <c r="BV42" s="49">
        <v>4</v>
      </c>
      <c r="BW42" s="33">
        <f t="shared" ref="BW42:CT42" si="859">AW34+AW35+AW36+AW37+AW38+AW39+AW40+AW41+AW42</f>
        <v>57.731958762886606</v>
      </c>
      <c r="BX42" s="33">
        <f t="shared" si="859"/>
        <v>49.743589743589745</v>
      </c>
      <c r="BY42" s="30">
        <f t="shared" si="859"/>
        <v>78.238341968911911</v>
      </c>
      <c r="BZ42" s="30">
        <f t="shared" si="859"/>
        <v>78.350515463917532</v>
      </c>
      <c r="CA42" s="30">
        <f t="shared" si="859"/>
        <v>44.041450777202073</v>
      </c>
      <c r="CB42" s="30">
        <f t="shared" si="859"/>
        <v>48.205128205128204</v>
      </c>
      <c r="CC42" s="30">
        <f t="shared" si="859"/>
        <v>81.025641025641022</v>
      </c>
      <c r="CD42" s="30">
        <f t="shared" si="859"/>
        <v>72.538860103626945</v>
      </c>
      <c r="CE42" s="31">
        <f t="shared" si="859"/>
        <v>84.455958549222785</v>
      </c>
      <c r="CF42" s="33">
        <f t="shared" si="859"/>
        <v>62.176165803108809</v>
      </c>
      <c r="CG42" s="31">
        <f t="shared" si="859"/>
        <v>68.55670103092784</v>
      </c>
      <c r="CH42" s="32">
        <f t="shared" si="859"/>
        <v>72.395833333333343</v>
      </c>
      <c r="CI42" s="33">
        <f t="shared" si="859"/>
        <v>69.430051813471493</v>
      </c>
      <c r="CJ42" s="33">
        <f t="shared" si="859"/>
        <v>73.333333333333329</v>
      </c>
      <c r="CK42" s="33">
        <f t="shared" si="859"/>
        <v>95.833333333333343</v>
      </c>
      <c r="CL42" s="33">
        <f t="shared" si="859"/>
        <v>98.963730569948169</v>
      </c>
      <c r="CM42" s="33">
        <f t="shared" si="859"/>
        <v>88.717948717948701</v>
      </c>
      <c r="CN42" s="33">
        <f t="shared" si="859"/>
        <v>100.00000000000001</v>
      </c>
      <c r="CO42" s="33">
        <f t="shared" si="859"/>
        <v>25.257731958762882</v>
      </c>
      <c r="CP42" s="33">
        <f t="shared" si="859"/>
        <v>57.731958762886599</v>
      </c>
      <c r="CQ42" s="31">
        <f t="shared" si="859"/>
        <v>100</v>
      </c>
      <c r="CR42" s="31">
        <f t="shared" si="859"/>
        <v>100</v>
      </c>
      <c r="CS42" s="31">
        <f t="shared" si="859"/>
        <v>100</v>
      </c>
      <c r="CT42" s="33">
        <f t="shared" si="859"/>
        <v>100</v>
      </c>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row>
    <row r="43" spans="2:127" x14ac:dyDescent="0.25">
      <c r="B43" s="49" t="s">
        <v>14</v>
      </c>
      <c r="C43" s="2">
        <v>0</v>
      </c>
      <c r="D43" s="2">
        <v>0</v>
      </c>
      <c r="E43" s="2">
        <v>94</v>
      </c>
      <c r="F43" s="2">
        <v>0</v>
      </c>
      <c r="G43" s="2">
        <v>7</v>
      </c>
      <c r="H43" s="2">
        <v>0</v>
      </c>
      <c r="I43" s="2">
        <v>2</v>
      </c>
      <c r="J43" s="3">
        <v>5</v>
      </c>
      <c r="K43" s="3">
        <v>12</v>
      </c>
      <c r="L43" s="3">
        <v>23</v>
      </c>
      <c r="M43" s="3">
        <v>50</v>
      </c>
      <c r="N43" s="3">
        <v>0</v>
      </c>
      <c r="O43" s="3">
        <v>0</v>
      </c>
      <c r="P43" s="3">
        <v>0</v>
      </c>
      <c r="Q43" s="3">
        <v>0</v>
      </c>
      <c r="R43" s="3">
        <v>0</v>
      </c>
      <c r="S43" s="49">
        <v>193</v>
      </c>
      <c r="V43" s="49">
        <v>8</v>
      </c>
      <c r="W43" s="3">
        <f>L34</f>
        <v>82</v>
      </c>
      <c r="X43" s="3">
        <f>L35</f>
        <v>14</v>
      </c>
      <c r="Y43" s="49">
        <f>L36</f>
        <v>10</v>
      </c>
      <c r="Z43" s="49">
        <f>L37</f>
        <v>3</v>
      </c>
      <c r="AA43" s="49">
        <f>L38</f>
        <v>46</v>
      </c>
      <c r="AB43" s="49">
        <f>L39</f>
        <v>43</v>
      </c>
      <c r="AC43" s="49">
        <f>L40</f>
        <v>12</v>
      </c>
      <c r="AD43" s="49">
        <f>L41</f>
        <v>23</v>
      </c>
      <c r="AE43" s="2">
        <f>L42</f>
        <v>1</v>
      </c>
      <c r="AF43" s="3">
        <f>L43</f>
        <v>23</v>
      </c>
      <c r="AG43" s="2">
        <f>L44</f>
        <v>6</v>
      </c>
      <c r="AH43" s="3">
        <f>L45</f>
        <v>13</v>
      </c>
      <c r="AI43" s="3">
        <f>L46</f>
        <v>59</v>
      </c>
      <c r="AJ43" s="3">
        <f>L47</f>
        <v>43</v>
      </c>
      <c r="AK43" s="3">
        <f>L48</f>
        <v>8</v>
      </c>
      <c r="AL43" s="3">
        <f>L49</f>
        <v>2</v>
      </c>
      <c r="AM43" s="3">
        <f>L50</f>
        <v>22</v>
      </c>
      <c r="AN43" s="3">
        <f>L51</f>
        <v>0</v>
      </c>
      <c r="AO43" s="3">
        <f>L52</f>
        <v>4</v>
      </c>
      <c r="AP43" s="3">
        <f>L53</f>
        <v>82</v>
      </c>
      <c r="AQ43" s="3">
        <f>L54</f>
        <v>0</v>
      </c>
      <c r="AR43" s="3">
        <f>L55</f>
        <v>0</v>
      </c>
      <c r="AS43" s="3">
        <f>L56</f>
        <v>0</v>
      </c>
      <c r="AT43" s="3">
        <f>L57</f>
        <v>0</v>
      </c>
      <c r="AU43" s="7"/>
      <c r="AV43" s="49">
        <v>8</v>
      </c>
      <c r="AW43" s="33">
        <f t="shared" ref="AW43:BT43" si="860">PRODUCT(W43*100*1/W50)</f>
        <v>42.268041237113401</v>
      </c>
      <c r="AX43" s="33">
        <f t="shared" si="860"/>
        <v>7.1794871794871797</v>
      </c>
      <c r="AY43" s="30">
        <f t="shared" si="860"/>
        <v>5.1813471502590671</v>
      </c>
      <c r="AZ43" s="30">
        <f t="shared" si="860"/>
        <v>1.5463917525773196</v>
      </c>
      <c r="BA43" s="30">
        <f t="shared" si="860"/>
        <v>23.834196891191709</v>
      </c>
      <c r="BB43" s="30">
        <f t="shared" si="860"/>
        <v>22.051282051282051</v>
      </c>
      <c r="BC43" s="30">
        <f t="shared" si="860"/>
        <v>6.1538461538461542</v>
      </c>
      <c r="BD43" s="30">
        <f t="shared" si="860"/>
        <v>11.917098445595855</v>
      </c>
      <c r="BE43" s="31">
        <f t="shared" si="860"/>
        <v>0.51813471502590669</v>
      </c>
      <c r="BF43" s="33">
        <f t="shared" si="860"/>
        <v>11.917098445595855</v>
      </c>
      <c r="BG43" s="31">
        <f t="shared" si="860"/>
        <v>3.0927835051546393</v>
      </c>
      <c r="BH43" s="33">
        <f t="shared" si="860"/>
        <v>6.770833333333333</v>
      </c>
      <c r="BI43" s="33">
        <f t="shared" si="860"/>
        <v>30.569948186528496</v>
      </c>
      <c r="BJ43" s="33">
        <f t="shared" si="860"/>
        <v>22.051282051282051</v>
      </c>
      <c r="BK43" s="33">
        <f t="shared" si="860"/>
        <v>4.166666666666667</v>
      </c>
      <c r="BL43" s="33">
        <f t="shared" si="860"/>
        <v>1.0362694300518134</v>
      </c>
      <c r="BM43" s="33">
        <f t="shared" si="860"/>
        <v>11.282051282051283</v>
      </c>
      <c r="BN43" s="33">
        <f t="shared" si="860"/>
        <v>0</v>
      </c>
      <c r="BO43" s="33">
        <f t="shared" si="860"/>
        <v>2.0618556701030926</v>
      </c>
      <c r="BP43" s="33">
        <f t="shared" si="860"/>
        <v>42.268041237113401</v>
      </c>
      <c r="BQ43" s="33">
        <f t="shared" si="860"/>
        <v>0</v>
      </c>
      <c r="BR43" s="33">
        <f t="shared" si="860"/>
        <v>0</v>
      </c>
      <c r="BS43" s="33">
        <f t="shared" si="860"/>
        <v>0</v>
      </c>
      <c r="BT43" s="33">
        <f t="shared" si="860"/>
        <v>0</v>
      </c>
      <c r="BU43" s="49"/>
      <c r="BV43" s="49">
        <v>8</v>
      </c>
      <c r="BW43" s="33">
        <f t="shared" ref="BW43:CT43" si="861">AW34+AW35+AW36+AW37+AW38+AW39+AW40+AW41+AW42+AW43</f>
        <v>100</v>
      </c>
      <c r="BX43" s="33">
        <f t="shared" si="861"/>
        <v>56.923076923076927</v>
      </c>
      <c r="BY43" s="30">
        <f t="shared" si="861"/>
        <v>83.419689119170982</v>
      </c>
      <c r="BZ43" s="30">
        <f t="shared" si="861"/>
        <v>79.896907216494853</v>
      </c>
      <c r="CA43" s="30">
        <f t="shared" si="861"/>
        <v>67.875647668393782</v>
      </c>
      <c r="CB43" s="30">
        <f t="shared" si="861"/>
        <v>70.256410256410248</v>
      </c>
      <c r="CC43" s="30">
        <f t="shared" si="861"/>
        <v>87.179487179487182</v>
      </c>
      <c r="CD43" s="30">
        <f t="shared" si="861"/>
        <v>84.4559585492228</v>
      </c>
      <c r="CE43" s="31">
        <f t="shared" si="861"/>
        <v>84.974093264248694</v>
      </c>
      <c r="CF43" s="33">
        <f t="shared" si="861"/>
        <v>74.093264248704656</v>
      </c>
      <c r="CG43" s="31">
        <f t="shared" si="861"/>
        <v>71.649484536082483</v>
      </c>
      <c r="CH43" s="33">
        <f t="shared" si="861"/>
        <v>79.166666666666671</v>
      </c>
      <c r="CI43" s="33">
        <f t="shared" si="861"/>
        <v>99.999999999999986</v>
      </c>
      <c r="CJ43" s="33">
        <f t="shared" si="861"/>
        <v>95.384615384615387</v>
      </c>
      <c r="CK43" s="33">
        <f t="shared" si="861"/>
        <v>100.00000000000001</v>
      </c>
      <c r="CL43" s="33">
        <f t="shared" si="861"/>
        <v>99.999999999999986</v>
      </c>
      <c r="CM43" s="33">
        <f t="shared" si="861"/>
        <v>99.999999999999986</v>
      </c>
      <c r="CN43" s="33">
        <f t="shared" si="861"/>
        <v>100.00000000000001</v>
      </c>
      <c r="CO43" s="33">
        <f t="shared" si="861"/>
        <v>27.319587628865975</v>
      </c>
      <c r="CP43" s="33">
        <f t="shared" si="861"/>
        <v>100</v>
      </c>
      <c r="CQ43" s="33">
        <f t="shared" si="861"/>
        <v>100</v>
      </c>
      <c r="CR43" s="33">
        <f t="shared" si="861"/>
        <v>100</v>
      </c>
      <c r="CS43" s="33">
        <f t="shared" si="861"/>
        <v>100</v>
      </c>
      <c r="CT43" s="33">
        <f t="shared" si="861"/>
        <v>100</v>
      </c>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row>
    <row r="44" spans="2:127" x14ac:dyDescent="0.25">
      <c r="B44" s="49" t="s">
        <v>16</v>
      </c>
      <c r="C44" s="2">
        <v>0</v>
      </c>
      <c r="D44" s="2">
        <v>0</v>
      </c>
      <c r="E44" s="2">
        <v>1</v>
      </c>
      <c r="F44" s="2">
        <v>1</v>
      </c>
      <c r="G44" s="2">
        <v>0</v>
      </c>
      <c r="H44" s="2">
        <v>76</v>
      </c>
      <c r="I44" s="2">
        <v>0</v>
      </c>
      <c r="J44" s="2">
        <v>26</v>
      </c>
      <c r="K44" s="2">
        <v>29</v>
      </c>
      <c r="L44" s="2">
        <v>6</v>
      </c>
      <c r="M44" s="2">
        <v>8</v>
      </c>
      <c r="N44" s="2">
        <v>9</v>
      </c>
      <c r="O44" s="3">
        <v>4</v>
      </c>
      <c r="P44" s="3">
        <v>5</v>
      </c>
      <c r="Q44" s="3">
        <v>29</v>
      </c>
      <c r="R44" s="3">
        <v>0</v>
      </c>
      <c r="S44" s="49">
        <v>194</v>
      </c>
      <c r="V44" s="49">
        <v>16</v>
      </c>
      <c r="W44" s="3">
        <f>M34</f>
        <v>0</v>
      </c>
      <c r="X44" s="3">
        <f>M35</f>
        <v>84</v>
      </c>
      <c r="Y44" s="49">
        <f>M36</f>
        <v>19</v>
      </c>
      <c r="Z44" s="49">
        <f>M37</f>
        <v>5</v>
      </c>
      <c r="AA44" s="49">
        <f>M38</f>
        <v>62</v>
      </c>
      <c r="AB44" s="49">
        <f>M39</f>
        <v>12</v>
      </c>
      <c r="AC44" s="49">
        <f>M40</f>
        <v>15</v>
      </c>
      <c r="AD44" s="49">
        <f>M41</f>
        <v>21</v>
      </c>
      <c r="AE44" s="4">
        <f>M42</f>
        <v>16</v>
      </c>
      <c r="AF44" s="3">
        <f>M43</f>
        <v>50</v>
      </c>
      <c r="AG44" s="2">
        <f>M44</f>
        <v>8</v>
      </c>
      <c r="AH44" s="3">
        <f>M45</f>
        <v>19</v>
      </c>
      <c r="AI44" s="3">
        <f>M46</f>
        <v>0</v>
      </c>
      <c r="AJ44" s="3">
        <f>M47</f>
        <v>9</v>
      </c>
      <c r="AK44" s="3">
        <f>M48</f>
        <v>0</v>
      </c>
      <c r="AL44" s="3">
        <f>M49</f>
        <v>0</v>
      </c>
      <c r="AM44" s="3">
        <f>M50</f>
        <v>0</v>
      </c>
      <c r="AN44" s="3">
        <f>M51</f>
        <v>0</v>
      </c>
      <c r="AO44" s="3">
        <f>M52</f>
        <v>14</v>
      </c>
      <c r="AP44" s="3">
        <f>M53</f>
        <v>0</v>
      </c>
      <c r="AQ44" s="3">
        <f>M54</f>
        <v>0</v>
      </c>
      <c r="AR44" s="3">
        <f>M55</f>
        <v>0</v>
      </c>
      <c r="AS44" s="3">
        <f>M56</f>
        <v>0</v>
      </c>
      <c r="AT44" s="3">
        <f>M57</f>
        <v>0</v>
      </c>
      <c r="AU44" s="7"/>
      <c r="AV44" s="49">
        <v>16</v>
      </c>
      <c r="AW44" s="33">
        <f t="shared" ref="AW44:BT44" si="862">PRODUCT(W44*100*1/W50)</f>
        <v>0</v>
      </c>
      <c r="AX44" s="33">
        <f t="shared" si="862"/>
        <v>43.07692307692308</v>
      </c>
      <c r="AY44" s="30">
        <f t="shared" si="862"/>
        <v>9.8445595854922274</v>
      </c>
      <c r="AZ44" s="30">
        <f t="shared" si="862"/>
        <v>2.5773195876288661</v>
      </c>
      <c r="BA44" s="30">
        <f t="shared" si="862"/>
        <v>32.124352331606218</v>
      </c>
      <c r="BB44" s="30">
        <f t="shared" si="862"/>
        <v>6.1538461538461542</v>
      </c>
      <c r="BC44" s="30">
        <f t="shared" si="862"/>
        <v>7.6923076923076925</v>
      </c>
      <c r="BD44" s="30">
        <f t="shared" si="862"/>
        <v>10.880829015544041</v>
      </c>
      <c r="BE44" s="32">
        <f t="shared" si="862"/>
        <v>8.290155440414507</v>
      </c>
      <c r="BF44" s="33">
        <f t="shared" si="862"/>
        <v>25.906735751295336</v>
      </c>
      <c r="BG44" s="31">
        <f t="shared" si="862"/>
        <v>4.1237113402061851</v>
      </c>
      <c r="BH44" s="33">
        <f t="shared" si="862"/>
        <v>9.8958333333333339</v>
      </c>
      <c r="BI44" s="33">
        <f t="shared" si="862"/>
        <v>0</v>
      </c>
      <c r="BJ44" s="33">
        <f t="shared" si="862"/>
        <v>4.615384615384615</v>
      </c>
      <c r="BK44" s="33">
        <f t="shared" si="862"/>
        <v>0</v>
      </c>
      <c r="BL44" s="33">
        <f t="shared" si="862"/>
        <v>0</v>
      </c>
      <c r="BM44" s="33">
        <f t="shared" si="862"/>
        <v>0</v>
      </c>
      <c r="BN44" s="33">
        <f t="shared" si="862"/>
        <v>0</v>
      </c>
      <c r="BO44" s="33">
        <f t="shared" si="862"/>
        <v>7.2164948453608249</v>
      </c>
      <c r="BP44" s="33">
        <f t="shared" si="862"/>
        <v>0</v>
      </c>
      <c r="BQ44" s="33">
        <f t="shared" si="862"/>
        <v>0</v>
      </c>
      <c r="BR44" s="33">
        <f t="shared" si="862"/>
        <v>0</v>
      </c>
      <c r="BS44" s="33">
        <f t="shared" si="862"/>
        <v>0</v>
      </c>
      <c r="BT44" s="33">
        <f t="shared" si="862"/>
        <v>0</v>
      </c>
      <c r="BU44" s="49"/>
      <c r="BV44" s="49">
        <v>16</v>
      </c>
      <c r="BW44" s="33">
        <f t="shared" ref="BW44:CT44" si="863">AW34+AW35+AW36+AW37+AW38+AW39+AW40+AW41+AW42+AW43+AW44</f>
        <v>100</v>
      </c>
      <c r="BX44" s="33">
        <f t="shared" si="863"/>
        <v>100</v>
      </c>
      <c r="BY44" s="30">
        <f t="shared" si="863"/>
        <v>93.264248704663203</v>
      </c>
      <c r="BZ44" s="30">
        <f t="shared" si="863"/>
        <v>82.474226804123717</v>
      </c>
      <c r="CA44" s="30">
        <f t="shared" si="863"/>
        <v>100</v>
      </c>
      <c r="CB44" s="30">
        <f t="shared" si="863"/>
        <v>76.410256410256409</v>
      </c>
      <c r="CC44" s="30">
        <f t="shared" si="863"/>
        <v>94.871794871794876</v>
      </c>
      <c r="CD44" s="30">
        <f t="shared" si="863"/>
        <v>95.336787564766837</v>
      </c>
      <c r="CE44" s="32">
        <f t="shared" si="863"/>
        <v>93.264248704663203</v>
      </c>
      <c r="CF44" s="33">
        <f t="shared" si="863"/>
        <v>100</v>
      </c>
      <c r="CG44" s="31">
        <f t="shared" si="863"/>
        <v>75.773195876288668</v>
      </c>
      <c r="CH44" s="33">
        <f t="shared" si="863"/>
        <v>89.0625</v>
      </c>
      <c r="CI44" s="33">
        <f t="shared" si="863"/>
        <v>99.999999999999986</v>
      </c>
      <c r="CJ44" s="33">
        <f t="shared" si="863"/>
        <v>100</v>
      </c>
      <c r="CK44" s="33">
        <f t="shared" si="863"/>
        <v>100.00000000000001</v>
      </c>
      <c r="CL44" s="33">
        <f t="shared" si="863"/>
        <v>99.999999999999986</v>
      </c>
      <c r="CM44" s="33">
        <f t="shared" si="863"/>
        <v>99.999999999999986</v>
      </c>
      <c r="CN44" s="33">
        <f t="shared" si="863"/>
        <v>100.00000000000001</v>
      </c>
      <c r="CO44" s="33">
        <f t="shared" si="863"/>
        <v>34.536082474226802</v>
      </c>
      <c r="CP44" s="33">
        <f t="shared" si="863"/>
        <v>100</v>
      </c>
      <c r="CQ44" s="33">
        <f t="shared" si="863"/>
        <v>100</v>
      </c>
      <c r="CR44" s="33">
        <f t="shared" si="863"/>
        <v>100</v>
      </c>
      <c r="CS44" s="33">
        <f t="shared" si="863"/>
        <v>100</v>
      </c>
      <c r="CT44" s="33">
        <f t="shared" si="863"/>
        <v>100</v>
      </c>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row>
    <row r="45" spans="2:127" x14ac:dyDescent="0.25">
      <c r="B45" s="49" t="s">
        <v>17</v>
      </c>
      <c r="C45" s="2">
        <v>0</v>
      </c>
      <c r="D45" s="2">
        <v>0</v>
      </c>
      <c r="E45" s="2">
        <v>75</v>
      </c>
      <c r="F45" s="2">
        <v>0</v>
      </c>
      <c r="G45" s="2">
        <v>15</v>
      </c>
      <c r="H45" s="2">
        <v>9</v>
      </c>
      <c r="I45" s="2">
        <v>10</v>
      </c>
      <c r="J45" s="2">
        <v>9</v>
      </c>
      <c r="K45" s="4">
        <v>21</v>
      </c>
      <c r="L45" s="3">
        <v>13</v>
      </c>
      <c r="M45" s="3">
        <v>19</v>
      </c>
      <c r="N45" s="3">
        <v>21</v>
      </c>
      <c r="O45" s="3">
        <v>0</v>
      </c>
      <c r="P45" s="3">
        <v>0</v>
      </c>
      <c r="Q45" s="3">
        <v>0</v>
      </c>
      <c r="R45" s="3">
        <v>0</v>
      </c>
      <c r="S45" s="49">
        <v>192</v>
      </c>
      <c r="V45" s="49">
        <v>32</v>
      </c>
      <c r="W45" s="3">
        <f>N34</f>
        <v>0</v>
      </c>
      <c r="X45" s="3">
        <f>N35</f>
        <v>0</v>
      </c>
      <c r="Y45" s="49">
        <f>N36</f>
        <v>11</v>
      </c>
      <c r="Z45" s="49">
        <f>N37</f>
        <v>4</v>
      </c>
      <c r="AA45" s="49">
        <f>N38</f>
        <v>0</v>
      </c>
      <c r="AB45" s="49">
        <f>N39</f>
        <v>4</v>
      </c>
      <c r="AC45" s="49">
        <f>N40</f>
        <v>10</v>
      </c>
      <c r="AD45" s="49">
        <f>N41</f>
        <v>9</v>
      </c>
      <c r="AE45" s="3">
        <f>N42</f>
        <v>13</v>
      </c>
      <c r="AF45" s="3">
        <f>N43</f>
        <v>0</v>
      </c>
      <c r="AG45" s="2">
        <f>N44</f>
        <v>9</v>
      </c>
      <c r="AH45" s="3">
        <f>N45</f>
        <v>21</v>
      </c>
      <c r="AI45" s="3">
        <f>N46</f>
        <v>0</v>
      </c>
      <c r="AJ45" s="3">
        <f>N47</f>
        <v>0</v>
      </c>
      <c r="AK45" s="3">
        <f>N48</f>
        <v>0</v>
      </c>
      <c r="AL45" s="3">
        <f>N49</f>
        <v>0</v>
      </c>
      <c r="AM45" s="3">
        <f>N50</f>
        <v>0</v>
      </c>
      <c r="AN45" s="3">
        <f>N51</f>
        <v>0</v>
      </c>
      <c r="AO45" s="3">
        <f>N52</f>
        <v>127</v>
      </c>
      <c r="AP45" s="3">
        <f>N53</f>
        <v>0</v>
      </c>
      <c r="AQ45" s="3">
        <f>N54</f>
        <v>0</v>
      </c>
      <c r="AR45" s="3">
        <f>N55</f>
        <v>0</v>
      </c>
      <c r="AS45" s="3">
        <f>N56</f>
        <v>0</v>
      </c>
      <c r="AT45" s="3">
        <f>N57</f>
        <v>0</v>
      </c>
      <c r="AU45" s="7"/>
      <c r="AV45" s="49">
        <v>32</v>
      </c>
      <c r="AW45" s="33">
        <f t="shared" ref="AW45:BT45" si="864">PRODUCT(W45*100*1/W50)</f>
        <v>0</v>
      </c>
      <c r="AX45" s="33">
        <f t="shared" si="864"/>
        <v>0</v>
      </c>
      <c r="AY45" s="30">
        <f t="shared" si="864"/>
        <v>5.6994818652849739</v>
      </c>
      <c r="AZ45" s="30">
        <f t="shared" si="864"/>
        <v>2.0618556701030926</v>
      </c>
      <c r="BA45" s="30">
        <f t="shared" si="864"/>
        <v>0</v>
      </c>
      <c r="BB45" s="30">
        <f t="shared" si="864"/>
        <v>2.0512820512820511</v>
      </c>
      <c r="BC45" s="30">
        <f t="shared" si="864"/>
        <v>5.1282051282051286</v>
      </c>
      <c r="BD45" s="30">
        <f t="shared" si="864"/>
        <v>4.6632124352331603</v>
      </c>
      <c r="BE45" s="33">
        <f t="shared" si="864"/>
        <v>6.7357512953367875</v>
      </c>
      <c r="BF45" s="33">
        <f t="shared" si="864"/>
        <v>0</v>
      </c>
      <c r="BG45" s="31">
        <f t="shared" si="864"/>
        <v>4.6391752577319592</v>
      </c>
      <c r="BH45" s="33">
        <f t="shared" si="864"/>
        <v>10.9375</v>
      </c>
      <c r="BI45" s="33">
        <f t="shared" si="864"/>
        <v>0</v>
      </c>
      <c r="BJ45" s="33">
        <f t="shared" si="864"/>
        <v>0</v>
      </c>
      <c r="BK45" s="33">
        <f t="shared" si="864"/>
        <v>0</v>
      </c>
      <c r="BL45" s="33">
        <f t="shared" si="864"/>
        <v>0</v>
      </c>
      <c r="BM45" s="33">
        <f t="shared" si="864"/>
        <v>0</v>
      </c>
      <c r="BN45" s="33">
        <f t="shared" si="864"/>
        <v>0</v>
      </c>
      <c r="BO45" s="33">
        <f t="shared" si="864"/>
        <v>65.463917525773198</v>
      </c>
      <c r="BP45" s="33">
        <f t="shared" si="864"/>
        <v>0</v>
      </c>
      <c r="BQ45" s="33">
        <f t="shared" si="864"/>
        <v>0</v>
      </c>
      <c r="BR45" s="33">
        <f t="shared" si="864"/>
        <v>0</v>
      </c>
      <c r="BS45" s="33">
        <f t="shared" si="864"/>
        <v>0</v>
      </c>
      <c r="BT45" s="33">
        <f t="shared" si="864"/>
        <v>0</v>
      </c>
      <c r="BU45" s="49"/>
      <c r="BV45" s="49">
        <v>32</v>
      </c>
      <c r="BW45" s="33">
        <f t="shared" ref="BW45:CT45" si="865">AW34+AW35+AW36+AW37+AW38+AW39+AW40+AW41+AW42+AW43+AW44+AW45</f>
        <v>100</v>
      </c>
      <c r="BX45" s="33">
        <f t="shared" si="865"/>
        <v>100</v>
      </c>
      <c r="BY45" s="30">
        <f t="shared" si="865"/>
        <v>98.963730569948183</v>
      </c>
      <c r="BZ45" s="30">
        <f t="shared" si="865"/>
        <v>84.536082474226816</v>
      </c>
      <c r="CA45" s="30">
        <f t="shared" si="865"/>
        <v>100</v>
      </c>
      <c r="CB45" s="30">
        <f t="shared" si="865"/>
        <v>78.461538461538453</v>
      </c>
      <c r="CC45" s="30">
        <f t="shared" si="865"/>
        <v>100</v>
      </c>
      <c r="CD45" s="30">
        <f t="shared" si="865"/>
        <v>100</v>
      </c>
      <c r="CE45" s="33">
        <f t="shared" si="865"/>
        <v>99.999999999999986</v>
      </c>
      <c r="CF45" s="33">
        <f t="shared" si="865"/>
        <v>100</v>
      </c>
      <c r="CG45" s="31">
        <f t="shared" si="865"/>
        <v>80.412371134020631</v>
      </c>
      <c r="CH45" s="33">
        <f t="shared" si="865"/>
        <v>100</v>
      </c>
      <c r="CI45" s="33">
        <f t="shared" si="865"/>
        <v>99.999999999999986</v>
      </c>
      <c r="CJ45" s="33">
        <f t="shared" si="865"/>
        <v>100</v>
      </c>
      <c r="CK45" s="33">
        <f t="shared" si="865"/>
        <v>100.00000000000001</v>
      </c>
      <c r="CL45" s="33">
        <f t="shared" si="865"/>
        <v>99.999999999999986</v>
      </c>
      <c r="CM45" s="33">
        <f t="shared" si="865"/>
        <v>99.999999999999986</v>
      </c>
      <c r="CN45" s="33">
        <f t="shared" si="865"/>
        <v>100.00000000000001</v>
      </c>
      <c r="CO45" s="33">
        <f t="shared" si="865"/>
        <v>100</v>
      </c>
      <c r="CP45" s="33">
        <f t="shared" si="865"/>
        <v>100</v>
      </c>
      <c r="CQ45" s="33">
        <f t="shared" si="865"/>
        <v>100</v>
      </c>
      <c r="CR45" s="33">
        <f t="shared" si="865"/>
        <v>100</v>
      </c>
      <c r="CS45" s="33">
        <f t="shared" si="865"/>
        <v>100</v>
      </c>
      <c r="CT45" s="33">
        <f t="shared" si="865"/>
        <v>100</v>
      </c>
      <c r="CW45" s="10"/>
      <c r="CX45" s="10"/>
      <c r="CY45" s="10"/>
      <c r="CZ45" s="10"/>
      <c r="DA45" s="10"/>
      <c r="DB45" s="10"/>
      <c r="DC45" s="10"/>
      <c r="DD45" s="10"/>
      <c r="DE45" s="10"/>
      <c r="DF45" s="10"/>
      <c r="DG45" s="10"/>
      <c r="DH45" s="10"/>
      <c r="DI45" s="10"/>
      <c r="DJ45" s="10"/>
      <c r="DK45" s="10"/>
      <c r="DL45" s="10"/>
      <c r="DM45" s="10"/>
      <c r="DN45" s="10"/>
      <c r="DO45" s="10"/>
      <c r="DP45" s="10"/>
      <c r="DQ45" s="10"/>
      <c r="DR45" s="10"/>
      <c r="DS45" s="10"/>
      <c r="DT45" s="10"/>
      <c r="DU45" s="10"/>
    </row>
    <row r="46" spans="2:127" x14ac:dyDescent="0.25">
      <c r="B46" s="49" t="s">
        <v>18</v>
      </c>
      <c r="C46" s="2">
        <v>0</v>
      </c>
      <c r="D46" s="2">
        <v>1</v>
      </c>
      <c r="E46" s="2">
        <v>3</v>
      </c>
      <c r="F46" s="2">
        <v>38</v>
      </c>
      <c r="G46" s="2">
        <v>26</v>
      </c>
      <c r="H46" s="2">
        <v>7</v>
      </c>
      <c r="I46" s="2">
        <v>1</v>
      </c>
      <c r="J46" s="3">
        <v>22</v>
      </c>
      <c r="K46" s="3">
        <v>36</v>
      </c>
      <c r="L46" s="3">
        <v>59</v>
      </c>
      <c r="M46" s="3">
        <v>0</v>
      </c>
      <c r="N46" s="3">
        <v>0</v>
      </c>
      <c r="O46" s="3">
        <v>0</v>
      </c>
      <c r="P46" s="3">
        <v>0</v>
      </c>
      <c r="Q46" s="3">
        <v>0</v>
      </c>
      <c r="R46" s="3">
        <v>0</v>
      </c>
      <c r="S46" s="49">
        <v>193</v>
      </c>
      <c r="V46" s="49">
        <v>64</v>
      </c>
      <c r="W46" s="3">
        <f>O34</f>
        <v>0</v>
      </c>
      <c r="X46" s="3">
        <f>O35</f>
        <v>0</v>
      </c>
      <c r="Y46" s="49">
        <f>O36</f>
        <v>2</v>
      </c>
      <c r="Z46" s="49">
        <f>O37</f>
        <v>14</v>
      </c>
      <c r="AA46" s="49">
        <f>O38</f>
        <v>0</v>
      </c>
      <c r="AB46" s="49">
        <f>O39</f>
        <v>42</v>
      </c>
      <c r="AC46" s="49">
        <f>O40</f>
        <v>0</v>
      </c>
      <c r="AD46" s="49">
        <f>O41</f>
        <v>0</v>
      </c>
      <c r="AE46" s="3">
        <f>O42</f>
        <v>0</v>
      </c>
      <c r="AF46" s="3">
        <f>O43</f>
        <v>0</v>
      </c>
      <c r="AG46" s="3">
        <f>O44</f>
        <v>4</v>
      </c>
      <c r="AH46" s="3">
        <f>O45</f>
        <v>0</v>
      </c>
      <c r="AI46" s="3">
        <f>O46</f>
        <v>0</v>
      </c>
      <c r="AJ46" s="3">
        <f>O47</f>
        <v>0</v>
      </c>
      <c r="AK46" s="3">
        <f>O48</f>
        <v>0</v>
      </c>
      <c r="AL46" s="3">
        <f>O49</f>
        <v>0</v>
      </c>
      <c r="AM46" s="3">
        <f>O50</f>
        <v>0</v>
      </c>
      <c r="AN46" s="3">
        <f>O51</f>
        <v>0</v>
      </c>
      <c r="AO46" s="3">
        <f>O52</f>
        <v>0</v>
      </c>
      <c r="AP46" s="3">
        <f>O53</f>
        <v>0</v>
      </c>
      <c r="AQ46" s="3">
        <f>O54</f>
        <v>0</v>
      </c>
      <c r="AR46" s="3">
        <f>O55</f>
        <v>0</v>
      </c>
      <c r="AS46" s="3">
        <f>O56</f>
        <v>0</v>
      </c>
      <c r="AT46" s="3">
        <f>O57</f>
        <v>0</v>
      </c>
      <c r="AU46" s="7"/>
      <c r="AV46" s="49">
        <v>64</v>
      </c>
      <c r="AW46" s="33">
        <f t="shared" ref="AW46:BT46" si="866">PRODUCT(W46*100*1/W50)</f>
        <v>0</v>
      </c>
      <c r="AX46" s="33">
        <f t="shared" si="866"/>
        <v>0</v>
      </c>
      <c r="AY46" s="30">
        <f t="shared" si="866"/>
        <v>1.0362694300518134</v>
      </c>
      <c r="AZ46" s="30">
        <f t="shared" si="866"/>
        <v>7.2164948453608249</v>
      </c>
      <c r="BA46" s="30">
        <f t="shared" si="866"/>
        <v>0</v>
      </c>
      <c r="BB46" s="30">
        <f t="shared" si="866"/>
        <v>21.53846153846154</v>
      </c>
      <c r="BC46" s="30">
        <f t="shared" si="866"/>
        <v>0</v>
      </c>
      <c r="BD46" s="30">
        <f t="shared" si="866"/>
        <v>0</v>
      </c>
      <c r="BE46" s="33">
        <f t="shared" si="866"/>
        <v>0</v>
      </c>
      <c r="BF46" s="33">
        <f t="shared" si="866"/>
        <v>0</v>
      </c>
      <c r="BG46" s="33">
        <f t="shared" si="866"/>
        <v>2.0618556701030926</v>
      </c>
      <c r="BH46" s="33">
        <f t="shared" si="866"/>
        <v>0</v>
      </c>
      <c r="BI46" s="33">
        <f t="shared" si="866"/>
        <v>0</v>
      </c>
      <c r="BJ46" s="33">
        <f t="shared" si="866"/>
        <v>0</v>
      </c>
      <c r="BK46" s="33">
        <f t="shared" si="866"/>
        <v>0</v>
      </c>
      <c r="BL46" s="33">
        <f t="shared" si="866"/>
        <v>0</v>
      </c>
      <c r="BM46" s="33">
        <f t="shared" si="866"/>
        <v>0</v>
      </c>
      <c r="BN46" s="33">
        <f t="shared" si="866"/>
        <v>0</v>
      </c>
      <c r="BO46" s="33">
        <f t="shared" si="866"/>
        <v>0</v>
      </c>
      <c r="BP46" s="33">
        <f t="shared" si="866"/>
        <v>0</v>
      </c>
      <c r="BQ46" s="33">
        <f t="shared" si="866"/>
        <v>0</v>
      </c>
      <c r="BR46" s="33">
        <f t="shared" si="866"/>
        <v>0</v>
      </c>
      <c r="BS46" s="33">
        <f t="shared" si="866"/>
        <v>0</v>
      </c>
      <c r="BT46" s="33">
        <f t="shared" si="866"/>
        <v>0</v>
      </c>
      <c r="BU46" s="49"/>
      <c r="BV46" s="49">
        <v>64</v>
      </c>
      <c r="BW46" s="33">
        <f t="shared" ref="BW46:CT46" si="867">AW34+AW35+AW36+AW37+AW38+AW39+AW40+AW41+AW42+AW43+AW44+AW45+AW46</f>
        <v>100</v>
      </c>
      <c r="BX46" s="33">
        <f t="shared" si="867"/>
        <v>100</v>
      </c>
      <c r="BY46" s="30">
        <f t="shared" si="867"/>
        <v>100</v>
      </c>
      <c r="BZ46" s="30">
        <f t="shared" si="867"/>
        <v>91.752577319587644</v>
      </c>
      <c r="CA46" s="30">
        <f t="shared" si="867"/>
        <v>100</v>
      </c>
      <c r="CB46" s="30">
        <f t="shared" si="867"/>
        <v>100</v>
      </c>
      <c r="CC46" s="30">
        <f t="shared" si="867"/>
        <v>100</v>
      </c>
      <c r="CD46" s="30">
        <f t="shared" si="867"/>
        <v>100</v>
      </c>
      <c r="CE46" s="33">
        <f t="shared" si="867"/>
        <v>99.999999999999986</v>
      </c>
      <c r="CF46" s="33">
        <f t="shared" si="867"/>
        <v>100</v>
      </c>
      <c r="CG46" s="33">
        <f t="shared" si="867"/>
        <v>82.474226804123731</v>
      </c>
      <c r="CH46" s="33">
        <f t="shared" si="867"/>
        <v>100</v>
      </c>
      <c r="CI46" s="33">
        <f t="shared" si="867"/>
        <v>99.999999999999986</v>
      </c>
      <c r="CJ46" s="33">
        <f t="shared" si="867"/>
        <v>100</v>
      </c>
      <c r="CK46" s="33">
        <f t="shared" si="867"/>
        <v>100.00000000000001</v>
      </c>
      <c r="CL46" s="33">
        <f t="shared" si="867"/>
        <v>99.999999999999986</v>
      </c>
      <c r="CM46" s="33">
        <f t="shared" si="867"/>
        <v>99.999999999999986</v>
      </c>
      <c r="CN46" s="33">
        <f t="shared" si="867"/>
        <v>100.00000000000001</v>
      </c>
      <c r="CO46" s="33">
        <f t="shared" si="867"/>
        <v>100</v>
      </c>
      <c r="CP46" s="33">
        <f t="shared" si="867"/>
        <v>100</v>
      </c>
      <c r="CQ46" s="33">
        <f t="shared" si="867"/>
        <v>100</v>
      </c>
      <c r="CR46" s="33">
        <f t="shared" si="867"/>
        <v>100</v>
      </c>
      <c r="CS46" s="33">
        <f t="shared" si="867"/>
        <v>100</v>
      </c>
      <c r="CT46" s="33">
        <f t="shared" si="867"/>
        <v>100</v>
      </c>
      <c r="CW46" s="10"/>
      <c r="CX46" s="10"/>
      <c r="CY46" s="10"/>
      <c r="CZ46" s="10"/>
      <c r="DA46" s="10"/>
      <c r="DB46" s="10"/>
      <c r="DC46" s="10"/>
      <c r="DD46" s="10"/>
      <c r="DE46" s="10"/>
      <c r="DF46" s="10"/>
      <c r="DG46" s="10"/>
      <c r="DH46" s="10"/>
      <c r="DI46" s="10"/>
      <c r="DJ46" s="10"/>
      <c r="DK46" s="10"/>
      <c r="DL46" s="10"/>
      <c r="DM46" s="10"/>
      <c r="DN46" s="10"/>
      <c r="DO46" s="10"/>
      <c r="DP46" s="10"/>
      <c r="DQ46" s="10"/>
      <c r="DR46" s="10"/>
      <c r="DS46" s="10"/>
      <c r="DT46" s="10"/>
      <c r="DU46" s="10"/>
    </row>
    <row r="47" spans="2:127" x14ac:dyDescent="0.25">
      <c r="B47" s="49" t="s">
        <v>19</v>
      </c>
      <c r="C47" s="2">
        <v>0</v>
      </c>
      <c r="D47" s="2">
        <v>12</v>
      </c>
      <c r="E47" s="2">
        <v>1</v>
      </c>
      <c r="F47" s="2">
        <v>39</v>
      </c>
      <c r="G47" s="2">
        <v>25</v>
      </c>
      <c r="H47" s="2">
        <v>0</v>
      </c>
      <c r="I47" s="2">
        <v>1</v>
      </c>
      <c r="J47" s="3">
        <v>34</v>
      </c>
      <c r="K47" s="3">
        <v>31</v>
      </c>
      <c r="L47" s="3">
        <v>43</v>
      </c>
      <c r="M47" s="3">
        <v>9</v>
      </c>
      <c r="N47" s="3">
        <v>0</v>
      </c>
      <c r="O47" s="3">
        <v>0</v>
      </c>
      <c r="P47" s="3">
        <v>0</v>
      </c>
      <c r="Q47" s="3">
        <v>0</v>
      </c>
      <c r="R47" s="3">
        <v>0</v>
      </c>
      <c r="S47" s="49">
        <v>195</v>
      </c>
      <c r="V47" s="49">
        <v>128</v>
      </c>
      <c r="W47" s="3">
        <f>P34</f>
        <v>0</v>
      </c>
      <c r="X47" s="3">
        <f>P35</f>
        <v>0</v>
      </c>
      <c r="Y47" s="49">
        <f>P36</f>
        <v>0</v>
      </c>
      <c r="Z47" s="49">
        <f>P37</f>
        <v>16</v>
      </c>
      <c r="AA47" s="49">
        <f>P38</f>
        <v>0</v>
      </c>
      <c r="AB47" s="49">
        <f>P39</f>
        <v>0</v>
      </c>
      <c r="AC47" s="49">
        <f>P40</f>
        <v>0</v>
      </c>
      <c r="AD47" s="49">
        <f>P41</f>
        <v>0</v>
      </c>
      <c r="AE47" s="3">
        <f>P42</f>
        <v>0</v>
      </c>
      <c r="AF47" s="3">
        <f>P43</f>
        <v>0</v>
      </c>
      <c r="AG47" s="3">
        <f>P44</f>
        <v>5</v>
      </c>
      <c r="AH47" s="3">
        <f>P45</f>
        <v>0</v>
      </c>
      <c r="AI47" s="3">
        <f>P46</f>
        <v>0</v>
      </c>
      <c r="AJ47" s="3">
        <f>P47</f>
        <v>0</v>
      </c>
      <c r="AK47" s="3">
        <f>P48</f>
        <v>0</v>
      </c>
      <c r="AL47" s="3">
        <f>P49</f>
        <v>0</v>
      </c>
      <c r="AM47" s="3">
        <f>P50</f>
        <v>0</v>
      </c>
      <c r="AN47" s="3">
        <f>P51</f>
        <v>0</v>
      </c>
      <c r="AO47" s="3">
        <f>P52</f>
        <v>0</v>
      </c>
      <c r="AP47" s="3">
        <f>P53</f>
        <v>0</v>
      </c>
      <c r="AQ47" s="3">
        <f>P54</f>
        <v>0</v>
      </c>
      <c r="AR47" s="3">
        <f>P55</f>
        <v>0</v>
      </c>
      <c r="AS47" s="3">
        <f>P56</f>
        <v>0</v>
      </c>
      <c r="AT47" s="3">
        <f>P57</f>
        <v>0</v>
      </c>
      <c r="AU47" s="7"/>
      <c r="AV47" s="49">
        <v>128</v>
      </c>
      <c r="AW47" s="33">
        <f t="shared" ref="AW47:BT47" si="868">PRODUCT(W47*100*1/W50)</f>
        <v>0</v>
      </c>
      <c r="AX47" s="33">
        <f t="shared" si="868"/>
        <v>0</v>
      </c>
      <c r="AY47" s="30">
        <f t="shared" si="868"/>
        <v>0</v>
      </c>
      <c r="AZ47" s="30">
        <f t="shared" si="868"/>
        <v>8.2474226804123703</v>
      </c>
      <c r="BA47" s="30">
        <f t="shared" si="868"/>
        <v>0</v>
      </c>
      <c r="BB47" s="30">
        <f t="shared" si="868"/>
        <v>0</v>
      </c>
      <c r="BC47" s="30">
        <f t="shared" si="868"/>
        <v>0</v>
      </c>
      <c r="BD47" s="30">
        <f t="shared" si="868"/>
        <v>0</v>
      </c>
      <c r="BE47" s="33">
        <f t="shared" si="868"/>
        <v>0</v>
      </c>
      <c r="BF47" s="33">
        <f t="shared" si="868"/>
        <v>0</v>
      </c>
      <c r="BG47" s="33">
        <f t="shared" si="868"/>
        <v>2.5773195876288661</v>
      </c>
      <c r="BH47" s="33">
        <f t="shared" si="868"/>
        <v>0</v>
      </c>
      <c r="BI47" s="33">
        <f t="shared" si="868"/>
        <v>0</v>
      </c>
      <c r="BJ47" s="33">
        <f t="shared" si="868"/>
        <v>0</v>
      </c>
      <c r="BK47" s="33">
        <f t="shared" si="868"/>
        <v>0</v>
      </c>
      <c r="BL47" s="33">
        <f t="shared" si="868"/>
        <v>0</v>
      </c>
      <c r="BM47" s="33">
        <f t="shared" si="868"/>
        <v>0</v>
      </c>
      <c r="BN47" s="33">
        <f t="shared" si="868"/>
        <v>0</v>
      </c>
      <c r="BO47" s="33">
        <f t="shared" si="868"/>
        <v>0</v>
      </c>
      <c r="BP47" s="33">
        <f t="shared" si="868"/>
        <v>0</v>
      </c>
      <c r="BQ47" s="33">
        <f t="shared" si="868"/>
        <v>0</v>
      </c>
      <c r="BR47" s="33">
        <f t="shared" si="868"/>
        <v>0</v>
      </c>
      <c r="BS47" s="33">
        <f t="shared" si="868"/>
        <v>0</v>
      </c>
      <c r="BT47" s="33">
        <f t="shared" si="868"/>
        <v>0</v>
      </c>
      <c r="BU47" s="49"/>
      <c r="BV47" s="49">
        <v>128</v>
      </c>
      <c r="BW47" s="33">
        <f t="shared" ref="BW47:CT47" si="869">AW34+AW35+AW36+AW37+AW38+AW39+AW40+AW41+AW42+AW43+AW44+AW45+AW46+AW47</f>
        <v>100</v>
      </c>
      <c r="BX47" s="33">
        <f t="shared" si="869"/>
        <v>100</v>
      </c>
      <c r="BY47" s="30">
        <f t="shared" si="869"/>
        <v>100</v>
      </c>
      <c r="BZ47" s="30">
        <f t="shared" si="869"/>
        <v>100.00000000000001</v>
      </c>
      <c r="CA47" s="30">
        <f t="shared" si="869"/>
        <v>100</v>
      </c>
      <c r="CB47" s="30">
        <f t="shared" si="869"/>
        <v>100</v>
      </c>
      <c r="CC47" s="30">
        <f t="shared" si="869"/>
        <v>100</v>
      </c>
      <c r="CD47" s="30">
        <f t="shared" si="869"/>
        <v>100</v>
      </c>
      <c r="CE47" s="33">
        <f t="shared" si="869"/>
        <v>99.999999999999986</v>
      </c>
      <c r="CF47" s="33">
        <f t="shared" si="869"/>
        <v>100</v>
      </c>
      <c r="CG47" s="33">
        <f t="shared" si="869"/>
        <v>85.051546391752595</v>
      </c>
      <c r="CH47" s="33">
        <f t="shared" si="869"/>
        <v>100</v>
      </c>
      <c r="CI47" s="33">
        <f t="shared" si="869"/>
        <v>99.999999999999986</v>
      </c>
      <c r="CJ47" s="33">
        <f t="shared" si="869"/>
        <v>100</v>
      </c>
      <c r="CK47" s="33">
        <f t="shared" si="869"/>
        <v>100.00000000000001</v>
      </c>
      <c r="CL47" s="33">
        <f t="shared" si="869"/>
        <v>99.999999999999986</v>
      </c>
      <c r="CM47" s="33">
        <f t="shared" si="869"/>
        <v>99.999999999999986</v>
      </c>
      <c r="CN47" s="33">
        <f t="shared" si="869"/>
        <v>100.00000000000001</v>
      </c>
      <c r="CO47" s="33">
        <f t="shared" si="869"/>
        <v>100</v>
      </c>
      <c r="CP47" s="33">
        <f t="shared" si="869"/>
        <v>100</v>
      </c>
      <c r="CQ47" s="33">
        <f t="shared" si="869"/>
        <v>100</v>
      </c>
      <c r="CR47" s="33">
        <f t="shared" si="869"/>
        <v>100</v>
      </c>
      <c r="CS47" s="33">
        <f t="shared" si="869"/>
        <v>100</v>
      </c>
      <c r="CT47" s="33">
        <f t="shared" si="869"/>
        <v>100</v>
      </c>
      <c r="CW47" s="10"/>
      <c r="CX47" s="10"/>
      <c r="CY47" s="10"/>
      <c r="CZ47" s="10"/>
      <c r="DA47" s="10"/>
      <c r="DB47" s="10"/>
      <c r="DC47" s="10"/>
      <c r="DD47" s="10"/>
      <c r="DE47" s="10"/>
      <c r="DF47" s="10"/>
      <c r="DG47" s="10"/>
      <c r="DH47" s="10"/>
      <c r="DI47" s="10"/>
      <c r="DJ47" s="10"/>
      <c r="DK47" s="10"/>
      <c r="DL47" s="10"/>
      <c r="DM47" s="10"/>
      <c r="DN47" s="10"/>
      <c r="DO47" s="10"/>
      <c r="DP47" s="10"/>
      <c r="DQ47" s="10"/>
      <c r="DR47" s="10"/>
      <c r="DS47" s="10"/>
      <c r="DT47" s="10"/>
      <c r="DU47" s="10"/>
    </row>
    <row r="48" spans="2:127" x14ac:dyDescent="0.25">
      <c r="B48" s="49" t="s">
        <v>20</v>
      </c>
      <c r="C48" s="2">
        <v>0</v>
      </c>
      <c r="D48" s="2">
        <v>7</v>
      </c>
      <c r="E48" s="2">
        <v>30</v>
      </c>
      <c r="F48" s="2">
        <v>37</v>
      </c>
      <c r="G48" s="2">
        <v>1</v>
      </c>
      <c r="H48" s="3">
        <v>22</v>
      </c>
      <c r="I48" s="3">
        <v>41</v>
      </c>
      <c r="J48" s="3">
        <v>44</v>
      </c>
      <c r="K48" s="3">
        <v>2</v>
      </c>
      <c r="L48" s="3">
        <v>8</v>
      </c>
      <c r="M48" s="3">
        <v>0</v>
      </c>
      <c r="N48" s="3">
        <v>0</v>
      </c>
      <c r="O48" s="3">
        <v>0</v>
      </c>
      <c r="P48" s="3">
        <v>0</v>
      </c>
      <c r="Q48" s="3">
        <v>0</v>
      </c>
      <c r="R48" s="3">
        <v>0</v>
      </c>
      <c r="S48" s="49">
        <v>192</v>
      </c>
      <c r="V48" s="49">
        <v>256</v>
      </c>
      <c r="W48" s="3">
        <f>Q34</f>
        <v>0</v>
      </c>
      <c r="X48" s="3">
        <f>Q35</f>
        <v>0</v>
      </c>
      <c r="Y48" s="49">
        <f>Q36</f>
        <v>0</v>
      </c>
      <c r="Z48" s="49">
        <f>Q37</f>
        <v>0</v>
      </c>
      <c r="AA48" s="49">
        <f>Q38</f>
        <v>0</v>
      </c>
      <c r="AB48" s="49">
        <f>Q39</f>
        <v>0</v>
      </c>
      <c r="AC48" s="49">
        <f>Q40</f>
        <v>0</v>
      </c>
      <c r="AD48" s="49">
        <f>Q41</f>
        <v>0</v>
      </c>
      <c r="AE48" s="3">
        <f>Q42</f>
        <v>0</v>
      </c>
      <c r="AF48" s="3">
        <f>Q43</f>
        <v>0</v>
      </c>
      <c r="AG48" s="3">
        <f>Q44</f>
        <v>29</v>
      </c>
      <c r="AH48" s="3">
        <f>Q45</f>
        <v>0</v>
      </c>
      <c r="AI48" s="3">
        <f>Q46</f>
        <v>0</v>
      </c>
      <c r="AJ48" s="3">
        <f>Q47</f>
        <v>0</v>
      </c>
      <c r="AK48" s="3">
        <f>Q48</f>
        <v>0</v>
      </c>
      <c r="AL48" s="3">
        <f>Q49</f>
        <v>0</v>
      </c>
      <c r="AM48" s="3">
        <f>Q50</f>
        <v>0</v>
      </c>
      <c r="AN48" s="3">
        <f>Q51</f>
        <v>0</v>
      </c>
      <c r="AO48" s="3">
        <f>Q52</f>
        <v>0</v>
      </c>
      <c r="AP48" s="3">
        <f>Q53</f>
        <v>0</v>
      </c>
      <c r="AQ48" s="3">
        <f>Q54</f>
        <v>0</v>
      </c>
      <c r="AR48" s="3">
        <f>Q55</f>
        <v>0</v>
      </c>
      <c r="AS48" s="3">
        <f>Q56</f>
        <v>0</v>
      </c>
      <c r="AT48" s="3">
        <f>Q57</f>
        <v>0</v>
      </c>
      <c r="AU48" s="7"/>
      <c r="AV48" s="49">
        <v>256</v>
      </c>
      <c r="AW48" s="33">
        <f t="shared" ref="AW48:BT48" si="870">PRODUCT(W48*100*1/W50)</f>
        <v>0</v>
      </c>
      <c r="AX48" s="33">
        <f t="shared" si="870"/>
        <v>0</v>
      </c>
      <c r="AY48" s="30">
        <f t="shared" si="870"/>
        <v>0</v>
      </c>
      <c r="AZ48" s="30">
        <f t="shared" si="870"/>
        <v>0</v>
      </c>
      <c r="BA48" s="30">
        <f t="shared" si="870"/>
        <v>0</v>
      </c>
      <c r="BB48" s="30">
        <f t="shared" si="870"/>
        <v>0</v>
      </c>
      <c r="BC48" s="30">
        <f t="shared" si="870"/>
        <v>0</v>
      </c>
      <c r="BD48" s="30">
        <f t="shared" si="870"/>
        <v>0</v>
      </c>
      <c r="BE48" s="33">
        <f t="shared" si="870"/>
        <v>0</v>
      </c>
      <c r="BF48" s="33">
        <f t="shared" si="870"/>
        <v>0</v>
      </c>
      <c r="BG48" s="33">
        <f t="shared" si="870"/>
        <v>14.948453608247423</v>
      </c>
      <c r="BH48" s="33">
        <f t="shared" si="870"/>
        <v>0</v>
      </c>
      <c r="BI48" s="33">
        <f t="shared" si="870"/>
        <v>0</v>
      </c>
      <c r="BJ48" s="33">
        <f t="shared" si="870"/>
        <v>0</v>
      </c>
      <c r="BK48" s="33">
        <f t="shared" si="870"/>
        <v>0</v>
      </c>
      <c r="BL48" s="33">
        <f t="shared" si="870"/>
        <v>0</v>
      </c>
      <c r="BM48" s="33">
        <f t="shared" si="870"/>
        <v>0</v>
      </c>
      <c r="BN48" s="33">
        <f t="shared" si="870"/>
        <v>0</v>
      </c>
      <c r="BO48" s="33">
        <f t="shared" si="870"/>
        <v>0</v>
      </c>
      <c r="BP48" s="33">
        <f t="shared" si="870"/>
        <v>0</v>
      </c>
      <c r="BQ48" s="33">
        <f t="shared" si="870"/>
        <v>0</v>
      </c>
      <c r="BR48" s="33">
        <f t="shared" si="870"/>
        <v>0</v>
      </c>
      <c r="BS48" s="33">
        <f t="shared" si="870"/>
        <v>0</v>
      </c>
      <c r="BT48" s="33">
        <f t="shared" si="870"/>
        <v>0</v>
      </c>
      <c r="BU48" s="49"/>
      <c r="BV48" s="49">
        <v>256</v>
      </c>
      <c r="BW48" s="33">
        <f t="shared" ref="BW48:CT48" si="871">AW34+AW35+AW36+AW37+AW38+AW39+AW40+AW41+AW42+AW43+AW44+AW45+AW46+AW47+AW48</f>
        <v>100</v>
      </c>
      <c r="BX48" s="33">
        <f t="shared" si="871"/>
        <v>100</v>
      </c>
      <c r="BY48" s="30">
        <f t="shared" si="871"/>
        <v>100</v>
      </c>
      <c r="BZ48" s="30">
        <f t="shared" si="871"/>
        <v>100.00000000000001</v>
      </c>
      <c r="CA48" s="30">
        <f t="shared" si="871"/>
        <v>100</v>
      </c>
      <c r="CB48" s="30">
        <f t="shared" si="871"/>
        <v>100</v>
      </c>
      <c r="CC48" s="30">
        <f t="shared" si="871"/>
        <v>100</v>
      </c>
      <c r="CD48" s="30">
        <f t="shared" si="871"/>
        <v>100</v>
      </c>
      <c r="CE48" s="33">
        <f t="shared" si="871"/>
        <v>99.999999999999986</v>
      </c>
      <c r="CF48" s="33">
        <f t="shared" si="871"/>
        <v>100</v>
      </c>
      <c r="CG48" s="33">
        <f t="shared" si="871"/>
        <v>100.00000000000001</v>
      </c>
      <c r="CH48" s="33">
        <f t="shared" si="871"/>
        <v>100</v>
      </c>
      <c r="CI48" s="33">
        <f t="shared" si="871"/>
        <v>99.999999999999986</v>
      </c>
      <c r="CJ48" s="33">
        <f t="shared" si="871"/>
        <v>100</v>
      </c>
      <c r="CK48" s="33">
        <f t="shared" si="871"/>
        <v>100.00000000000001</v>
      </c>
      <c r="CL48" s="33">
        <f t="shared" si="871"/>
        <v>99.999999999999986</v>
      </c>
      <c r="CM48" s="33">
        <f t="shared" si="871"/>
        <v>99.999999999999986</v>
      </c>
      <c r="CN48" s="33">
        <f t="shared" si="871"/>
        <v>100.00000000000001</v>
      </c>
      <c r="CO48" s="33">
        <f t="shared" si="871"/>
        <v>100</v>
      </c>
      <c r="CP48" s="33">
        <f t="shared" si="871"/>
        <v>100</v>
      </c>
      <c r="CQ48" s="33">
        <f t="shared" si="871"/>
        <v>100</v>
      </c>
      <c r="CR48" s="33">
        <f t="shared" si="871"/>
        <v>100</v>
      </c>
      <c r="CS48" s="33">
        <f t="shared" si="871"/>
        <v>100</v>
      </c>
      <c r="CT48" s="33">
        <f t="shared" si="871"/>
        <v>100</v>
      </c>
      <c r="CW48" s="10"/>
      <c r="CX48" s="10"/>
      <c r="CY48" s="10"/>
      <c r="CZ48" s="10"/>
      <c r="DA48" s="10"/>
      <c r="DB48" s="10"/>
      <c r="DC48" s="10"/>
      <c r="DD48" s="10"/>
      <c r="DE48" s="10"/>
      <c r="DF48" s="10"/>
      <c r="DG48" s="10"/>
      <c r="DH48" s="10"/>
      <c r="DI48" s="10"/>
      <c r="DJ48" s="10"/>
      <c r="DK48" s="10"/>
      <c r="DL48" s="10"/>
      <c r="DM48" s="10"/>
      <c r="DN48" s="10"/>
      <c r="DO48" s="10"/>
      <c r="DP48" s="10"/>
      <c r="DQ48" s="10"/>
      <c r="DR48" s="10"/>
      <c r="DS48" s="10"/>
      <c r="DT48" s="10"/>
      <c r="DU48" s="10"/>
    </row>
    <row r="49" spans="1:127" x14ac:dyDescent="0.25">
      <c r="B49" s="49" t="s">
        <v>21</v>
      </c>
      <c r="C49" s="2">
        <v>0</v>
      </c>
      <c r="D49" s="2">
        <v>0</v>
      </c>
      <c r="E49" s="2">
        <v>102</v>
      </c>
      <c r="F49" s="2">
        <v>0</v>
      </c>
      <c r="G49" s="2">
        <v>36</v>
      </c>
      <c r="H49" s="2">
        <v>35</v>
      </c>
      <c r="I49" s="2">
        <v>5</v>
      </c>
      <c r="J49" s="4">
        <v>5</v>
      </c>
      <c r="K49" s="3">
        <v>8</v>
      </c>
      <c r="L49" s="3">
        <v>2</v>
      </c>
      <c r="M49" s="3">
        <v>0</v>
      </c>
      <c r="N49" s="3">
        <v>0</v>
      </c>
      <c r="O49" s="3">
        <v>0</v>
      </c>
      <c r="P49" s="3">
        <v>0</v>
      </c>
      <c r="Q49" s="3">
        <v>0</v>
      </c>
      <c r="R49" s="3">
        <v>0</v>
      </c>
      <c r="S49" s="49">
        <v>193</v>
      </c>
      <c r="V49" s="49">
        <v>512</v>
      </c>
      <c r="W49" s="3">
        <f>R34</f>
        <v>0</v>
      </c>
      <c r="X49" s="3">
        <f>R35</f>
        <v>0</v>
      </c>
      <c r="Y49" s="49">
        <f>R36</f>
        <v>0</v>
      </c>
      <c r="Z49" s="49">
        <f>R37</f>
        <v>0</v>
      </c>
      <c r="AA49" s="49">
        <f>R38</f>
        <v>0</v>
      </c>
      <c r="AB49" s="49">
        <f>R39</f>
        <v>0</v>
      </c>
      <c r="AC49" s="49">
        <f>R40</f>
        <v>0</v>
      </c>
      <c r="AD49" s="49">
        <f>R41</f>
        <v>0</v>
      </c>
      <c r="AE49" s="3">
        <f>R42</f>
        <v>0</v>
      </c>
      <c r="AF49" s="3">
        <f>R43</f>
        <v>0</v>
      </c>
      <c r="AG49" s="3">
        <f>R44</f>
        <v>0</v>
      </c>
      <c r="AH49" s="3">
        <f>R45</f>
        <v>0</v>
      </c>
      <c r="AI49" s="3">
        <f>R46</f>
        <v>0</v>
      </c>
      <c r="AJ49" s="3">
        <f>R47</f>
        <v>0</v>
      </c>
      <c r="AK49" s="3">
        <f>R48</f>
        <v>0</v>
      </c>
      <c r="AL49" s="3">
        <f>R49</f>
        <v>0</v>
      </c>
      <c r="AM49" s="3">
        <f>R50</f>
        <v>0</v>
      </c>
      <c r="AN49" s="3">
        <f>R51</f>
        <v>0</v>
      </c>
      <c r="AO49" s="3">
        <f>R52</f>
        <v>0</v>
      </c>
      <c r="AP49" s="3">
        <f>R53</f>
        <v>0</v>
      </c>
      <c r="AQ49" s="3">
        <f>R54</f>
        <v>0</v>
      </c>
      <c r="AR49" s="3">
        <f>R55</f>
        <v>0</v>
      </c>
      <c r="AS49" s="3">
        <f>R56</f>
        <v>0</v>
      </c>
      <c r="AT49" s="3">
        <f>R57</f>
        <v>0</v>
      </c>
      <c r="AU49" s="7"/>
      <c r="AV49" s="49">
        <v>512</v>
      </c>
      <c r="AW49" s="33">
        <f t="shared" ref="AW49:BT49" si="872">PRODUCT(W49*100*1/W50)</f>
        <v>0</v>
      </c>
      <c r="AX49" s="33">
        <f t="shared" si="872"/>
        <v>0</v>
      </c>
      <c r="AY49" s="30">
        <f t="shared" si="872"/>
        <v>0</v>
      </c>
      <c r="AZ49" s="30">
        <f t="shared" si="872"/>
        <v>0</v>
      </c>
      <c r="BA49" s="30">
        <f t="shared" si="872"/>
        <v>0</v>
      </c>
      <c r="BB49" s="30">
        <f t="shared" si="872"/>
        <v>0</v>
      </c>
      <c r="BC49" s="30">
        <f t="shared" si="872"/>
        <v>0</v>
      </c>
      <c r="BD49" s="30">
        <f t="shared" si="872"/>
        <v>0</v>
      </c>
      <c r="BE49" s="33">
        <f t="shared" si="872"/>
        <v>0</v>
      </c>
      <c r="BF49" s="33">
        <f t="shared" si="872"/>
        <v>0</v>
      </c>
      <c r="BG49" s="33">
        <f t="shared" si="872"/>
        <v>0</v>
      </c>
      <c r="BH49" s="33">
        <f t="shared" si="872"/>
        <v>0</v>
      </c>
      <c r="BI49" s="33">
        <f t="shared" si="872"/>
        <v>0</v>
      </c>
      <c r="BJ49" s="33">
        <f t="shared" si="872"/>
        <v>0</v>
      </c>
      <c r="BK49" s="33">
        <f t="shared" si="872"/>
        <v>0</v>
      </c>
      <c r="BL49" s="33">
        <f t="shared" si="872"/>
        <v>0</v>
      </c>
      <c r="BM49" s="33">
        <f t="shared" si="872"/>
        <v>0</v>
      </c>
      <c r="BN49" s="33">
        <f t="shared" si="872"/>
        <v>0</v>
      </c>
      <c r="BO49" s="33">
        <f t="shared" si="872"/>
        <v>0</v>
      </c>
      <c r="BP49" s="33">
        <f t="shared" si="872"/>
        <v>0</v>
      </c>
      <c r="BQ49" s="33">
        <f t="shared" si="872"/>
        <v>0</v>
      </c>
      <c r="BR49" s="33">
        <f t="shared" si="872"/>
        <v>0</v>
      </c>
      <c r="BS49" s="33">
        <f t="shared" si="872"/>
        <v>0</v>
      </c>
      <c r="BT49" s="33">
        <f t="shared" si="872"/>
        <v>0</v>
      </c>
      <c r="BU49" s="49"/>
      <c r="BV49" s="49">
        <v>512</v>
      </c>
      <c r="BW49" s="33">
        <f t="shared" ref="BW49:CT49" si="873">AW34+AW35+AW36+AW37+AW38+AW39+AW40+AW41+AW42+AW43+AW44+AW45+AW46+AW47+AW48+AW49</f>
        <v>100</v>
      </c>
      <c r="BX49" s="33">
        <f t="shared" si="873"/>
        <v>100</v>
      </c>
      <c r="BY49" s="30">
        <f t="shared" si="873"/>
        <v>100</v>
      </c>
      <c r="BZ49" s="30">
        <f t="shared" si="873"/>
        <v>100.00000000000001</v>
      </c>
      <c r="CA49" s="30">
        <f t="shared" si="873"/>
        <v>100</v>
      </c>
      <c r="CB49" s="30">
        <f t="shared" si="873"/>
        <v>100</v>
      </c>
      <c r="CC49" s="30">
        <f t="shared" si="873"/>
        <v>100</v>
      </c>
      <c r="CD49" s="30">
        <f t="shared" si="873"/>
        <v>100</v>
      </c>
      <c r="CE49" s="33">
        <f t="shared" si="873"/>
        <v>99.999999999999986</v>
      </c>
      <c r="CF49" s="33">
        <f t="shared" si="873"/>
        <v>100</v>
      </c>
      <c r="CG49" s="33">
        <f t="shared" si="873"/>
        <v>100.00000000000001</v>
      </c>
      <c r="CH49" s="33">
        <f t="shared" si="873"/>
        <v>100</v>
      </c>
      <c r="CI49" s="33">
        <f t="shared" si="873"/>
        <v>99.999999999999986</v>
      </c>
      <c r="CJ49" s="33">
        <f t="shared" si="873"/>
        <v>100</v>
      </c>
      <c r="CK49" s="33">
        <f t="shared" si="873"/>
        <v>100.00000000000001</v>
      </c>
      <c r="CL49" s="33">
        <f t="shared" si="873"/>
        <v>99.999999999999986</v>
      </c>
      <c r="CM49" s="33">
        <f t="shared" si="873"/>
        <v>99.999999999999986</v>
      </c>
      <c r="CN49" s="33">
        <f t="shared" si="873"/>
        <v>100.00000000000001</v>
      </c>
      <c r="CO49" s="33">
        <f t="shared" si="873"/>
        <v>100</v>
      </c>
      <c r="CP49" s="33">
        <f t="shared" si="873"/>
        <v>100</v>
      </c>
      <c r="CQ49" s="33">
        <f t="shared" si="873"/>
        <v>100</v>
      </c>
      <c r="CR49" s="33">
        <f t="shared" si="873"/>
        <v>100</v>
      </c>
      <c r="CS49" s="33">
        <f t="shared" si="873"/>
        <v>100</v>
      </c>
      <c r="CT49" s="33">
        <f t="shared" si="873"/>
        <v>100</v>
      </c>
      <c r="CW49" s="10"/>
      <c r="CX49" s="10"/>
      <c r="CY49" s="10"/>
      <c r="CZ49" s="10"/>
      <c r="DA49" s="10"/>
      <c r="DB49" s="10"/>
      <c r="DC49" s="10"/>
      <c r="DD49" s="10"/>
      <c r="DE49" s="10"/>
      <c r="DF49" s="10"/>
      <c r="DG49" s="10"/>
      <c r="DH49" s="10"/>
      <c r="DI49" s="10"/>
      <c r="DJ49" s="10"/>
      <c r="DK49" s="10"/>
      <c r="DL49" s="10"/>
      <c r="DM49" s="10"/>
      <c r="DN49" s="10"/>
      <c r="DO49" s="10"/>
      <c r="DP49" s="10"/>
      <c r="DQ49" s="10"/>
      <c r="DR49" s="10"/>
      <c r="DS49" s="10"/>
      <c r="DT49" s="10"/>
      <c r="DU49" s="10"/>
    </row>
    <row r="50" spans="1:127" x14ac:dyDescent="0.25">
      <c r="B50" s="49" t="s">
        <v>33</v>
      </c>
      <c r="C50" s="2">
        <v>0</v>
      </c>
      <c r="D50" s="2">
        <v>167</v>
      </c>
      <c r="E50" s="2">
        <v>4</v>
      </c>
      <c r="F50" s="4">
        <v>0</v>
      </c>
      <c r="G50" s="4">
        <v>1</v>
      </c>
      <c r="H50" s="4">
        <v>0</v>
      </c>
      <c r="I50" s="3">
        <v>1</v>
      </c>
      <c r="J50" s="3">
        <v>0</v>
      </c>
      <c r="K50" s="3">
        <v>0</v>
      </c>
      <c r="L50" s="3">
        <v>22</v>
      </c>
      <c r="M50" s="3">
        <v>0</v>
      </c>
      <c r="N50" s="3">
        <v>0</v>
      </c>
      <c r="O50" s="3">
        <v>0</v>
      </c>
      <c r="P50" s="3">
        <v>0</v>
      </c>
      <c r="Q50" s="3">
        <v>0</v>
      </c>
      <c r="R50" s="3">
        <v>0</v>
      </c>
      <c r="S50" s="49">
        <v>195</v>
      </c>
      <c r="V50" s="49" t="s">
        <v>1</v>
      </c>
      <c r="W50" s="49">
        <f>S34</f>
        <v>194</v>
      </c>
      <c r="X50" s="49">
        <f>S35</f>
        <v>195</v>
      </c>
      <c r="Y50" s="49">
        <f>S36</f>
        <v>193</v>
      </c>
      <c r="Z50" s="49">
        <f>S37</f>
        <v>194</v>
      </c>
      <c r="AA50" s="49">
        <f>S38</f>
        <v>193</v>
      </c>
      <c r="AB50" s="49">
        <f>S39</f>
        <v>195</v>
      </c>
      <c r="AC50" s="49">
        <f>S40</f>
        <v>195</v>
      </c>
      <c r="AD50" s="49">
        <f>S41</f>
        <v>193</v>
      </c>
      <c r="AE50" s="49">
        <f>S42</f>
        <v>193</v>
      </c>
      <c r="AF50" s="49">
        <f>S43</f>
        <v>193</v>
      </c>
      <c r="AG50" s="49">
        <f>S44</f>
        <v>194</v>
      </c>
      <c r="AH50" s="49">
        <f>S45</f>
        <v>192</v>
      </c>
      <c r="AI50" s="49">
        <f>S46</f>
        <v>193</v>
      </c>
      <c r="AJ50" s="49">
        <f>S47</f>
        <v>195</v>
      </c>
      <c r="AK50" s="49">
        <f>S48</f>
        <v>192</v>
      </c>
      <c r="AL50" s="49">
        <f>S49</f>
        <v>193</v>
      </c>
      <c r="AM50" s="49">
        <f>S50</f>
        <v>195</v>
      </c>
      <c r="AN50" s="49">
        <f>S51</f>
        <v>194</v>
      </c>
      <c r="AO50" s="49">
        <f>S52</f>
        <v>194</v>
      </c>
      <c r="AP50" s="49">
        <f>S53</f>
        <v>194</v>
      </c>
      <c r="AQ50" s="49">
        <f>S54</f>
        <v>195</v>
      </c>
      <c r="AR50" s="49">
        <f>S55</f>
        <v>195</v>
      </c>
      <c r="AS50" s="49">
        <f>S56</f>
        <v>194</v>
      </c>
      <c r="AT50" s="49">
        <f>S57</f>
        <v>192</v>
      </c>
      <c r="AV50" s="49" t="s">
        <v>1</v>
      </c>
      <c r="AW50" s="30">
        <f t="shared" ref="AW50:BT50" si="874">SUM(AW34:AW49)</f>
        <v>100</v>
      </c>
      <c r="AX50" s="30">
        <f t="shared" si="874"/>
        <v>100</v>
      </c>
      <c r="AY50" s="30">
        <f t="shared" si="874"/>
        <v>100</v>
      </c>
      <c r="AZ50" s="30">
        <f t="shared" si="874"/>
        <v>100.00000000000001</v>
      </c>
      <c r="BA50" s="30">
        <f t="shared" si="874"/>
        <v>100</v>
      </c>
      <c r="BB50" s="30">
        <f t="shared" si="874"/>
        <v>100</v>
      </c>
      <c r="BC50" s="30">
        <f t="shared" si="874"/>
        <v>100</v>
      </c>
      <c r="BD50" s="30">
        <f t="shared" si="874"/>
        <v>100</v>
      </c>
      <c r="BE50" s="30">
        <f t="shared" si="874"/>
        <v>99.999999999999986</v>
      </c>
      <c r="BF50" s="30">
        <f t="shared" si="874"/>
        <v>100</v>
      </c>
      <c r="BG50" s="30">
        <f t="shared" si="874"/>
        <v>100.00000000000001</v>
      </c>
      <c r="BH50" s="30">
        <f t="shared" si="874"/>
        <v>100</v>
      </c>
      <c r="BI50" s="30">
        <f t="shared" si="874"/>
        <v>99.999999999999986</v>
      </c>
      <c r="BJ50" s="30">
        <f t="shared" si="874"/>
        <v>100</v>
      </c>
      <c r="BK50" s="30">
        <f t="shared" si="874"/>
        <v>100.00000000000001</v>
      </c>
      <c r="BL50" s="30">
        <f t="shared" si="874"/>
        <v>99.999999999999986</v>
      </c>
      <c r="BM50" s="30">
        <f t="shared" si="874"/>
        <v>99.999999999999986</v>
      </c>
      <c r="BN50" s="30">
        <f t="shared" si="874"/>
        <v>100.00000000000001</v>
      </c>
      <c r="BO50" s="30">
        <f t="shared" si="874"/>
        <v>100</v>
      </c>
      <c r="BP50" s="30">
        <f t="shared" si="874"/>
        <v>100</v>
      </c>
      <c r="BQ50" s="30">
        <f t="shared" si="874"/>
        <v>100</v>
      </c>
      <c r="BR50" s="30">
        <f t="shared" si="874"/>
        <v>100</v>
      </c>
      <c r="BS50" s="30">
        <f t="shared" si="874"/>
        <v>100</v>
      </c>
      <c r="BT50" s="30">
        <f t="shared" si="874"/>
        <v>100</v>
      </c>
      <c r="BU50" s="49"/>
      <c r="BV50" s="49"/>
      <c r="CQ50" s="30"/>
      <c r="CR50" s="30"/>
      <c r="CS50" s="30"/>
      <c r="CW50" s="10"/>
      <c r="CX50" s="10"/>
      <c r="CY50" s="10"/>
      <c r="CZ50" s="10"/>
      <c r="DA50" s="10"/>
      <c r="DB50" s="10"/>
      <c r="DC50" s="10"/>
      <c r="DD50" s="10"/>
      <c r="DE50" s="10"/>
      <c r="DF50" s="10"/>
      <c r="DG50" s="10"/>
      <c r="DH50" s="10"/>
      <c r="DI50" s="10"/>
      <c r="DJ50" s="10"/>
      <c r="DK50" s="10"/>
      <c r="DL50" s="10"/>
      <c r="DM50" s="10"/>
      <c r="DN50" s="10"/>
      <c r="DO50" s="10"/>
      <c r="DP50" s="10"/>
      <c r="DQ50" s="10"/>
      <c r="DR50" s="10"/>
      <c r="DS50" s="10"/>
      <c r="DT50" s="10"/>
      <c r="DU50" s="10"/>
    </row>
    <row r="51" spans="1:127" x14ac:dyDescent="0.25">
      <c r="B51" s="49" t="s">
        <v>34</v>
      </c>
      <c r="C51" s="2">
        <v>0</v>
      </c>
      <c r="D51" s="2">
        <v>0</v>
      </c>
      <c r="E51" s="2">
        <v>0</v>
      </c>
      <c r="F51" s="2">
        <v>4</v>
      </c>
      <c r="G51" s="2">
        <v>39</v>
      </c>
      <c r="H51" s="2">
        <v>115</v>
      </c>
      <c r="I51" s="2">
        <v>35</v>
      </c>
      <c r="J51" s="3">
        <v>1</v>
      </c>
      <c r="K51" s="3">
        <v>0</v>
      </c>
      <c r="L51" s="3">
        <v>0</v>
      </c>
      <c r="M51" s="3">
        <v>0</v>
      </c>
      <c r="N51" s="3">
        <v>0</v>
      </c>
      <c r="O51" s="3">
        <v>0</v>
      </c>
      <c r="P51" s="3">
        <v>0</v>
      </c>
      <c r="Q51" s="3">
        <v>0</v>
      </c>
      <c r="R51" s="3">
        <v>0</v>
      </c>
      <c r="S51" s="49">
        <v>194</v>
      </c>
      <c r="CT51" s="10"/>
      <c r="CU51" s="10"/>
      <c r="CV51" s="10"/>
      <c r="CW51" s="10"/>
      <c r="CX51" s="10"/>
      <c r="CY51" s="10"/>
      <c r="CZ51" s="10"/>
      <c r="DA51" s="10"/>
      <c r="DB51" s="10"/>
      <c r="DC51" s="10"/>
      <c r="DD51" s="10"/>
      <c r="DE51" s="10"/>
      <c r="DF51" s="10"/>
      <c r="DG51" s="10"/>
      <c r="DH51" s="10"/>
      <c r="DI51" s="10"/>
      <c r="DJ51" s="10"/>
      <c r="DK51" s="10"/>
      <c r="DL51" s="10"/>
      <c r="DM51" s="10"/>
      <c r="DN51" s="10"/>
      <c r="DO51" s="10"/>
      <c r="DP51" s="10"/>
      <c r="DQ51" s="10"/>
      <c r="DR51" s="10"/>
    </row>
    <row r="52" spans="1:127" x14ac:dyDescent="0.25">
      <c r="B52" s="49" t="s">
        <v>35</v>
      </c>
      <c r="C52" s="2">
        <v>0</v>
      </c>
      <c r="D52" s="2">
        <v>0</v>
      </c>
      <c r="E52" s="2">
        <v>25</v>
      </c>
      <c r="F52" s="2">
        <v>0</v>
      </c>
      <c r="G52" s="2">
        <v>17</v>
      </c>
      <c r="H52" s="2">
        <v>4</v>
      </c>
      <c r="I52" s="2">
        <v>1</v>
      </c>
      <c r="J52" s="4">
        <v>1</v>
      </c>
      <c r="K52" s="3">
        <v>1</v>
      </c>
      <c r="L52" s="3">
        <v>4</v>
      </c>
      <c r="M52" s="3">
        <v>14</v>
      </c>
      <c r="N52" s="3">
        <v>127</v>
      </c>
      <c r="O52" s="3">
        <v>0</v>
      </c>
      <c r="P52" s="3">
        <v>0</v>
      </c>
      <c r="Q52" s="3">
        <v>0</v>
      </c>
      <c r="R52" s="3">
        <v>0</v>
      </c>
      <c r="S52" s="49">
        <v>194</v>
      </c>
      <c r="CT52" s="10"/>
      <c r="CU52" s="10"/>
      <c r="CV52" s="10"/>
      <c r="CW52" s="10"/>
      <c r="CX52" s="10"/>
      <c r="CY52" s="10"/>
      <c r="CZ52" s="10"/>
      <c r="DA52" s="10"/>
      <c r="DB52" s="10"/>
      <c r="DC52" s="10"/>
      <c r="DD52" s="10"/>
      <c r="DE52" s="10"/>
      <c r="DF52" s="10"/>
      <c r="DG52" s="10"/>
      <c r="DH52" s="10"/>
      <c r="DI52" s="10"/>
      <c r="DJ52" s="10"/>
      <c r="DK52" s="10"/>
      <c r="DL52" s="10"/>
      <c r="DM52" s="10"/>
      <c r="DN52" s="10"/>
      <c r="DO52" s="10"/>
      <c r="DP52" s="10"/>
      <c r="DQ52" s="10"/>
      <c r="DR52" s="10"/>
    </row>
    <row r="53" spans="1:127" x14ac:dyDescent="0.25">
      <c r="B53" s="49" t="s">
        <v>24</v>
      </c>
      <c r="C53" s="2">
        <v>0</v>
      </c>
      <c r="D53" s="2">
        <v>29</v>
      </c>
      <c r="E53" s="2">
        <v>26</v>
      </c>
      <c r="F53" s="2">
        <v>30</v>
      </c>
      <c r="G53" s="2">
        <v>3</v>
      </c>
      <c r="H53" s="4">
        <v>2</v>
      </c>
      <c r="I53" s="3">
        <v>2</v>
      </c>
      <c r="J53" s="3">
        <v>8</v>
      </c>
      <c r="K53" s="3">
        <v>12</v>
      </c>
      <c r="L53" s="3">
        <v>82</v>
      </c>
      <c r="M53" s="3">
        <v>0</v>
      </c>
      <c r="N53" s="3">
        <v>0</v>
      </c>
      <c r="O53" s="3">
        <v>0</v>
      </c>
      <c r="P53" s="3">
        <v>0</v>
      </c>
      <c r="Q53" s="3">
        <v>0</v>
      </c>
      <c r="R53" s="3">
        <v>0</v>
      </c>
      <c r="S53" s="49">
        <v>194</v>
      </c>
      <c r="CT53" s="10"/>
      <c r="CU53" s="10"/>
      <c r="CV53" s="10"/>
      <c r="CW53" s="10"/>
      <c r="CX53" s="10"/>
      <c r="CY53" s="10"/>
      <c r="CZ53" s="10"/>
      <c r="DA53" s="10"/>
      <c r="DB53" s="10"/>
      <c r="DC53" s="10"/>
      <c r="DD53" s="10"/>
      <c r="DE53" s="10"/>
      <c r="DF53" s="10"/>
      <c r="DG53" s="10"/>
      <c r="DH53" s="10"/>
      <c r="DI53" s="10"/>
      <c r="DJ53" s="10"/>
      <c r="DK53" s="10"/>
      <c r="DL53" s="10"/>
      <c r="DM53" s="10"/>
      <c r="DN53" s="10"/>
      <c r="DO53" s="10"/>
      <c r="DP53" s="10"/>
      <c r="DQ53" s="10"/>
      <c r="DR53" s="10"/>
    </row>
    <row r="54" spans="1:127" x14ac:dyDescent="0.25">
      <c r="B54" s="49" t="s">
        <v>36</v>
      </c>
      <c r="C54" s="2">
        <v>0</v>
      </c>
      <c r="D54" s="2">
        <v>0</v>
      </c>
      <c r="E54" s="2">
        <v>11</v>
      </c>
      <c r="F54" s="2">
        <v>0</v>
      </c>
      <c r="G54" s="2">
        <v>73</v>
      </c>
      <c r="H54" s="2">
        <v>74</v>
      </c>
      <c r="I54" s="2">
        <v>33</v>
      </c>
      <c r="J54" s="2">
        <v>4</v>
      </c>
      <c r="K54" s="2">
        <v>0</v>
      </c>
      <c r="L54" s="3">
        <v>0</v>
      </c>
      <c r="M54" s="3">
        <v>0</v>
      </c>
      <c r="N54" s="3">
        <v>0</v>
      </c>
      <c r="O54" s="3">
        <v>0</v>
      </c>
      <c r="P54" s="3">
        <v>0</v>
      </c>
      <c r="Q54" s="3">
        <v>0</v>
      </c>
      <c r="R54" s="3">
        <v>0</v>
      </c>
      <c r="S54" s="49">
        <v>195</v>
      </c>
      <c r="CT54" s="10"/>
      <c r="CU54" s="10"/>
      <c r="CV54" s="10"/>
      <c r="CW54" s="10"/>
      <c r="CX54" s="10"/>
      <c r="CY54" s="10"/>
      <c r="CZ54" s="10"/>
      <c r="DA54" s="10"/>
      <c r="DB54" s="10"/>
      <c r="DC54" s="10"/>
      <c r="DD54" s="10"/>
      <c r="DE54" s="10"/>
      <c r="DF54" s="10"/>
      <c r="DG54" s="10"/>
      <c r="DH54" s="10"/>
      <c r="DI54" s="10"/>
      <c r="DJ54" s="10"/>
      <c r="DK54" s="10"/>
      <c r="DL54" s="10"/>
      <c r="DM54" s="10"/>
      <c r="DN54" s="10"/>
      <c r="DO54" s="10"/>
      <c r="DP54" s="10"/>
      <c r="DQ54" s="10"/>
      <c r="DR54" s="10"/>
    </row>
    <row r="55" spans="1:127" x14ac:dyDescent="0.25">
      <c r="B55" s="49" t="s">
        <v>37</v>
      </c>
      <c r="C55" s="2">
        <v>0</v>
      </c>
      <c r="D55" s="2">
        <v>0</v>
      </c>
      <c r="E55" s="2">
        <v>1</v>
      </c>
      <c r="F55" s="2">
        <v>0</v>
      </c>
      <c r="G55" s="2">
        <v>1</v>
      </c>
      <c r="H55" s="2">
        <v>13</v>
      </c>
      <c r="I55" s="2">
        <v>106</v>
      </c>
      <c r="J55" s="2">
        <v>72</v>
      </c>
      <c r="K55" s="2">
        <v>2</v>
      </c>
      <c r="L55" s="3">
        <v>0</v>
      </c>
      <c r="M55" s="3">
        <v>0</v>
      </c>
      <c r="N55" s="3">
        <v>0</v>
      </c>
      <c r="O55" s="3">
        <v>0</v>
      </c>
      <c r="P55" s="3">
        <v>0</v>
      </c>
      <c r="Q55" s="3">
        <v>0</v>
      </c>
      <c r="R55" s="3">
        <v>0</v>
      </c>
      <c r="S55" s="49">
        <v>195</v>
      </c>
      <c r="CT55" s="10"/>
      <c r="CU55" s="10"/>
      <c r="CV55" s="10"/>
      <c r="CW55" s="10"/>
      <c r="CX55" s="10"/>
      <c r="CY55" s="10"/>
      <c r="CZ55" s="10"/>
      <c r="DA55" s="10"/>
      <c r="DB55" s="10"/>
      <c r="DC55" s="10"/>
      <c r="DD55" s="10"/>
      <c r="DE55" s="10"/>
      <c r="DF55" s="10"/>
      <c r="DG55" s="10"/>
      <c r="DH55" s="10"/>
      <c r="DI55" s="10"/>
      <c r="DJ55" s="10"/>
      <c r="DK55" s="10"/>
      <c r="DL55" s="10"/>
      <c r="DM55" s="10"/>
      <c r="DN55" s="10"/>
      <c r="DO55" s="10"/>
      <c r="DP55" s="10"/>
      <c r="DQ55" s="10"/>
      <c r="DR55" s="10"/>
    </row>
    <row r="56" spans="1:127" x14ac:dyDescent="0.25">
      <c r="B56" s="49" t="s">
        <v>38</v>
      </c>
      <c r="C56" s="2">
        <v>0</v>
      </c>
      <c r="D56" s="2">
        <v>0</v>
      </c>
      <c r="E56" s="2">
        <v>0</v>
      </c>
      <c r="F56" s="2">
        <v>38</v>
      </c>
      <c r="G56" s="2">
        <v>0</v>
      </c>
      <c r="H56" s="2">
        <v>43</v>
      </c>
      <c r="I56" s="2">
        <v>50</v>
      </c>
      <c r="J56" s="2">
        <v>47</v>
      </c>
      <c r="K56" s="2">
        <v>16</v>
      </c>
      <c r="L56" s="3">
        <v>0</v>
      </c>
      <c r="M56" s="3">
        <v>0</v>
      </c>
      <c r="N56" s="3">
        <v>0</v>
      </c>
      <c r="O56" s="3">
        <v>0</v>
      </c>
      <c r="P56" s="3">
        <v>0</v>
      </c>
      <c r="Q56" s="3">
        <v>0</v>
      </c>
      <c r="R56" s="3">
        <v>0</v>
      </c>
      <c r="S56" s="49">
        <v>194</v>
      </c>
      <c r="CT56" s="10"/>
      <c r="CU56" s="10"/>
      <c r="CV56" s="10"/>
      <c r="CW56" s="10"/>
      <c r="CX56" s="10"/>
      <c r="CY56" s="10"/>
      <c r="CZ56" s="10"/>
      <c r="DA56" s="10"/>
      <c r="DB56" s="10"/>
      <c r="DC56" s="10"/>
      <c r="DD56" s="10"/>
      <c r="DE56" s="10"/>
      <c r="DF56" s="10"/>
      <c r="DG56" s="10"/>
      <c r="DH56" s="10"/>
      <c r="DI56" s="10"/>
      <c r="DJ56" s="10"/>
      <c r="DK56" s="10"/>
      <c r="DL56" s="10"/>
      <c r="DM56" s="10"/>
      <c r="DN56" s="10"/>
      <c r="DO56" s="10"/>
      <c r="DP56" s="10"/>
      <c r="DQ56" s="10"/>
      <c r="DR56" s="10"/>
    </row>
    <row r="57" spans="1:127" x14ac:dyDescent="0.25">
      <c r="B57" s="49" t="s">
        <v>22</v>
      </c>
      <c r="C57" s="2">
        <v>0</v>
      </c>
      <c r="D57" s="2">
        <v>91</v>
      </c>
      <c r="E57" s="2">
        <v>0</v>
      </c>
      <c r="F57" s="2">
        <v>44</v>
      </c>
      <c r="G57" s="2">
        <v>44</v>
      </c>
      <c r="H57" s="2">
        <v>13</v>
      </c>
      <c r="I57" s="3">
        <v>0</v>
      </c>
      <c r="J57" s="3">
        <v>0</v>
      </c>
      <c r="K57" s="3">
        <v>0</v>
      </c>
      <c r="L57" s="3">
        <v>0</v>
      </c>
      <c r="M57" s="3">
        <v>0</v>
      </c>
      <c r="N57" s="3">
        <v>0</v>
      </c>
      <c r="O57" s="3">
        <v>0</v>
      </c>
      <c r="P57" s="3">
        <v>0</v>
      </c>
      <c r="Q57" s="3">
        <v>0</v>
      </c>
      <c r="R57" s="3">
        <v>0</v>
      </c>
      <c r="S57" s="49">
        <v>192</v>
      </c>
      <c r="CT57" s="10"/>
      <c r="CU57" s="10"/>
      <c r="CV57" s="10"/>
      <c r="CW57" s="10"/>
      <c r="CX57" s="10"/>
      <c r="CY57" s="10"/>
      <c r="CZ57" s="10"/>
      <c r="DA57" s="10"/>
      <c r="DB57" s="10"/>
      <c r="DC57" s="10"/>
      <c r="DD57" s="10"/>
      <c r="DE57" s="10"/>
      <c r="DF57" s="10"/>
      <c r="DG57" s="10"/>
      <c r="DH57" s="10"/>
      <c r="DI57" s="10"/>
      <c r="DJ57" s="10"/>
      <c r="DK57" s="10"/>
      <c r="DL57" s="10"/>
      <c r="DM57" s="10"/>
      <c r="DN57" s="10"/>
      <c r="DO57" s="10"/>
      <c r="DP57" s="10"/>
      <c r="DQ57" s="10"/>
      <c r="DR57" s="10"/>
    </row>
    <row r="58" spans="1:127" x14ac:dyDescent="0.25">
      <c r="CT58" s="10"/>
      <c r="CU58" s="10"/>
      <c r="CV58" s="10"/>
      <c r="CW58" s="10"/>
      <c r="CX58" s="10"/>
      <c r="CY58" s="10"/>
      <c r="CZ58" s="10"/>
      <c r="DA58" s="10"/>
      <c r="DB58" s="10"/>
      <c r="DC58" s="10"/>
      <c r="DD58" s="10"/>
      <c r="DE58" s="10"/>
      <c r="DF58" s="10"/>
      <c r="DG58" s="10"/>
      <c r="DH58" s="10"/>
      <c r="DI58" s="10"/>
      <c r="DJ58" s="10"/>
      <c r="DK58" s="10"/>
      <c r="DL58" s="10"/>
      <c r="DM58" s="10"/>
      <c r="DN58" s="10"/>
      <c r="DO58" s="10"/>
      <c r="DP58" s="10"/>
      <c r="DQ58" s="10"/>
      <c r="DR58" s="10"/>
    </row>
    <row r="59" spans="1:127" x14ac:dyDescent="0.25">
      <c r="CT59" s="10"/>
      <c r="CU59" s="10"/>
      <c r="CV59" s="10"/>
      <c r="CW59" s="10"/>
      <c r="CX59" s="10"/>
      <c r="CY59" s="10"/>
      <c r="CZ59" s="10"/>
      <c r="DA59" s="10"/>
      <c r="DB59" s="10"/>
      <c r="DC59" s="10"/>
      <c r="DD59" s="10"/>
      <c r="DE59" s="10"/>
      <c r="DF59" s="10"/>
      <c r="DG59" s="10"/>
      <c r="DH59" s="10"/>
      <c r="DI59" s="10"/>
      <c r="DJ59" s="10"/>
      <c r="DK59" s="10"/>
      <c r="DL59" s="10"/>
      <c r="DM59" s="10"/>
      <c r="DN59" s="10"/>
      <c r="DO59" s="10"/>
      <c r="DP59" s="10"/>
      <c r="DQ59" s="10"/>
      <c r="DR59" s="10"/>
    </row>
    <row r="60" spans="1:127" x14ac:dyDescent="0.25">
      <c r="CT60" s="10"/>
      <c r="CU60" s="10"/>
      <c r="CV60" s="10"/>
      <c r="CW60" s="10"/>
      <c r="CX60" s="10"/>
      <c r="CY60" s="10"/>
      <c r="CZ60" s="10"/>
      <c r="DA60" s="10"/>
      <c r="DB60" s="10"/>
      <c r="DC60" s="10"/>
      <c r="DD60" s="10"/>
      <c r="DE60" s="10"/>
      <c r="DF60" s="10"/>
      <c r="DG60" s="10"/>
      <c r="DH60" s="10"/>
      <c r="DI60" s="10"/>
      <c r="DJ60" s="10"/>
      <c r="DK60" s="10"/>
      <c r="DL60" s="10"/>
      <c r="DM60" s="10"/>
      <c r="DN60" s="10"/>
      <c r="DO60" s="10"/>
      <c r="DP60" s="10"/>
      <c r="DQ60" s="10"/>
      <c r="DR60" s="10"/>
    </row>
    <row r="61" spans="1:127" x14ac:dyDescent="0.25">
      <c r="CT61" s="10"/>
      <c r="CU61" s="10"/>
      <c r="CV61" s="10"/>
      <c r="CW61" s="10"/>
      <c r="CX61" s="10"/>
      <c r="CY61" s="10"/>
      <c r="CZ61" s="10"/>
      <c r="DA61" s="10"/>
      <c r="DB61" s="10"/>
      <c r="DC61" s="10"/>
      <c r="DD61" s="10"/>
      <c r="DE61" s="10"/>
      <c r="DF61" s="10"/>
      <c r="DG61" s="10"/>
      <c r="DH61" s="10"/>
      <c r="DI61" s="10"/>
      <c r="DJ61" s="10"/>
      <c r="DK61" s="10"/>
      <c r="DL61" s="10"/>
      <c r="DM61" s="10"/>
      <c r="DN61" s="10"/>
      <c r="DO61" s="10"/>
      <c r="DP61" s="10"/>
      <c r="DQ61" s="10"/>
      <c r="DR61" s="10"/>
    </row>
    <row r="62" spans="1:127" x14ac:dyDescent="0.25">
      <c r="A62" s="49" t="s">
        <v>115</v>
      </c>
      <c r="V62" s="49" t="str">
        <f>A62</f>
        <v xml:space="preserve">Staphylococcus haemolyticus  </v>
      </c>
      <c r="AV62" s="49" t="str">
        <f>A62</f>
        <v xml:space="preserve">Staphylococcus haemolyticus  </v>
      </c>
      <c r="BV62" s="30" t="str">
        <f>A62</f>
        <v xml:space="preserve">Staphylococcus haemolyticus  </v>
      </c>
      <c r="CT62" s="10"/>
      <c r="CU62" s="10"/>
      <c r="CV62" s="10"/>
      <c r="CW62" s="10"/>
      <c r="CX62" s="10"/>
      <c r="CY62" s="10"/>
      <c r="CZ62" s="10"/>
      <c r="DA62" s="10"/>
      <c r="DB62" s="10"/>
      <c r="DC62" s="10"/>
      <c r="DD62" s="10"/>
      <c r="DE62" s="10"/>
      <c r="DF62" s="10"/>
      <c r="DG62" s="10"/>
      <c r="DH62" s="10"/>
      <c r="DI62" s="10"/>
      <c r="DJ62" s="10"/>
      <c r="DK62" s="10"/>
      <c r="DL62" s="10"/>
      <c r="DM62" s="10"/>
      <c r="DN62" s="10"/>
      <c r="DO62" s="10"/>
      <c r="DP62" s="10"/>
      <c r="DQ62" s="10"/>
      <c r="DR62" s="10"/>
    </row>
    <row r="63" spans="1:127" ht="18.75" x14ac:dyDescent="0.25">
      <c r="B63" s="49" t="s">
        <v>0</v>
      </c>
      <c r="C63" s="49">
        <v>1.5625E-2</v>
      </c>
      <c r="D63" s="49">
        <v>3.125E-2</v>
      </c>
      <c r="E63" s="49">
        <v>6.25E-2</v>
      </c>
      <c r="F63" s="49">
        <v>0.125</v>
      </c>
      <c r="G63" s="49">
        <v>0.25</v>
      </c>
      <c r="H63" s="49">
        <v>0.5</v>
      </c>
      <c r="I63" s="49">
        <v>1</v>
      </c>
      <c r="J63" s="49">
        <v>2</v>
      </c>
      <c r="K63" s="49">
        <v>4</v>
      </c>
      <c r="L63" s="49">
        <v>8</v>
      </c>
      <c r="M63" s="49">
        <v>16</v>
      </c>
      <c r="N63" s="49">
        <v>32</v>
      </c>
      <c r="O63" s="49">
        <v>64</v>
      </c>
      <c r="P63" s="49">
        <v>128</v>
      </c>
      <c r="Q63" s="49">
        <v>256</v>
      </c>
      <c r="R63" s="49">
        <v>512</v>
      </c>
      <c r="S63" s="49" t="s">
        <v>1</v>
      </c>
      <c r="V63" s="49" t="s">
        <v>0</v>
      </c>
      <c r="W63" s="49" t="str">
        <f>B64</f>
        <v>Penicillin G</v>
      </c>
      <c r="X63" s="49" t="str">
        <f>B65</f>
        <v>Oxacillin</v>
      </c>
      <c r="Y63" s="49" t="str">
        <f>B66</f>
        <v>Ampicillin/ Sulbactam</v>
      </c>
      <c r="Z63" s="49" t="str">
        <f>B67</f>
        <v>Piperacillin/ Tazobactam</v>
      </c>
      <c r="AA63" s="49" t="str">
        <f>B68</f>
        <v>Cefotaxim</v>
      </c>
      <c r="AB63" s="49" t="str">
        <f>B69</f>
        <v>Cefuroxim</v>
      </c>
      <c r="AC63" s="49" t="str">
        <f>B70</f>
        <v>Imipenem</v>
      </c>
      <c r="AD63" s="49" t="str">
        <f>B71</f>
        <v>Meropenem</v>
      </c>
      <c r="AE63" s="49" t="str">
        <f>B72</f>
        <v>Amikacin</v>
      </c>
      <c r="AF63" s="49" t="str">
        <f>B73</f>
        <v>Gentamicin</v>
      </c>
      <c r="AG63" s="49" t="str">
        <f>B74</f>
        <v>Fosfomycin</v>
      </c>
      <c r="AH63" s="49" t="str">
        <f>B75</f>
        <v>Cotrimoxazol</v>
      </c>
      <c r="AI63" s="49" t="str">
        <f>B76</f>
        <v>Ciprofloxacin</v>
      </c>
      <c r="AJ63" s="49" t="str">
        <f>B77</f>
        <v>Levofloxacin</v>
      </c>
      <c r="AK63" s="49" t="str">
        <f>B78</f>
        <v>Moxifloxacin</v>
      </c>
      <c r="AL63" s="49" t="str">
        <f>B79</f>
        <v>Doxycyclin</v>
      </c>
      <c r="AM63" s="49" t="str">
        <f>B80</f>
        <v>Rifampicin</v>
      </c>
      <c r="AN63" s="49" t="str">
        <f>B81</f>
        <v>Daptomycin</v>
      </c>
      <c r="AO63" s="49" t="str">
        <f>B82</f>
        <v>Roxythromycin</v>
      </c>
      <c r="AP63" s="49" t="str">
        <f>B83</f>
        <v>Clindamycin</v>
      </c>
      <c r="AQ63" s="49" t="str">
        <f>B84</f>
        <v>Linezolid</v>
      </c>
      <c r="AR63" s="49" t="str">
        <f>B85</f>
        <v>Vancomycin</v>
      </c>
      <c r="AS63" s="49" t="s">
        <v>38</v>
      </c>
      <c r="AT63" s="49" t="s">
        <v>22</v>
      </c>
      <c r="AW63" s="49" t="str">
        <f t="shared" ref="AW63" si="875">W63</f>
        <v>Penicillin G</v>
      </c>
      <c r="AX63" s="49" t="str">
        <f t="shared" ref="AX63" si="876">X63</f>
        <v>Oxacillin</v>
      </c>
      <c r="AY63" s="49" t="str">
        <f t="shared" ref="AY63" si="877">Y63</f>
        <v>Ampicillin/ Sulbactam</v>
      </c>
      <c r="AZ63" s="49" t="str">
        <f t="shared" ref="AZ63" si="878">Z63</f>
        <v>Piperacillin/ Tazobactam</v>
      </c>
      <c r="BA63" s="49" t="str">
        <f t="shared" ref="BA63" si="879">AA63</f>
        <v>Cefotaxim</v>
      </c>
      <c r="BB63" s="49" t="str">
        <f t="shared" ref="BB63" si="880">AB63</f>
        <v>Cefuroxim</v>
      </c>
      <c r="BC63" s="49" t="str">
        <f t="shared" ref="BC63" si="881">AC63</f>
        <v>Imipenem</v>
      </c>
      <c r="BD63" s="49" t="str">
        <f t="shared" ref="BD63" si="882">AD63</f>
        <v>Meropenem</v>
      </c>
      <c r="BE63" s="49" t="str">
        <f t="shared" ref="BE63" si="883">AE63</f>
        <v>Amikacin</v>
      </c>
      <c r="BF63" s="49" t="str">
        <f t="shared" ref="BF63" si="884">AF63</f>
        <v>Gentamicin</v>
      </c>
      <c r="BG63" s="49" t="str">
        <f t="shared" ref="BG63" si="885">AG63</f>
        <v>Fosfomycin</v>
      </c>
      <c r="BH63" s="49" t="str">
        <f t="shared" ref="BH63" si="886">AH63</f>
        <v>Cotrimoxazol</v>
      </c>
      <c r="BI63" s="49" t="str">
        <f t="shared" ref="BI63" si="887">AI63</f>
        <v>Ciprofloxacin</v>
      </c>
      <c r="BJ63" s="49" t="str">
        <f t="shared" ref="BJ63" si="888">AJ63</f>
        <v>Levofloxacin</v>
      </c>
      <c r="BK63" s="49" t="str">
        <f t="shared" ref="BK63" si="889">AK63</f>
        <v>Moxifloxacin</v>
      </c>
      <c r="BL63" s="49" t="str">
        <f t="shared" ref="BL63" si="890">AL63</f>
        <v>Doxycyclin</v>
      </c>
      <c r="BM63" s="49" t="str">
        <f t="shared" ref="BM63" si="891">AM63</f>
        <v>Rifampicin</v>
      </c>
      <c r="BN63" s="49" t="str">
        <f t="shared" ref="BN63" si="892">AN63</f>
        <v>Daptomycin</v>
      </c>
      <c r="BO63" s="49" t="str">
        <f t="shared" ref="BO63" si="893">AO63</f>
        <v>Roxythromycin</v>
      </c>
      <c r="BP63" s="49" t="str">
        <f t="shared" ref="BP63" si="894">AP63</f>
        <v>Clindamycin</v>
      </c>
      <c r="BQ63" s="49" t="str">
        <f t="shared" ref="BQ63" si="895">AQ63</f>
        <v>Linezolid</v>
      </c>
      <c r="BR63" s="49" t="str">
        <f t="shared" ref="BR63" si="896">AR63</f>
        <v>Vancomycin</v>
      </c>
      <c r="BS63" s="49" t="str">
        <f t="shared" ref="BS63" si="897">AS63</f>
        <v>Teicoplanin</v>
      </c>
      <c r="BT63" s="49" t="s">
        <v>22</v>
      </c>
      <c r="BU63" s="49"/>
      <c r="BV63" s="49"/>
      <c r="BW63" s="30" t="str">
        <f t="shared" ref="BW63" si="898">W63</f>
        <v>Penicillin G</v>
      </c>
      <c r="BX63" s="30" t="str">
        <f t="shared" ref="BX63" si="899">X63</f>
        <v>Oxacillin</v>
      </c>
      <c r="BY63" s="30" t="str">
        <f t="shared" ref="BY63" si="900">Y63</f>
        <v>Ampicillin/ Sulbactam</v>
      </c>
      <c r="BZ63" s="30" t="str">
        <f t="shared" ref="BZ63" si="901">Z63</f>
        <v>Piperacillin/ Tazobactam</v>
      </c>
      <c r="CA63" s="30" t="str">
        <f t="shared" ref="CA63" si="902">AA63</f>
        <v>Cefotaxim</v>
      </c>
      <c r="CB63" s="30" t="str">
        <f t="shared" ref="CB63" si="903">AB63</f>
        <v>Cefuroxim</v>
      </c>
      <c r="CC63" s="30" t="str">
        <f t="shared" ref="CC63" si="904">AC63</f>
        <v>Imipenem</v>
      </c>
      <c r="CD63" s="30" t="str">
        <f t="shared" ref="CD63" si="905">AD63</f>
        <v>Meropenem</v>
      </c>
      <c r="CE63" s="30" t="str">
        <f t="shared" ref="CE63" si="906">AE63</f>
        <v>Amikacin</v>
      </c>
      <c r="CF63" s="30" t="str">
        <f t="shared" ref="CF63" si="907">AF63</f>
        <v>Gentamicin</v>
      </c>
      <c r="CG63" s="30" t="str">
        <f t="shared" ref="CG63" si="908">AG63</f>
        <v>Fosfomycin</v>
      </c>
      <c r="CH63" s="30" t="str">
        <f t="shared" ref="CH63" si="909">AH63</f>
        <v>Cotrimoxazol</v>
      </c>
      <c r="CI63" s="30" t="str">
        <f t="shared" ref="CI63" si="910">AI63</f>
        <v>Ciprofloxacin</v>
      </c>
      <c r="CJ63" s="30" t="str">
        <f t="shared" ref="CJ63" si="911">AJ63</f>
        <v>Levofloxacin</v>
      </c>
      <c r="CK63" s="30" t="str">
        <f t="shared" ref="CK63" si="912">AK63</f>
        <v>Moxifloxacin</v>
      </c>
      <c r="CL63" s="30" t="str">
        <f t="shared" ref="CL63" si="913">AL63</f>
        <v>Doxycyclin</v>
      </c>
      <c r="CM63" s="30" t="str">
        <f t="shared" ref="CM63" si="914">AM63</f>
        <v>Rifampicin</v>
      </c>
      <c r="CN63" s="30" t="str">
        <f t="shared" ref="CN63" si="915">AN63</f>
        <v>Daptomycin</v>
      </c>
      <c r="CO63" s="30" t="str">
        <f t="shared" ref="CO63" si="916">AO63</f>
        <v>Roxythromycin</v>
      </c>
      <c r="CP63" s="30" t="str">
        <f t="shared" ref="CP63" si="917">AP63</f>
        <v>Clindamycin</v>
      </c>
      <c r="CQ63" s="30" t="str">
        <f t="shared" ref="CQ63" si="918">AQ63</f>
        <v>Linezolid</v>
      </c>
      <c r="CR63" s="30" t="str">
        <f t="shared" ref="CR63" si="919">AR63</f>
        <v>Vancomycin</v>
      </c>
      <c r="CS63" s="30" t="str">
        <f t="shared" ref="CS63" si="920">AS63</f>
        <v>Teicoplanin</v>
      </c>
      <c r="CT63" s="49" t="s">
        <v>22</v>
      </c>
      <c r="CW63" s="39"/>
      <c r="CX63" s="24" t="s">
        <v>73</v>
      </c>
      <c r="CY63" s="24" t="s">
        <v>74</v>
      </c>
      <c r="CZ63" s="24" t="s">
        <v>53</v>
      </c>
      <c r="DA63" s="24" t="s">
        <v>55</v>
      </c>
      <c r="DB63" s="24" t="s">
        <v>57</v>
      </c>
      <c r="DC63" s="24" t="s">
        <v>75</v>
      </c>
      <c r="DD63" s="24" t="s">
        <v>59</v>
      </c>
      <c r="DE63" s="24" t="s">
        <v>60</v>
      </c>
      <c r="DF63" s="24" t="s">
        <v>62</v>
      </c>
      <c r="DG63" s="24" t="s">
        <v>63</v>
      </c>
      <c r="DH63" s="24" t="s">
        <v>65</v>
      </c>
      <c r="DI63" s="24" t="s">
        <v>66</v>
      </c>
      <c r="DJ63" s="24" t="s">
        <v>67</v>
      </c>
      <c r="DK63" s="24" t="s">
        <v>68</v>
      </c>
      <c r="DL63" s="24" t="s">
        <v>69</v>
      </c>
      <c r="DM63" s="24" t="s">
        <v>70</v>
      </c>
      <c r="DN63" s="24" t="s">
        <v>76</v>
      </c>
      <c r="DO63" s="24" t="s">
        <v>77</v>
      </c>
      <c r="DP63" s="24" t="s">
        <v>78</v>
      </c>
      <c r="DQ63" s="24" t="s">
        <v>79</v>
      </c>
      <c r="DR63" s="24" t="s">
        <v>80</v>
      </c>
      <c r="DS63" s="24" t="s">
        <v>81</v>
      </c>
      <c r="DT63" s="24" t="s">
        <v>82</v>
      </c>
      <c r="DU63" s="24" t="s">
        <v>93</v>
      </c>
      <c r="DW63" s="10"/>
    </row>
    <row r="64" spans="1:127" ht="18.75" x14ac:dyDescent="0.25">
      <c r="B64" s="49" t="s">
        <v>31</v>
      </c>
      <c r="C64" s="2">
        <v>0</v>
      </c>
      <c r="D64" s="2">
        <v>3</v>
      </c>
      <c r="E64" s="2">
        <v>0</v>
      </c>
      <c r="F64" s="2">
        <v>0</v>
      </c>
      <c r="G64" s="3">
        <v>1</v>
      </c>
      <c r="H64" s="3">
        <v>0</v>
      </c>
      <c r="I64" s="3">
        <v>0</v>
      </c>
      <c r="J64" s="3">
        <v>0</v>
      </c>
      <c r="K64" s="3">
        <v>0</v>
      </c>
      <c r="L64" s="3">
        <v>24</v>
      </c>
      <c r="M64" s="3">
        <v>0</v>
      </c>
      <c r="N64" s="3">
        <v>0</v>
      </c>
      <c r="O64" s="3">
        <v>0</v>
      </c>
      <c r="P64" s="3">
        <v>0</v>
      </c>
      <c r="Q64" s="3">
        <v>0</v>
      </c>
      <c r="R64" s="3">
        <v>0</v>
      </c>
      <c r="S64" s="49">
        <v>28</v>
      </c>
      <c r="V64" s="49">
        <v>1.5625E-2</v>
      </c>
      <c r="W64" s="2">
        <f>C64</f>
        <v>0</v>
      </c>
      <c r="X64" s="2">
        <f>C65</f>
        <v>0</v>
      </c>
      <c r="Y64" s="49">
        <f>C66</f>
        <v>0</v>
      </c>
      <c r="Z64" s="49">
        <f>C67</f>
        <v>0</v>
      </c>
      <c r="AA64" s="49">
        <f>C68</f>
        <v>0</v>
      </c>
      <c r="AB64" s="49">
        <f>C69</f>
        <v>0</v>
      </c>
      <c r="AC64" s="49">
        <f>C70</f>
        <v>0</v>
      </c>
      <c r="AD64" s="49">
        <f>C71</f>
        <v>0</v>
      </c>
      <c r="AE64" s="2">
        <f>C72</f>
        <v>0</v>
      </c>
      <c r="AF64" s="2">
        <f>C73</f>
        <v>0</v>
      </c>
      <c r="AG64" s="2">
        <f>C74</f>
        <v>0</v>
      </c>
      <c r="AH64" s="2">
        <f>C75</f>
        <v>0</v>
      </c>
      <c r="AI64" s="2">
        <f>C76</f>
        <v>0</v>
      </c>
      <c r="AJ64" s="2">
        <f>C77</f>
        <v>0</v>
      </c>
      <c r="AK64" s="2">
        <f>C78</f>
        <v>0</v>
      </c>
      <c r="AL64" s="2">
        <f>C79</f>
        <v>0</v>
      </c>
      <c r="AM64" s="2">
        <f>C80</f>
        <v>0</v>
      </c>
      <c r="AN64" s="2">
        <f>C81</f>
        <v>0</v>
      </c>
      <c r="AO64" s="2">
        <f>C82</f>
        <v>0</v>
      </c>
      <c r="AP64" s="2">
        <f>C83</f>
        <v>0</v>
      </c>
      <c r="AQ64" s="2">
        <f>C84</f>
        <v>0</v>
      </c>
      <c r="AR64" s="2">
        <f>C85</f>
        <v>0</v>
      </c>
      <c r="AS64" s="2">
        <f>C86</f>
        <v>0</v>
      </c>
      <c r="AT64" s="2">
        <f>C87</f>
        <v>0</v>
      </c>
      <c r="AU64" s="5"/>
      <c r="AV64" s="49">
        <v>1.5625E-2</v>
      </c>
      <c r="AW64" s="31">
        <f t="shared" ref="AW64" si="921">PRODUCT(W64*100*1/W80)</f>
        <v>0</v>
      </c>
      <c r="AX64" s="31">
        <f t="shared" ref="AX64" si="922">PRODUCT(X64*100*1/X80)</f>
        <v>0</v>
      </c>
      <c r="AY64" s="30">
        <f t="shared" ref="AY64" si="923">PRODUCT(Y64*100*1/Y80)</f>
        <v>0</v>
      </c>
      <c r="AZ64" s="30">
        <f t="shared" ref="AZ64" si="924">PRODUCT(Z64*100*1/Z80)</f>
        <v>0</v>
      </c>
      <c r="BA64" s="30">
        <f t="shared" ref="BA64" si="925">PRODUCT(AA64*100*1/AA80)</f>
        <v>0</v>
      </c>
      <c r="BB64" s="30">
        <f t="shared" ref="BB64" si="926">PRODUCT(AB64*100*1/AB80)</f>
        <v>0</v>
      </c>
      <c r="BC64" s="30">
        <f t="shared" ref="BC64" si="927">PRODUCT(AC64*100*1/AC80)</f>
        <v>0</v>
      </c>
      <c r="BD64" s="30">
        <f t="shared" ref="BD64" si="928">PRODUCT(AD64*100*1/AD80)</f>
        <v>0</v>
      </c>
      <c r="BE64" s="31">
        <f t="shared" ref="BE64" si="929">PRODUCT(AE64*100*1/AE80)</f>
        <v>0</v>
      </c>
      <c r="BF64" s="31">
        <f t="shared" ref="BF64" si="930">PRODUCT(AF64*100*1/AF80)</f>
        <v>0</v>
      </c>
      <c r="BG64" s="31">
        <f t="shared" ref="BG64" si="931">PRODUCT(AG64*100*1/AG80)</f>
        <v>0</v>
      </c>
      <c r="BH64" s="31">
        <f t="shared" ref="BH64" si="932">PRODUCT(AH64*100*1/AH80)</f>
        <v>0</v>
      </c>
      <c r="BI64" s="31">
        <f t="shared" ref="BI64" si="933">PRODUCT(AI64*100*1/AI80)</f>
        <v>0</v>
      </c>
      <c r="BJ64" s="31">
        <f t="shared" ref="BJ64" si="934">PRODUCT(AJ64*100*1/AJ80)</f>
        <v>0</v>
      </c>
      <c r="BK64" s="31">
        <f t="shared" ref="BK64" si="935">PRODUCT(AK64*100*1/AK80)</f>
        <v>0</v>
      </c>
      <c r="BL64" s="31">
        <f t="shared" ref="BL64" si="936">PRODUCT(AL64*100*1/AL80)</f>
        <v>0</v>
      </c>
      <c r="BM64" s="31">
        <f t="shared" ref="BM64" si="937">PRODUCT(AM64*100*1/AM80)</f>
        <v>0</v>
      </c>
      <c r="BN64" s="31">
        <f t="shared" ref="BN64" si="938">PRODUCT(AN64*100*1/AN80)</f>
        <v>0</v>
      </c>
      <c r="BO64" s="31">
        <f t="shared" ref="BO64" si="939">PRODUCT(AO64*100*1/AO80)</f>
        <v>0</v>
      </c>
      <c r="BP64" s="31">
        <f t="shared" ref="BP64" si="940">PRODUCT(AP64*100*1/AP80)</f>
        <v>0</v>
      </c>
      <c r="BQ64" s="31">
        <f t="shared" ref="BQ64" si="941">PRODUCT(AQ64*100*1/AQ80)</f>
        <v>0</v>
      </c>
      <c r="BR64" s="31">
        <f t="shared" ref="BR64" si="942">PRODUCT(AR64*100*1/AR80)</f>
        <v>0</v>
      </c>
      <c r="BS64" s="31">
        <f t="shared" ref="BS64" si="943">PRODUCT(AS64*100*1/AS80)</f>
        <v>0</v>
      </c>
      <c r="BT64" s="31">
        <f t="shared" ref="BT64" si="944">PRODUCT(AT64*100*1/AT80)</f>
        <v>0</v>
      </c>
      <c r="BU64" s="49"/>
      <c r="BV64" s="49">
        <v>1.5625E-2</v>
      </c>
      <c r="BW64" s="31">
        <f t="shared" ref="BW64" si="945">AW64</f>
        <v>0</v>
      </c>
      <c r="BX64" s="31">
        <f t="shared" ref="BX64" si="946">AX64</f>
        <v>0</v>
      </c>
      <c r="BY64" s="30">
        <f t="shared" ref="BY64" si="947">AY64</f>
        <v>0</v>
      </c>
      <c r="BZ64" s="30">
        <f t="shared" ref="BZ64" si="948">AZ64</f>
        <v>0</v>
      </c>
      <c r="CA64" s="30">
        <f t="shared" ref="CA64" si="949">BA64</f>
        <v>0</v>
      </c>
      <c r="CB64" s="30">
        <f t="shared" ref="CB64" si="950">BB64</f>
        <v>0</v>
      </c>
      <c r="CC64" s="30">
        <f t="shared" ref="CC64" si="951">BC64</f>
        <v>0</v>
      </c>
      <c r="CD64" s="30">
        <f t="shared" ref="CD64" si="952">BD64</f>
        <v>0</v>
      </c>
      <c r="CE64" s="31">
        <f t="shared" ref="CE64" si="953">BE64</f>
        <v>0</v>
      </c>
      <c r="CF64" s="31">
        <f t="shared" ref="CF64" si="954">BF64</f>
        <v>0</v>
      </c>
      <c r="CG64" s="31">
        <f t="shared" ref="CG64" si="955">BG64</f>
        <v>0</v>
      </c>
      <c r="CH64" s="31">
        <f t="shared" ref="CH64" si="956">BH64</f>
        <v>0</v>
      </c>
      <c r="CI64" s="31">
        <f t="shared" ref="CI64" si="957">BI64</f>
        <v>0</v>
      </c>
      <c r="CJ64" s="31">
        <f t="shared" ref="CJ64" si="958">BJ64</f>
        <v>0</v>
      </c>
      <c r="CK64" s="31">
        <f t="shared" ref="CK64" si="959">BK64</f>
        <v>0</v>
      </c>
      <c r="CL64" s="31">
        <f t="shared" ref="CL64" si="960">BL64</f>
        <v>0</v>
      </c>
      <c r="CM64" s="31">
        <f t="shared" ref="CM64" si="961">BM64</f>
        <v>0</v>
      </c>
      <c r="CN64" s="31">
        <f t="shared" ref="CN64" si="962">BN64</f>
        <v>0</v>
      </c>
      <c r="CO64" s="31">
        <f t="shared" ref="CO64" si="963">BO64</f>
        <v>0</v>
      </c>
      <c r="CP64" s="31">
        <f t="shared" ref="CP64" si="964">BP64</f>
        <v>0</v>
      </c>
      <c r="CQ64" s="31">
        <f t="shared" ref="CQ64" si="965">BQ64</f>
        <v>0</v>
      </c>
      <c r="CR64" s="31">
        <f t="shared" ref="CR64" si="966">BR64</f>
        <v>0</v>
      </c>
      <c r="CS64" s="31">
        <f t="shared" ref="CS64" si="967">BS64</f>
        <v>0</v>
      </c>
      <c r="CT64" s="31">
        <f t="shared" ref="CT64" si="968">BT64</f>
        <v>0</v>
      </c>
      <c r="CW64" s="25" t="s">
        <v>49</v>
      </c>
      <c r="CX64" s="26">
        <f t="shared" ref="CX64" si="969">W80</f>
        <v>28</v>
      </c>
      <c r="CY64" s="26">
        <f t="shared" ref="CY64" si="970">X80</f>
        <v>29</v>
      </c>
      <c r="CZ64" s="26">
        <f t="shared" ref="CZ64" si="971">Y80</f>
        <v>29</v>
      </c>
      <c r="DA64" s="26">
        <f t="shared" ref="DA64" si="972">Z80</f>
        <v>29</v>
      </c>
      <c r="DB64" s="26">
        <f t="shared" ref="DB64" si="973">AA80</f>
        <v>29</v>
      </c>
      <c r="DC64" s="26">
        <f t="shared" ref="DC64" si="974">AB80</f>
        <v>29</v>
      </c>
      <c r="DD64" s="26">
        <f t="shared" ref="DD64" si="975">AC80</f>
        <v>29</v>
      </c>
      <c r="DE64" s="27">
        <f t="shared" ref="DE64" si="976">AD80</f>
        <v>29</v>
      </c>
      <c r="DF64" s="27">
        <f t="shared" ref="DF64" si="977">AE80</f>
        <v>29</v>
      </c>
      <c r="DG64" s="27">
        <f t="shared" ref="DG64" si="978">AF80</f>
        <v>29</v>
      </c>
      <c r="DH64" s="27">
        <f t="shared" ref="DH64" si="979">AG80</f>
        <v>29</v>
      </c>
      <c r="DI64" s="27">
        <f t="shared" ref="DI64" si="980">AH80</f>
        <v>29</v>
      </c>
      <c r="DJ64" s="27">
        <f t="shared" ref="DJ64" si="981">AI80</f>
        <v>29</v>
      </c>
      <c r="DK64" s="27">
        <f t="shared" ref="DK64" si="982">AJ80</f>
        <v>29</v>
      </c>
      <c r="DL64" s="27">
        <f t="shared" ref="DL64" si="983">AK80</f>
        <v>29</v>
      </c>
      <c r="DM64" s="27">
        <f t="shared" ref="DM64" si="984">AL80</f>
        <v>29</v>
      </c>
      <c r="DN64" s="27">
        <f t="shared" ref="DN64" si="985">AM80</f>
        <v>29</v>
      </c>
      <c r="DO64" s="27">
        <f t="shared" ref="DO64" si="986">AN80</f>
        <v>28</v>
      </c>
      <c r="DP64" s="27">
        <f t="shared" ref="DP64" si="987">AO80</f>
        <v>29</v>
      </c>
      <c r="DQ64" s="27">
        <f t="shared" ref="DQ64" si="988">AP80</f>
        <v>29</v>
      </c>
      <c r="DR64" s="27">
        <f t="shared" ref="DR64" si="989">AQ80</f>
        <v>29</v>
      </c>
      <c r="DS64" s="27">
        <f t="shared" ref="DS64" si="990">AR80</f>
        <v>29</v>
      </c>
      <c r="DT64" s="27">
        <f t="shared" ref="DT64" si="991">AS80</f>
        <v>29</v>
      </c>
      <c r="DU64" s="27">
        <f t="shared" ref="DU64" si="992">AT80</f>
        <v>29</v>
      </c>
      <c r="DV64" s="10"/>
    </row>
    <row r="65" spans="2:126" ht="18.75" x14ac:dyDescent="0.25">
      <c r="B65" s="49" t="s">
        <v>32</v>
      </c>
      <c r="C65" s="2">
        <v>0</v>
      </c>
      <c r="D65" s="2">
        <v>0</v>
      </c>
      <c r="E65" s="2">
        <v>4</v>
      </c>
      <c r="F65" s="2">
        <v>0</v>
      </c>
      <c r="G65" s="2">
        <v>0</v>
      </c>
      <c r="H65" s="3">
        <v>0</v>
      </c>
      <c r="I65" s="3">
        <v>1</v>
      </c>
      <c r="J65" s="3">
        <v>0</v>
      </c>
      <c r="K65" s="3">
        <v>0</v>
      </c>
      <c r="L65" s="3">
        <v>1</v>
      </c>
      <c r="M65" s="3">
        <v>23</v>
      </c>
      <c r="N65" s="3">
        <v>0</v>
      </c>
      <c r="O65" s="3">
        <v>0</v>
      </c>
      <c r="P65" s="3">
        <v>0</v>
      </c>
      <c r="Q65" s="3">
        <v>0</v>
      </c>
      <c r="R65" s="3">
        <v>0</v>
      </c>
      <c r="S65" s="49">
        <v>29</v>
      </c>
      <c r="V65" s="49">
        <v>3.125E-2</v>
      </c>
      <c r="W65" s="2">
        <f>D64</f>
        <v>3</v>
      </c>
      <c r="X65" s="2">
        <f>D65</f>
        <v>0</v>
      </c>
      <c r="Y65" s="49">
        <f>D66</f>
        <v>0</v>
      </c>
      <c r="Z65" s="49">
        <f>D67</f>
        <v>0</v>
      </c>
      <c r="AA65" s="49">
        <f>D68</f>
        <v>0</v>
      </c>
      <c r="AB65" s="49">
        <f>D69</f>
        <v>0</v>
      </c>
      <c r="AC65" s="49">
        <f>D70</f>
        <v>0</v>
      </c>
      <c r="AD65" s="49">
        <f>D71</f>
        <v>0</v>
      </c>
      <c r="AE65" s="2">
        <f>D72</f>
        <v>0</v>
      </c>
      <c r="AF65" s="2">
        <f>D73</f>
        <v>0</v>
      </c>
      <c r="AG65" s="2">
        <f>D74</f>
        <v>0</v>
      </c>
      <c r="AH65" s="2">
        <f>D75</f>
        <v>0</v>
      </c>
      <c r="AI65" s="2">
        <f>D76</f>
        <v>0</v>
      </c>
      <c r="AJ65" s="2">
        <f>D77</f>
        <v>0</v>
      </c>
      <c r="AK65" s="2">
        <f>D78</f>
        <v>0</v>
      </c>
      <c r="AL65" s="2">
        <f>D79</f>
        <v>0</v>
      </c>
      <c r="AM65" s="2">
        <f>D80</f>
        <v>15</v>
      </c>
      <c r="AN65" s="2">
        <f>D81</f>
        <v>0</v>
      </c>
      <c r="AO65" s="2">
        <f>D82</f>
        <v>0</v>
      </c>
      <c r="AP65" s="2">
        <f>D83</f>
        <v>1</v>
      </c>
      <c r="AQ65" s="2">
        <f>D84</f>
        <v>0</v>
      </c>
      <c r="AR65" s="2">
        <f>D85</f>
        <v>0</v>
      </c>
      <c r="AS65" s="2">
        <f>D86</f>
        <v>0</v>
      </c>
      <c r="AT65" s="2">
        <f>D87</f>
        <v>9</v>
      </c>
      <c r="AU65" s="5"/>
      <c r="AV65" s="49">
        <v>3.125E-2</v>
      </c>
      <c r="AW65" s="31">
        <f t="shared" ref="AW65" si="993">PRODUCT(W65*100*1/W80)</f>
        <v>10.714285714285714</v>
      </c>
      <c r="AX65" s="31">
        <f t="shared" ref="AX65" si="994">PRODUCT(X65*100*1/X80)</f>
        <v>0</v>
      </c>
      <c r="AY65" s="30">
        <f t="shared" ref="AY65" si="995">PRODUCT(Y65*100*1/Y80)</f>
        <v>0</v>
      </c>
      <c r="AZ65" s="30">
        <f t="shared" ref="AZ65" si="996">PRODUCT(Z65*100*1/Z80)</f>
        <v>0</v>
      </c>
      <c r="BA65" s="30">
        <f t="shared" ref="BA65" si="997">PRODUCT(AA65*100*1/AA80)</f>
        <v>0</v>
      </c>
      <c r="BB65" s="30">
        <f t="shared" ref="BB65" si="998">PRODUCT(AB65*100*1/AB80)</f>
        <v>0</v>
      </c>
      <c r="BC65" s="30">
        <f t="shared" ref="BC65" si="999">PRODUCT(AC65*100*1/AC80)</f>
        <v>0</v>
      </c>
      <c r="BD65" s="30">
        <f t="shared" ref="BD65" si="1000">PRODUCT(AD65*100*1/AD80)</f>
        <v>0</v>
      </c>
      <c r="BE65" s="31">
        <f t="shared" ref="BE65" si="1001">PRODUCT(AE65*100*1/AE80)</f>
        <v>0</v>
      </c>
      <c r="BF65" s="31">
        <f t="shared" ref="BF65" si="1002">PRODUCT(AF65*100*1/AF80)</f>
        <v>0</v>
      </c>
      <c r="BG65" s="31">
        <f t="shared" ref="BG65" si="1003">PRODUCT(AG65*100*1/AG80)</f>
        <v>0</v>
      </c>
      <c r="BH65" s="31">
        <f t="shared" ref="BH65" si="1004">PRODUCT(AH65*100*1/AH80)</f>
        <v>0</v>
      </c>
      <c r="BI65" s="31">
        <f t="shared" ref="BI65" si="1005">PRODUCT(AI65*100*1/AI80)</f>
        <v>0</v>
      </c>
      <c r="BJ65" s="31">
        <f t="shared" ref="BJ65" si="1006">PRODUCT(AJ65*100*1/AJ80)</f>
        <v>0</v>
      </c>
      <c r="BK65" s="31">
        <f t="shared" ref="BK65" si="1007">PRODUCT(AK65*100*1/AK80)</f>
        <v>0</v>
      </c>
      <c r="BL65" s="31">
        <f t="shared" ref="BL65" si="1008">PRODUCT(AL65*100*1/AL80)</f>
        <v>0</v>
      </c>
      <c r="BM65" s="31">
        <f t="shared" ref="BM65" si="1009">PRODUCT(AM65*100*1/AM80)</f>
        <v>51.724137931034484</v>
      </c>
      <c r="BN65" s="31">
        <f t="shared" ref="BN65" si="1010">PRODUCT(AN65*100*1/AN80)</f>
        <v>0</v>
      </c>
      <c r="BO65" s="31">
        <f t="shared" ref="BO65" si="1011">PRODUCT(AO65*100*1/AO80)</f>
        <v>0</v>
      </c>
      <c r="BP65" s="31">
        <f t="shared" ref="BP65" si="1012">PRODUCT(AP65*100*1/AP80)</f>
        <v>3.4482758620689653</v>
      </c>
      <c r="BQ65" s="31">
        <f t="shared" ref="BQ65" si="1013">PRODUCT(AQ65*100*1/AQ80)</f>
        <v>0</v>
      </c>
      <c r="BR65" s="31">
        <f t="shared" ref="BR65" si="1014">PRODUCT(AR65*100*1/AR80)</f>
        <v>0</v>
      </c>
      <c r="BS65" s="31">
        <f t="shared" ref="BS65" si="1015">PRODUCT(AS65*100*1/AS80)</f>
        <v>0</v>
      </c>
      <c r="BT65" s="31">
        <f t="shared" ref="BT65" si="1016">PRODUCT(AT65*100*1/AT80)</f>
        <v>31.03448275862069</v>
      </c>
      <c r="BU65" s="49"/>
      <c r="BV65" s="49">
        <v>3.125E-2</v>
      </c>
      <c r="BW65" s="31">
        <f t="shared" ref="BW65" si="1017">AW64+AW65</f>
        <v>10.714285714285714</v>
      </c>
      <c r="BX65" s="31">
        <f t="shared" ref="BX65" si="1018">AX64+AX65</f>
        <v>0</v>
      </c>
      <c r="BY65" s="30">
        <f t="shared" ref="BY65" si="1019">AY64+AY65</f>
        <v>0</v>
      </c>
      <c r="BZ65" s="30">
        <f t="shared" ref="BZ65" si="1020">AZ64+AZ65</f>
        <v>0</v>
      </c>
      <c r="CA65" s="30">
        <f t="shared" ref="CA65" si="1021">BA64+BA65</f>
        <v>0</v>
      </c>
      <c r="CB65" s="30">
        <f t="shared" ref="CB65" si="1022">BB64+BB65</f>
        <v>0</v>
      </c>
      <c r="CC65" s="30">
        <f t="shared" ref="CC65" si="1023">BC64+BC65</f>
        <v>0</v>
      </c>
      <c r="CD65" s="30">
        <f t="shared" ref="CD65" si="1024">BD64+BD65</f>
        <v>0</v>
      </c>
      <c r="CE65" s="31">
        <f t="shared" ref="CE65" si="1025">BE64+BE65</f>
        <v>0</v>
      </c>
      <c r="CF65" s="31">
        <f t="shared" ref="CF65" si="1026">BF64+BF65</f>
        <v>0</v>
      </c>
      <c r="CG65" s="31">
        <f t="shared" ref="CG65" si="1027">BG64+BG65</f>
        <v>0</v>
      </c>
      <c r="CH65" s="31">
        <f t="shared" ref="CH65" si="1028">BH64+BH65</f>
        <v>0</v>
      </c>
      <c r="CI65" s="31">
        <f t="shared" ref="CI65" si="1029">BI64+BI65</f>
        <v>0</v>
      </c>
      <c r="CJ65" s="31">
        <f t="shared" ref="CJ65" si="1030">BJ64+BJ65</f>
        <v>0</v>
      </c>
      <c r="CK65" s="31">
        <f t="shared" ref="CK65" si="1031">BK64+BK65</f>
        <v>0</v>
      </c>
      <c r="CL65" s="31">
        <f t="shared" ref="CL65" si="1032">BL64+BL65</f>
        <v>0</v>
      </c>
      <c r="CM65" s="31">
        <f t="shared" ref="CM65" si="1033">BM64+BM65</f>
        <v>51.724137931034484</v>
      </c>
      <c r="CN65" s="31">
        <f t="shared" ref="CN65" si="1034">BN64+BN65</f>
        <v>0</v>
      </c>
      <c r="CO65" s="31">
        <f t="shared" ref="CO65" si="1035">BO64+BO65</f>
        <v>0</v>
      </c>
      <c r="CP65" s="31">
        <f t="shared" ref="CP65" si="1036">BP64+BP65</f>
        <v>3.4482758620689653</v>
      </c>
      <c r="CQ65" s="31">
        <f t="shared" ref="CQ65" si="1037">BQ64+BQ65</f>
        <v>0</v>
      </c>
      <c r="CR65" s="31">
        <f t="shared" ref="CR65" si="1038">BR64+BR65</f>
        <v>0</v>
      </c>
      <c r="CS65" s="31">
        <f t="shared" ref="CS65" si="1039">BS64+BS65</f>
        <v>0</v>
      </c>
      <c r="CT65" s="31">
        <f t="shared" ref="CT65" si="1040">BT64+BT65</f>
        <v>31.03448275862069</v>
      </c>
      <c r="CW65" s="25" t="s">
        <v>50</v>
      </c>
      <c r="CX65" s="18"/>
      <c r="CY65" s="18">
        <f>BX68</f>
        <v>13.793103448275861</v>
      </c>
      <c r="CZ65" s="18"/>
      <c r="DA65" s="18"/>
      <c r="DB65" s="18"/>
      <c r="DC65" s="18"/>
      <c r="DD65" s="18"/>
      <c r="DE65" s="17"/>
      <c r="DF65" s="17">
        <f>CE73</f>
        <v>96.551724137931046</v>
      </c>
      <c r="DG65" s="17">
        <f>CF70</f>
        <v>17.241379310344829</v>
      </c>
      <c r="DH65" s="17">
        <f>CG75</f>
        <v>58.620689655172413</v>
      </c>
      <c r="DI65" s="17">
        <f>CH71</f>
        <v>31.034482758620687</v>
      </c>
      <c r="DJ65" s="13">
        <f>CI70</f>
        <v>17.241379310344826</v>
      </c>
      <c r="DK65" s="17">
        <f>CJ70</f>
        <v>17.241379310344826</v>
      </c>
      <c r="DL65" s="17">
        <f>CK68</f>
        <v>17.241379310344826</v>
      </c>
      <c r="DM65" s="17">
        <f>CL70</f>
        <v>93.103448275862064</v>
      </c>
      <c r="DN65" s="17">
        <f>CM66</f>
        <v>51.724137931034484</v>
      </c>
      <c r="DO65" s="17">
        <f>CN70</f>
        <v>96.428571428571416</v>
      </c>
      <c r="DP65" s="17">
        <f>CO70</f>
        <v>10.344827586206897</v>
      </c>
      <c r="DQ65" s="17">
        <f>CP68</f>
        <v>37.931034482758619</v>
      </c>
      <c r="DR65" s="17">
        <f>CQ72</f>
        <v>100</v>
      </c>
      <c r="DS65" s="17">
        <f>CR72</f>
        <v>100</v>
      </c>
      <c r="DT65" s="17">
        <f>CS72</f>
        <v>96.551724137931046</v>
      </c>
      <c r="DU65" s="17">
        <f>CT69</f>
        <v>100</v>
      </c>
      <c r="DV65" s="10"/>
    </row>
    <row r="66" spans="2:126" ht="18.75" x14ac:dyDescent="0.25">
      <c r="B66" s="49" t="s">
        <v>3</v>
      </c>
      <c r="C66" s="49">
        <v>0</v>
      </c>
      <c r="D66" s="49">
        <v>0</v>
      </c>
      <c r="E66" s="49">
        <v>0</v>
      </c>
      <c r="F66" s="49">
        <v>5</v>
      </c>
      <c r="G66" s="49">
        <v>0</v>
      </c>
      <c r="H66" s="49">
        <v>0</v>
      </c>
      <c r="I66" s="49">
        <v>0</v>
      </c>
      <c r="J66" s="49">
        <v>0</v>
      </c>
      <c r="K66" s="49">
        <v>1</v>
      </c>
      <c r="L66" s="49">
        <v>0</v>
      </c>
      <c r="M66" s="49">
        <v>1</v>
      </c>
      <c r="N66" s="49">
        <v>20</v>
      </c>
      <c r="O66" s="49">
        <v>2</v>
      </c>
      <c r="P66" s="49">
        <v>0</v>
      </c>
      <c r="Q66" s="49">
        <v>0</v>
      </c>
      <c r="R66" s="49">
        <v>0</v>
      </c>
      <c r="S66" s="49">
        <v>29</v>
      </c>
      <c r="V66" s="49">
        <v>6.25E-2</v>
      </c>
      <c r="W66" s="2">
        <f>E64</f>
        <v>0</v>
      </c>
      <c r="X66" s="2">
        <f>E65</f>
        <v>4</v>
      </c>
      <c r="Y66" s="49">
        <f>E66</f>
        <v>0</v>
      </c>
      <c r="Z66" s="49">
        <f>E67</f>
        <v>0</v>
      </c>
      <c r="AA66" s="49">
        <f>E68</f>
        <v>0</v>
      </c>
      <c r="AB66" s="49">
        <f>E69</f>
        <v>0</v>
      </c>
      <c r="AC66" s="49">
        <f>E70</f>
        <v>6</v>
      </c>
      <c r="AD66" s="49">
        <f>E71</f>
        <v>4</v>
      </c>
      <c r="AE66" s="2">
        <f>E72</f>
        <v>0</v>
      </c>
      <c r="AF66" s="2">
        <f>E73</f>
        <v>5</v>
      </c>
      <c r="AG66" s="2">
        <f>E74</f>
        <v>0</v>
      </c>
      <c r="AH66" s="2">
        <f>E75</f>
        <v>1</v>
      </c>
      <c r="AI66" s="2">
        <f>E76</f>
        <v>0</v>
      </c>
      <c r="AJ66" s="2">
        <f>E77</f>
        <v>0</v>
      </c>
      <c r="AK66" s="2">
        <f>E78</f>
        <v>3</v>
      </c>
      <c r="AL66" s="2">
        <f>E79</f>
        <v>9</v>
      </c>
      <c r="AM66" s="2">
        <f>E80</f>
        <v>0</v>
      </c>
      <c r="AN66" s="2">
        <f>E81</f>
        <v>0</v>
      </c>
      <c r="AO66" s="2">
        <f>E82</f>
        <v>1</v>
      </c>
      <c r="AP66" s="2">
        <f>E83</f>
        <v>3</v>
      </c>
      <c r="AQ66" s="2">
        <f>E84</f>
        <v>1</v>
      </c>
      <c r="AR66" s="2">
        <f>E85</f>
        <v>1</v>
      </c>
      <c r="AS66" s="2">
        <f>E86</f>
        <v>0</v>
      </c>
      <c r="AT66" s="2">
        <f>E87</f>
        <v>0</v>
      </c>
      <c r="AU66" s="5"/>
      <c r="AV66" s="49">
        <v>6.25E-2</v>
      </c>
      <c r="AW66" s="31">
        <f t="shared" ref="AW66" si="1041">PRODUCT(W66*100*1/W80)</f>
        <v>0</v>
      </c>
      <c r="AX66" s="31">
        <f t="shared" ref="AX66" si="1042">PRODUCT(X66*100*1/X80)</f>
        <v>13.793103448275861</v>
      </c>
      <c r="AY66" s="30">
        <f t="shared" ref="AY66" si="1043">PRODUCT(Y66*100*1/Y80)</f>
        <v>0</v>
      </c>
      <c r="AZ66" s="30">
        <f t="shared" ref="AZ66" si="1044">PRODUCT(Z66*100*1/Z80)</f>
        <v>0</v>
      </c>
      <c r="BA66" s="30">
        <f t="shared" ref="BA66" si="1045">PRODUCT(AA66*100*1/AA80)</f>
        <v>0</v>
      </c>
      <c r="BB66" s="30">
        <f t="shared" ref="BB66" si="1046">PRODUCT(AB66*100*1/AB80)</f>
        <v>0</v>
      </c>
      <c r="BC66" s="30">
        <f t="shared" ref="BC66" si="1047">PRODUCT(AC66*100*1/AC80)</f>
        <v>20.689655172413794</v>
      </c>
      <c r="BD66" s="30">
        <f t="shared" ref="BD66" si="1048">PRODUCT(AD66*100*1/AD80)</f>
        <v>13.793103448275861</v>
      </c>
      <c r="BE66" s="31">
        <f t="shared" ref="BE66" si="1049">PRODUCT(AE66*100*1/AE80)</f>
        <v>0</v>
      </c>
      <c r="BF66" s="31">
        <f t="shared" ref="BF66" si="1050">PRODUCT(AF66*100*1/AF80)</f>
        <v>17.241379310344829</v>
      </c>
      <c r="BG66" s="31">
        <f t="shared" ref="BG66" si="1051">PRODUCT(AG66*100*1/AG80)</f>
        <v>0</v>
      </c>
      <c r="BH66" s="31">
        <f t="shared" ref="BH66" si="1052">PRODUCT(AH66*100*1/AH80)</f>
        <v>3.4482758620689653</v>
      </c>
      <c r="BI66" s="31">
        <f t="shared" ref="BI66" si="1053">PRODUCT(AI66*100*1/AI80)</f>
        <v>0</v>
      </c>
      <c r="BJ66" s="31">
        <f t="shared" ref="BJ66" si="1054">PRODUCT(AJ66*100*1/AJ80)</f>
        <v>0</v>
      </c>
      <c r="BK66" s="31">
        <f t="shared" ref="BK66" si="1055">PRODUCT(AK66*100*1/AK80)</f>
        <v>10.344827586206897</v>
      </c>
      <c r="BL66" s="31">
        <f t="shared" ref="BL66" si="1056">PRODUCT(AL66*100*1/AL80)</f>
        <v>31.03448275862069</v>
      </c>
      <c r="BM66" s="31">
        <f t="shared" ref="BM66" si="1057">PRODUCT(AM66*100*1/AM80)</f>
        <v>0</v>
      </c>
      <c r="BN66" s="31">
        <f t="shared" ref="BN66" si="1058">PRODUCT(AN66*100*1/AN80)</f>
        <v>0</v>
      </c>
      <c r="BO66" s="31">
        <f t="shared" ref="BO66" si="1059">PRODUCT(AO66*100*1/AO80)</f>
        <v>3.4482758620689653</v>
      </c>
      <c r="BP66" s="31">
        <f t="shared" ref="BP66" si="1060">PRODUCT(AP66*100*1/AP80)</f>
        <v>10.344827586206897</v>
      </c>
      <c r="BQ66" s="31">
        <f t="shared" ref="BQ66" si="1061">PRODUCT(AQ66*100*1/AQ80)</f>
        <v>3.4482758620689653</v>
      </c>
      <c r="BR66" s="31">
        <f t="shared" ref="BR66" si="1062">PRODUCT(AR66*100*1/AR80)</f>
        <v>3.4482758620689653</v>
      </c>
      <c r="BS66" s="31">
        <f t="shared" ref="BS66" si="1063">PRODUCT(AS66*100*1/AS80)</f>
        <v>0</v>
      </c>
      <c r="BT66" s="31">
        <f t="shared" ref="BT66" si="1064">PRODUCT(AT66*100*1/AT80)</f>
        <v>0</v>
      </c>
      <c r="BU66" s="49"/>
      <c r="BV66" s="49">
        <v>6.25E-2</v>
      </c>
      <c r="BW66" s="31">
        <f t="shared" ref="BW66" si="1065">AW64+AW65+AW66</f>
        <v>10.714285714285714</v>
      </c>
      <c r="BX66" s="31">
        <f t="shared" ref="BX66" si="1066">AX64+AX65+AX66</f>
        <v>13.793103448275861</v>
      </c>
      <c r="BY66" s="30">
        <f t="shared" ref="BY66" si="1067">AY64+AY65+AY66</f>
        <v>0</v>
      </c>
      <c r="BZ66" s="30">
        <f t="shared" ref="BZ66" si="1068">AZ64+AZ65+AZ66</f>
        <v>0</v>
      </c>
      <c r="CA66" s="30">
        <f t="shared" ref="CA66" si="1069">BA64+BA65+BA66</f>
        <v>0</v>
      </c>
      <c r="CB66" s="30">
        <f t="shared" ref="CB66" si="1070">BB64+BB65+BB66</f>
        <v>0</v>
      </c>
      <c r="CC66" s="30">
        <f t="shared" ref="CC66" si="1071">BC64+BC65+BC66</f>
        <v>20.689655172413794</v>
      </c>
      <c r="CD66" s="30">
        <f t="shared" ref="CD66" si="1072">BD64+BD65+BD66</f>
        <v>13.793103448275861</v>
      </c>
      <c r="CE66" s="31">
        <f t="shared" ref="CE66" si="1073">BE64+BE65+BE66</f>
        <v>0</v>
      </c>
      <c r="CF66" s="31">
        <f t="shared" ref="CF66" si="1074">BF64+BF65+BF66</f>
        <v>17.241379310344829</v>
      </c>
      <c r="CG66" s="31">
        <f t="shared" ref="CG66" si="1075">BG64+BG65+BG66</f>
        <v>0</v>
      </c>
      <c r="CH66" s="31">
        <f t="shared" ref="CH66" si="1076">BH64+BH65+BH66</f>
        <v>3.4482758620689653</v>
      </c>
      <c r="CI66" s="31">
        <f t="shared" ref="CI66" si="1077">BI64+BI65+BI66</f>
        <v>0</v>
      </c>
      <c r="CJ66" s="31">
        <f t="shared" ref="CJ66" si="1078">BJ64+BJ65+BJ66</f>
        <v>0</v>
      </c>
      <c r="CK66" s="31">
        <f t="shared" ref="CK66" si="1079">BK64+BK65+BK66</f>
        <v>10.344827586206897</v>
      </c>
      <c r="CL66" s="31">
        <f t="shared" ref="CL66" si="1080">BL64+BL65+BL66</f>
        <v>31.03448275862069</v>
      </c>
      <c r="CM66" s="31">
        <f t="shared" ref="CM66" si="1081">BM64+BM65+BM66</f>
        <v>51.724137931034484</v>
      </c>
      <c r="CN66" s="31">
        <f t="shared" ref="CN66" si="1082">BN64+BN65+BN66</f>
        <v>0</v>
      </c>
      <c r="CO66" s="31">
        <f t="shared" ref="CO66" si="1083">BO64+BO65+BO66</f>
        <v>3.4482758620689653</v>
      </c>
      <c r="CP66" s="31">
        <f t="shared" ref="CP66" si="1084">BP64+BP65+BP66</f>
        <v>13.793103448275861</v>
      </c>
      <c r="CQ66" s="31">
        <f t="shared" ref="CQ66" si="1085">BQ64+BQ65+BQ66</f>
        <v>3.4482758620689653</v>
      </c>
      <c r="CR66" s="31">
        <f t="shared" ref="CR66" si="1086">BR64+BR65+BR66</f>
        <v>3.4482758620689653</v>
      </c>
      <c r="CS66" s="31">
        <f t="shared" ref="CS66" si="1087">BS64+BS65+BS66</f>
        <v>0</v>
      </c>
      <c r="CT66" s="31">
        <f t="shared" ref="CT66" si="1088">BT64+BT65+BT66</f>
        <v>31.03448275862069</v>
      </c>
      <c r="CW66" s="25" t="s">
        <v>51</v>
      </c>
      <c r="CX66" s="18"/>
      <c r="CY66" s="18"/>
      <c r="CZ66" s="18"/>
      <c r="DA66" s="18"/>
      <c r="DB66" s="18"/>
      <c r="DC66" s="18"/>
      <c r="DD66" s="18"/>
      <c r="DE66" s="17"/>
      <c r="DF66" s="17">
        <f>CE74-CE73</f>
        <v>0</v>
      </c>
      <c r="DG66" s="17"/>
      <c r="DH66" s="17"/>
      <c r="DI66" s="17">
        <f>CH72-CH71</f>
        <v>0</v>
      </c>
      <c r="DJ66" s="17"/>
      <c r="DK66" s="17"/>
      <c r="DL66" s="17"/>
      <c r="DM66" s="17">
        <f>CL71-CL70</f>
        <v>0</v>
      </c>
      <c r="DN66" s="17">
        <f>CM69-CM66</f>
        <v>3.448275862068968</v>
      </c>
      <c r="DO66" s="17"/>
      <c r="DP66" s="17">
        <f>CO71-CO70</f>
        <v>0</v>
      </c>
      <c r="DQ66" s="17">
        <f>CP69-CP68</f>
        <v>0</v>
      </c>
      <c r="DR66" s="17"/>
      <c r="DS66" s="17"/>
      <c r="DT66" s="17"/>
      <c r="DU66" s="17"/>
      <c r="DV66" s="10"/>
    </row>
    <row r="67" spans="2:126" ht="18.75" x14ac:dyDescent="0.25">
      <c r="B67" s="49" t="s">
        <v>5</v>
      </c>
      <c r="C67" s="49">
        <v>0</v>
      </c>
      <c r="D67" s="49">
        <v>0</v>
      </c>
      <c r="E67" s="49">
        <v>0</v>
      </c>
      <c r="F67" s="49">
        <v>0</v>
      </c>
      <c r="G67" s="49">
        <v>2</v>
      </c>
      <c r="H67" s="49">
        <v>0</v>
      </c>
      <c r="I67" s="49">
        <v>2</v>
      </c>
      <c r="J67" s="49">
        <v>1</v>
      </c>
      <c r="K67" s="49">
        <v>0</v>
      </c>
      <c r="L67" s="49">
        <v>1</v>
      </c>
      <c r="M67" s="49">
        <v>1</v>
      </c>
      <c r="N67" s="49">
        <v>0</v>
      </c>
      <c r="O67" s="49">
        <v>3</v>
      </c>
      <c r="P67" s="49">
        <v>19</v>
      </c>
      <c r="Q67" s="49">
        <v>0</v>
      </c>
      <c r="R67" s="49">
        <v>0</v>
      </c>
      <c r="S67" s="49">
        <v>29</v>
      </c>
      <c r="V67" s="49">
        <v>0.125</v>
      </c>
      <c r="W67" s="2">
        <f>F64</f>
        <v>0</v>
      </c>
      <c r="X67" s="2">
        <f>F65</f>
        <v>0</v>
      </c>
      <c r="Y67" s="49">
        <f>F66</f>
        <v>5</v>
      </c>
      <c r="Z67" s="49">
        <f>F67</f>
        <v>0</v>
      </c>
      <c r="AA67" s="49">
        <f>F68</f>
        <v>0</v>
      </c>
      <c r="AB67" s="49">
        <f>F69</f>
        <v>0</v>
      </c>
      <c r="AC67" s="49">
        <f>F70</f>
        <v>0</v>
      </c>
      <c r="AD67" s="49">
        <f>F71</f>
        <v>0</v>
      </c>
      <c r="AE67" s="2">
        <f>F72</f>
        <v>0</v>
      </c>
      <c r="AF67" s="2">
        <f>F73</f>
        <v>0</v>
      </c>
      <c r="AG67" s="2">
        <f>F74</f>
        <v>0</v>
      </c>
      <c r="AH67" s="2">
        <f>F75</f>
        <v>0</v>
      </c>
      <c r="AI67" s="2">
        <f>F76</f>
        <v>2</v>
      </c>
      <c r="AJ67" s="2">
        <f>F77</f>
        <v>3</v>
      </c>
      <c r="AK67" s="2">
        <f>F78</f>
        <v>2</v>
      </c>
      <c r="AL67" s="2">
        <f>F79</f>
        <v>0</v>
      </c>
      <c r="AM67" s="4">
        <f>F80</f>
        <v>1</v>
      </c>
      <c r="AN67" s="2">
        <f>F81</f>
        <v>3</v>
      </c>
      <c r="AO67" s="2">
        <f>F82</f>
        <v>0</v>
      </c>
      <c r="AP67" s="2">
        <f>F83</f>
        <v>7</v>
      </c>
      <c r="AQ67" s="2">
        <f>F84</f>
        <v>0</v>
      </c>
      <c r="AR67" s="2">
        <f>F85</f>
        <v>0</v>
      </c>
      <c r="AS67" s="2">
        <f>F86</f>
        <v>1</v>
      </c>
      <c r="AT67" s="2">
        <f>F87</f>
        <v>8</v>
      </c>
      <c r="AU67" s="5"/>
      <c r="AV67" s="49">
        <v>0.125</v>
      </c>
      <c r="AW67" s="31">
        <f t="shared" ref="AW67" si="1089">PRODUCT(W67*100*1/W80)</f>
        <v>0</v>
      </c>
      <c r="AX67" s="31">
        <f t="shared" ref="AX67" si="1090">PRODUCT(X67*100*1/X80)</f>
        <v>0</v>
      </c>
      <c r="AY67" s="30">
        <f t="shared" ref="AY67" si="1091">PRODUCT(Y67*100*1/Y80)</f>
        <v>17.241379310344829</v>
      </c>
      <c r="AZ67" s="30">
        <f t="shared" ref="AZ67" si="1092">PRODUCT(Z67*100*1/Z80)</f>
        <v>0</v>
      </c>
      <c r="BA67" s="30">
        <f t="shared" ref="BA67" si="1093">PRODUCT(AA67*100*1/AA80)</f>
        <v>0</v>
      </c>
      <c r="BB67" s="30">
        <f t="shared" ref="BB67" si="1094">PRODUCT(AB67*100*1/AB80)</f>
        <v>0</v>
      </c>
      <c r="BC67" s="30">
        <f t="shared" ref="BC67" si="1095">PRODUCT(AC67*100*1/AC80)</f>
        <v>0</v>
      </c>
      <c r="BD67" s="30">
        <f t="shared" ref="BD67" si="1096">PRODUCT(AD67*100*1/AD80)</f>
        <v>0</v>
      </c>
      <c r="BE67" s="31">
        <f t="shared" ref="BE67" si="1097">PRODUCT(AE67*100*1/AE80)</f>
        <v>0</v>
      </c>
      <c r="BF67" s="31">
        <f t="shared" ref="BF67" si="1098">PRODUCT(AF67*100*1/AF80)</f>
        <v>0</v>
      </c>
      <c r="BG67" s="31">
        <f t="shared" ref="BG67" si="1099">PRODUCT(AG67*100*1/AG80)</f>
        <v>0</v>
      </c>
      <c r="BH67" s="31">
        <f t="shared" ref="BH67" si="1100">PRODUCT(AH67*100*1/AH80)</f>
        <v>0</v>
      </c>
      <c r="BI67" s="31">
        <f t="shared" ref="BI67" si="1101">PRODUCT(AI67*100*1/AI80)</f>
        <v>6.8965517241379306</v>
      </c>
      <c r="BJ67" s="31">
        <f t="shared" ref="BJ67" si="1102">PRODUCT(AJ67*100*1/AJ80)</f>
        <v>10.344827586206897</v>
      </c>
      <c r="BK67" s="31">
        <f t="shared" ref="BK67" si="1103">PRODUCT(AK67*100*1/AK80)</f>
        <v>6.8965517241379306</v>
      </c>
      <c r="BL67" s="31">
        <f t="shared" ref="BL67" si="1104">PRODUCT(AL67*100*1/AL80)</f>
        <v>0</v>
      </c>
      <c r="BM67" s="32">
        <f t="shared" ref="BM67" si="1105">PRODUCT(AM67*100*1/AM80)</f>
        <v>3.4482758620689653</v>
      </c>
      <c r="BN67" s="31">
        <f t="shared" ref="BN67" si="1106">PRODUCT(AN67*100*1/AN80)</f>
        <v>10.714285714285714</v>
      </c>
      <c r="BO67" s="31">
        <f t="shared" ref="BO67" si="1107">PRODUCT(AO67*100*1/AO80)</f>
        <v>0</v>
      </c>
      <c r="BP67" s="31">
        <f t="shared" ref="BP67" si="1108">PRODUCT(AP67*100*1/AP80)</f>
        <v>24.137931034482758</v>
      </c>
      <c r="BQ67" s="31">
        <f t="shared" ref="BQ67" si="1109">PRODUCT(AQ67*100*1/AQ80)</f>
        <v>0</v>
      </c>
      <c r="BR67" s="31">
        <f t="shared" ref="BR67" si="1110">PRODUCT(AR67*100*1/AR80)</f>
        <v>0</v>
      </c>
      <c r="BS67" s="31">
        <f t="shared" ref="BS67" si="1111">PRODUCT(AS67*100*1/AS80)</f>
        <v>3.4482758620689653</v>
      </c>
      <c r="BT67" s="31">
        <f t="shared" ref="BT67" si="1112">PRODUCT(AT67*100*1/AT80)</f>
        <v>27.586206896551722</v>
      </c>
      <c r="BU67" s="49"/>
      <c r="BV67" s="49">
        <v>0.125</v>
      </c>
      <c r="BW67" s="31">
        <f t="shared" ref="BW67" si="1113">AW64+AW65+AW66+AW67</f>
        <v>10.714285714285714</v>
      </c>
      <c r="BX67" s="31">
        <f t="shared" ref="BX67" si="1114">AX64+AX65+AX66+AX67</f>
        <v>13.793103448275861</v>
      </c>
      <c r="BY67" s="30">
        <f t="shared" ref="BY67" si="1115">AY64+AY65+AY66+AY67</f>
        <v>17.241379310344829</v>
      </c>
      <c r="BZ67" s="30">
        <f t="shared" ref="BZ67" si="1116">AZ64+AZ65+AZ66+AZ67</f>
        <v>0</v>
      </c>
      <c r="CA67" s="30">
        <f t="shared" ref="CA67" si="1117">BA64+BA65+BA66+BA67</f>
        <v>0</v>
      </c>
      <c r="CB67" s="30">
        <f t="shared" ref="CB67" si="1118">BB64+BB65+BB66+BB67</f>
        <v>0</v>
      </c>
      <c r="CC67" s="30">
        <f t="shared" ref="CC67" si="1119">BC64+BC65+BC66+BC67</f>
        <v>20.689655172413794</v>
      </c>
      <c r="CD67" s="30">
        <f t="shared" ref="CD67" si="1120">BD64+BD65+BD66+BD67</f>
        <v>13.793103448275861</v>
      </c>
      <c r="CE67" s="31">
        <f t="shared" ref="CE67" si="1121">BE64+BE65+BE66+BE67</f>
        <v>0</v>
      </c>
      <c r="CF67" s="31">
        <f t="shared" ref="CF67" si="1122">BF64+BF65+BF66+BF67</f>
        <v>17.241379310344829</v>
      </c>
      <c r="CG67" s="31">
        <f t="shared" ref="CG67" si="1123">BG64+BG65+BG66+BG67</f>
        <v>0</v>
      </c>
      <c r="CH67" s="31">
        <f t="shared" ref="CH67" si="1124">BH64+BH65+BH66+BH67</f>
        <v>3.4482758620689653</v>
      </c>
      <c r="CI67" s="31">
        <f t="shared" ref="CI67" si="1125">BI64+BI65+BI66+BI67</f>
        <v>6.8965517241379306</v>
      </c>
      <c r="CJ67" s="31">
        <f t="shared" ref="CJ67" si="1126">BJ64+BJ65+BJ66+BJ67</f>
        <v>10.344827586206897</v>
      </c>
      <c r="CK67" s="31">
        <f t="shared" ref="CK67" si="1127">BK64+BK65+BK66+BK67</f>
        <v>17.241379310344826</v>
      </c>
      <c r="CL67" s="31">
        <f t="shared" ref="CL67" si="1128">BL64+BL65+BL66+BL67</f>
        <v>31.03448275862069</v>
      </c>
      <c r="CM67" s="32">
        <f t="shared" ref="CM67" si="1129">BM64+BM65+BM66+BM67</f>
        <v>55.172413793103452</v>
      </c>
      <c r="CN67" s="31">
        <f>BN65+BN66+BN67</f>
        <v>10.714285714285714</v>
      </c>
      <c r="CO67" s="31">
        <f t="shared" ref="CO67" si="1130">BO64+BO65+BO66+BO67</f>
        <v>3.4482758620689653</v>
      </c>
      <c r="CP67" s="31">
        <f t="shared" ref="CP67" si="1131">BP64+BP65+BP66+BP67</f>
        <v>37.931034482758619</v>
      </c>
      <c r="CQ67" s="31">
        <f t="shared" ref="CQ67" si="1132">BQ64+BQ65+BQ66+BQ67</f>
        <v>3.4482758620689653</v>
      </c>
      <c r="CR67" s="31">
        <f t="shared" ref="CR67" si="1133">BR64+BR65+BR66+BR67</f>
        <v>3.4482758620689653</v>
      </c>
      <c r="CS67" s="31">
        <f t="shared" ref="CS67" si="1134">BS64+BS65+BS66+BS67</f>
        <v>3.4482758620689653</v>
      </c>
      <c r="CT67" s="31">
        <f t="shared" ref="CT67" si="1135">BT64+BT65+BT66+BT67</f>
        <v>58.620689655172413</v>
      </c>
      <c r="CW67" s="25" t="s">
        <v>52</v>
      </c>
      <c r="CX67" s="18"/>
      <c r="CY67" s="18">
        <f>BX79-BX68</f>
        <v>86.206896551724142</v>
      </c>
      <c r="CZ67" s="18"/>
      <c r="DA67" s="18"/>
      <c r="DB67" s="18"/>
      <c r="DC67" s="18"/>
      <c r="DD67" s="18"/>
      <c r="DE67" s="17"/>
      <c r="DF67" s="17">
        <f>CE79-CE74</f>
        <v>3.448275862068968</v>
      </c>
      <c r="DG67" s="17">
        <f>CF79-CF70</f>
        <v>82.758620689655174</v>
      </c>
      <c r="DH67" s="17">
        <f>CG79-CG75</f>
        <v>41.379310344827587</v>
      </c>
      <c r="DI67" s="17">
        <f>CH79-CH72</f>
        <v>68.965517241379317</v>
      </c>
      <c r="DJ67" s="17">
        <f>CI79-CI70</f>
        <v>82.758620689655174</v>
      </c>
      <c r="DK67" s="17">
        <f>CJ79-CJ70</f>
        <v>82.758620689655174</v>
      </c>
      <c r="DL67" s="17">
        <f>CK79-CK68</f>
        <v>82.75862068965516</v>
      </c>
      <c r="DM67" s="17">
        <f>CL79-CL71</f>
        <v>6.8965517241379359</v>
      </c>
      <c r="DN67" s="17">
        <f>CM79-CM69</f>
        <v>44.827586206896548</v>
      </c>
      <c r="DO67" s="17">
        <f>CN79-CN70</f>
        <v>3.5714285714285694</v>
      </c>
      <c r="DP67" s="17">
        <f>CO79-CO71</f>
        <v>89.65517241379311</v>
      </c>
      <c r="DQ67" s="17">
        <f>CP79-CP69</f>
        <v>62.068965517241381</v>
      </c>
      <c r="DR67" s="17">
        <f>CQ79-CQ72</f>
        <v>0</v>
      </c>
      <c r="DS67" s="17">
        <f>CR79-CR72</f>
        <v>0</v>
      </c>
      <c r="DT67" s="17">
        <f>CS79-CS72</f>
        <v>3.448275862068968</v>
      </c>
      <c r="DU67" s="17">
        <f>CT79-CT69</f>
        <v>0</v>
      </c>
      <c r="DV67" s="10"/>
    </row>
    <row r="68" spans="2:126" x14ac:dyDescent="0.25">
      <c r="B68" s="49" t="s">
        <v>7</v>
      </c>
      <c r="C68" s="49">
        <v>0</v>
      </c>
      <c r="D68" s="49">
        <v>0</v>
      </c>
      <c r="E68" s="49">
        <v>0</v>
      </c>
      <c r="F68" s="49">
        <v>0</v>
      </c>
      <c r="G68" s="49">
        <v>0</v>
      </c>
      <c r="H68" s="49">
        <v>0</v>
      </c>
      <c r="I68" s="49">
        <v>0</v>
      </c>
      <c r="J68" s="49">
        <v>4</v>
      </c>
      <c r="K68" s="49">
        <v>0</v>
      </c>
      <c r="L68" s="49">
        <v>1</v>
      </c>
      <c r="M68" s="49">
        <v>24</v>
      </c>
      <c r="N68" s="49">
        <v>0</v>
      </c>
      <c r="O68" s="49">
        <v>0</v>
      </c>
      <c r="P68" s="49">
        <v>0</v>
      </c>
      <c r="Q68" s="49">
        <v>0</v>
      </c>
      <c r="R68" s="49">
        <v>0</v>
      </c>
      <c r="S68" s="49">
        <v>29</v>
      </c>
      <c r="V68" s="49">
        <v>0.25</v>
      </c>
      <c r="W68" s="3">
        <f>G64</f>
        <v>1</v>
      </c>
      <c r="X68" s="2">
        <f>G65</f>
        <v>0</v>
      </c>
      <c r="Y68" s="49">
        <f>G66</f>
        <v>0</v>
      </c>
      <c r="Z68" s="49">
        <f>G67</f>
        <v>2</v>
      </c>
      <c r="AA68" s="49">
        <f>G68</f>
        <v>0</v>
      </c>
      <c r="AB68" s="49">
        <f>G69</f>
        <v>0</v>
      </c>
      <c r="AC68" s="49">
        <f>G70</f>
        <v>0</v>
      </c>
      <c r="AD68" s="49">
        <f>G71</f>
        <v>0</v>
      </c>
      <c r="AE68" s="2">
        <f>G72</f>
        <v>9</v>
      </c>
      <c r="AF68" s="2">
        <f>G73</f>
        <v>0</v>
      </c>
      <c r="AG68" s="2">
        <f>G74</f>
        <v>0</v>
      </c>
      <c r="AH68" s="2">
        <f>G75</f>
        <v>2</v>
      </c>
      <c r="AI68" s="2">
        <f>G76</f>
        <v>2</v>
      </c>
      <c r="AJ68" s="2">
        <f>G77</f>
        <v>2</v>
      </c>
      <c r="AK68" s="2">
        <f>G78</f>
        <v>0</v>
      </c>
      <c r="AL68" s="2">
        <f>G79</f>
        <v>3</v>
      </c>
      <c r="AM68" s="4">
        <f>G80</f>
        <v>0</v>
      </c>
      <c r="AN68" s="2">
        <f>G81</f>
        <v>11</v>
      </c>
      <c r="AO68" s="2">
        <f>G82</f>
        <v>2</v>
      </c>
      <c r="AP68" s="2">
        <f>G83</f>
        <v>0</v>
      </c>
      <c r="AQ68" s="2">
        <f>G84</f>
        <v>4</v>
      </c>
      <c r="AR68" s="2">
        <f>G85</f>
        <v>1</v>
      </c>
      <c r="AS68" s="2">
        <f>G86</f>
        <v>0</v>
      </c>
      <c r="AT68" s="2">
        <f>G87</f>
        <v>9</v>
      </c>
      <c r="AU68" s="5"/>
      <c r="AV68" s="49">
        <v>0.25</v>
      </c>
      <c r="AW68" s="33">
        <f t="shared" ref="AW68" si="1136">PRODUCT(W68*100*1/W80)</f>
        <v>3.5714285714285716</v>
      </c>
      <c r="AX68" s="31">
        <f t="shared" ref="AX68" si="1137">PRODUCT(X68*100*1/X80)</f>
        <v>0</v>
      </c>
      <c r="AY68" s="30">
        <f t="shared" ref="AY68" si="1138">PRODUCT(Y68*100*1/Y80)</f>
        <v>0</v>
      </c>
      <c r="AZ68" s="30">
        <f t="shared" ref="AZ68" si="1139">PRODUCT(Z68*100*1/Z80)</f>
        <v>6.8965517241379306</v>
      </c>
      <c r="BA68" s="30">
        <f t="shared" ref="BA68" si="1140">PRODUCT(AA68*100*1/AA80)</f>
        <v>0</v>
      </c>
      <c r="BB68" s="30">
        <f t="shared" ref="BB68" si="1141">PRODUCT(AB68*100*1/AB80)</f>
        <v>0</v>
      </c>
      <c r="BC68" s="30">
        <f t="shared" ref="BC68" si="1142">PRODUCT(AC68*100*1/AC80)</f>
        <v>0</v>
      </c>
      <c r="BD68" s="30">
        <f t="shared" ref="BD68" si="1143">PRODUCT(AD68*100*1/AD80)</f>
        <v>0</v>
      </c>
      <c r="BE68" s="31">
        <f t="shared" ref="BE68" si="1144">PRODUCT(AE68*100*1/AE80)</f>
        <v>31.03448275862069</v>
      </c>
      <c r="BF68" s="31">
        <f t="shared" ref="BF68" si="1145">PRODUCT(AF68*100*1/AF80)</f>
        <v>0</v>
      </c>
      <c r="BG68" s="31">
        <f t="shared" ref="BG68" si="1146">PRODUCT(AG68*100*1/AG80)</f>
        <v>0</v>
      </c>
      <c r="BH68" s="31">
        <f t="shared" ref="BH68" si="1147">PRODUCT(AH68*100*1/AH80)</f>
        <v>6.8965517241379306</v>
      </c>
      <c r="BI68" s="31">
        <f t="shared" ref="BI68" si="1148">PRODUCT(AI68*100*1/AI80)</f>
        <v>6.8965517241379306</v>
      </c>
      <c r="BJ68" s="31">
        <f t="shared" ref="BJ68" si="1149">PRODUCT(AJ68*100*1/AJ80)</f>
        <v>6.8965517241379306</v>
      </c>
      <c r="BK68" s="31">
        <f t="shared" ref="BK68" si="1150">PRODUCT(AK68*100*1/AK80)</f>
        <v>0</v>
      </c>
      <c r="BL68" s="31">
        <f t="shared" ref="BL68" si="1151">PRODUCT(AL68*100*1/AL80)</f>
        <v>10.344827586206897</v>
      </c>
      <c r="BM68" s="32">
        <f t="shared" ref="BM68" si="1152">PRODUCT(AM68*100*1/AM80)</f>
        <v>0</v>
      </c>
      <c r="BN68" s="31">
        <f t="shared" ref="BN68" si="1153">PRODUCT(AN68*100*1/AN80)</f>
        <v>39.285714285714285</v>
      </c>
      <c r="BO68" s="31">
        <f t="shared" ref="BO68" si="1154">PRODUCT(AO68*100*1/AO80)</f>
        <v>6.8965517241379306</v>
      </c>
      <c r="BP68" s="31">
        <f t="shared" ref="BP68" si="1155">PRODUCT(AP68*100*1/AP80)</f>
        <v>0</v>
      </c>
      <c r="BQ68" s="31">
        <f t="shared" ref="BQ68" si="1156">PRODUCT(AQ68*100*1/AQ80)</f>
        <v>13.793103448275861</v>
      </c>
      <c r="BR68" s="31">
        <f t="shared" ref="BR68" si="1157">PRODUCT(AR68*100*1/AR80)</f>
        <v>3.4482758620689653</v>
      </c>
      <c r="BS68" s="31">
        <f t="shared" ref="BS68" si="1158">PRODUCT(AS68*100*1/AS80)</f>
        <v>0</v>
      </c>
      <c r="BT68" s="31">
        <f t="shared" ref="BT68" si="1159">PRODUCT(AT68*100*1/AT80)</f>
        <v>31.03448275862069</v>
      </c>
      <c r="BU68" s="49"/>
      <c r="BV68" s="49">
        <v>0.25</v>
      </c>
      <c r="BW68" s="33">
        <f t="shared" ref="BW68" si="1160">AW64+AW65+AW66+AW67+AW68</f>
        <v>14.285714285714285</v>
      </c>
      <c r="BX68" s="31">
        <f t="shared" ref="BX68" si="1161">AX64+AX65+AX66+AX67+AX68</f>
        <v>13.793103448275861</v>
      </c>
      <c r="BY68" s="30">
        <f t="shared" ref="BY68" si="1162">AY64+AY65+AY66+AY67+AY68</f>
        <v>17.241379310344829</v>
      </c>
      <c r="BZ68" s="30">
        <f t="shared" ref="BZ68" si="1163">AZ64+AZ65+AZ66+AZ67+AZ68</f>
        <v>6.8965517241379306</v>
      </c>
      <c r="CA68" s="30">
        <f t="shared" ref="CA68" si="1164">BA64+BA65+BA66+BA67+BA68</f>
        <v>0</v>
      </c>
      <c r="CB68" s="30">
        <f t="shared" ref="CB68" si="1165">BB64+BB65+BB66+BB67+BB68</f>
        <v>0</v>
      </c>
      <c r="CC68" s="30">
        <f t="shared" ref="CC68" si="1166">BC64+BC65+BC66+BC67+BC68</f>
        <v>20.689655172413794</v>
      </c>
      <c r="CD68" s="30">
        <f t="shared" ref="CD68" si="1167">BD64+BD65+BD66+BD67+BD68</f>
        <v>13.793103448275861</v>
      </c>
      <c r="CE68" s="31">
        <f t="shared" ref="CE68" si="1168">BE64+BE65+BE66+BE67+BE68</f>
        <v>31.03448275862069</v>
      </c>
      <c r="CF68" s="31">
        <f t="shared" ref="CF68" si="1169">BF64+BF65+BF66+BF67+BF68</f>
        <v>17.241379310344829</v>
      </c>
      <c r="CG68" s="31">
        <f t="shared" ref="CG68" si="1170">BG64+BG65+BG66+BG67+BG68</f>
        <v>0</v>
      </c>
      <c r="CH68" s="31">
        <f t="shared" ref="CH68" si="1171">BH64+BH65+BH66+BH67+BH68</f>
        <v>10.344827586206897</v>
      </c>
      <c r="CI68" s="31">
        <f t="shared" ref="CI68" si="1172">BI64+BI65+BI66+BI67+BI68</f>
        <v>13.793103448275861</v>
      </c>
      <c r="CJ68" s="31">
        <f t="shared" ref="CJ68" si="1173">BJ64+BJ65+BJ66+BJ67+BJ68</f>
        <v>17.241379310344826</v>
      </c>
      <c r="CK68" s="31">
        <f t="shared" ref="CK68" si="1174">BK64+BK65+BK66+BK67+BK68</f>
        <v>17.241379310344826</v>
      </c>
      <c r="CL68" s="31">
        <f t="shared" ref="CL68" si="1175">BL64+BL65+BL66+BL67+BL68</f>
        <v>41.379310344827587</v>
      </c>
      <c r="CM68" s="32">
        <f t="shared" ref="CM68" si="1176">BM64+BM65+BM66+BM67+BM68</f>
        <v>55.172413793103452</v>
      </c>
      <c r="CN68" s="31">
        <f t="shared" ref="CN68" si="1177">BN64+BN65+BN66+BN67+BN68</f>
        <v>50</v>
      </c>
      <c r="CO68" s="31">
        <f t="shared" ref="CO68" si="1178">BO64+BO65+BO66+BO67+BO68</f>
        <v>10.344827586206897</v>
      </c>
      <c r="CP68" s="31">
        <f t="shared" ref="CP68" si="1179">BP64+BP65+BP66+BP67+BP68</f>
        <v>37.931034482758619</v>
      </c>
      <c r="CQ68" s="31">
        <f t="shared" ref="CQ68" si="1180">BQ64+BQ65+BQ66+BQ67+BQ68</f>
        <v>17.241379310344826</v>
      </c>
      <c r="CR68" s="31">
        <f t="shared" ref="CR68" si="1181">BR64+BR65+BR66+BR67+BR68</f>
        <v>6.8965517241379306</v>
      </c>
      <c r="CS68" s="31">
        <f t="shared" ref="CS68" si="1182">BS64+BS65+BS66+BS67+BS68</f>
        <v>3.4482758620689653</v>
      </c>
      <c r="CT68" s="31">
        <f t="shared" ref="CT68" si="1183">BT64+BT65+BT66+BT67+BT68</f>
        <v>89.65517241379311</v>
      </c>
      <c r="CW68" s="29"/>
      <c r="CX68" s="29"/>
      <c r="CY68" s="29"/>
      <c r="CZ68" s="29"/>
      <c r="DA68" s="29"/>
      <c r="DB68" s="29"/>
      <c r="DC68" s="29"/>
      <c r="DD68" s="29"/>
      <c r="DE68" s="29"/>
      <c r="DF68" s="29"/>
      <c r="DG68" s="29"/>
      <c r="DH68" s="29"/>
      <c r="DI68" s="29"/>
      <c r="DJ68" s="29"/>
      <c r="DK68" s="29"/>
      <c r="DL68" s="29"/>
      <c r="DM68" s="29"/>
      <c r="DN68" s="29"/>
      <c r="DO68" s="29"/>
      <c r="DP68" s="29"/>
      <c r="DQ68" s="29"/>
      <c r="DR68" s="29"/>
      <c r="DS68" s="29"/>
      <c r="DT68" s="29"/>
      <c r="DU68" s="10"/>
    </row>
    <row r="69" spans="2:126" x14ac:dyDescent="0.25">
      <c r="B69" s="49" t="s">
        <v>9</v>
      </c>
      <c r="C69" s="49">
        <v>0</v>
      </c>
      <c r="D69" s="49">
        <v>0</v>
      </c>
      <c r="E69" s="49">
        <v>0</v>
      </c>
      <c r="F69" s="49">
        <v>0</v>
      </c>
      <c r="G69" s="49">
        <v>0</v>
      </c>
      <c r="H69" s="49">
        <v>0</v>
      </c>
      <c r="I69" s="49">
        <v>4</v>
      </c>
      <c r="J69" s="49">
        <v>0</v>
      </c>
      <c r="K69" s="49">
        <v>1</v>
      </c>
      <c r="L69" s="49">
        <v>0</v>
      </c>
      <c r="M69" s="49">
        <v>0</v>
      </c>
      <c r="N69" s="49">
        <v>1</v>
      </c>
      <c r="O69" s="49">
        <v>23</v>
      </c>
      <c r="P69" s="49">
        <v>0</v>
      </c>
      <c r="Q69" s="49">
        <v>0</v>
      </c>
      <c r="R69" s="49">
        <v>0</v>
      </c>
      <c r="S69" s="49">
        <v>29</v>
      </c>
      <c r="V69" s="49">
        <v>0.5</v>
      </c>
      <c r="W69" s="3">
        <f>H64</f>
        <v>0</v>
      </c>
      <c r="X69" s="3">
        <f>H65</f>
        <v>0</v>
      </c>
      <c r="Y69" s="49">
        <f>H66</f>
        <v>0</v>
      </c>
      <c r="Z69" s="49">
        <f>H67</f>
        <v>0</v>
      </c>
      <c r="AA69" s="49">
        <f>H68</f>
        <v>0</v>
      </c>
      <c r="AB69" s="49">
        <f>H69</f>
        <v>0</v>
      </c>
      <c r="AC69" s="49">
        <f>H70</f>
        <v>0</v>
      </c>
      <c r="AD69" s="49">
        <f>H71</f>
        <v>0</v>
      </c>
      <c r="AE69" s="2">
        <f>H72</f>
        <v>0</v>
      </c>
      <c r="AF69" s="2">
        <f>H73</f>
        <v>0</v>
      </c>
      <c r="AG69" s="2">
        <f>H74</f>
        <v>0</v>
      </c>
      <c r="AH69" s="2">
        <f>H75</f>
        <v>1</v>
      </c>
      <c r="AI69" s="2">
        <f>H76</f>
        <v>1</v>
      </c>
      <c r="AJ69" s="2">
        <f>H77</f>
        <v>0</v>
      </c>
      <c r="AK69" s="3">
        <f>H78</f>
        <v>0</v>
      </c>
      <c r="AL69" s="2">
        <f>H79</f>
        <v>11</v>
      </c>
      <c r="AM69" s="4">
        <f>H80</f>
        <v>0</v>
      </c>
      <c r="AN69" s="2">
        <f>H81</f>
        <v>11</v>
      </c>
      <c r="AO69" s="2">
        <f>H82</f>
        <v>0</v>
      </c>
      <c r="AP69" s="4">
        <f>H83</f>
        <v>0</v>
      </c>
      <c r="AQ69" s="2">
        <f>H84</f>
        <v>8</v>
      </c>
      <c r="AR69" s="2">
        <f>H85</f>
        <v>4</v>
      </c>
      <c r="AS69" s="2">
        <f>H86</f>
        <v>1</v>
      </c>
      <c r="AT69" s="2">
        <f>H87</f>
        <v>3</v>
      </c>
      <c r="AU69" s="5"/>
      <c r="AV69" s="49">
        <v>0.5</v>
      </c>
      <c r="AW69" s="33">
        <f t="shared" ref="AW69" si="1184">PRODUCT(W69*100*1/W80)</f>
        <v>0</v>
      </c>
      <c r="AX69" s="33">
        <f t="shared" ref="AX69" si="1185">PRODUCT(X69*100*1/X80)</f>
        <v>0</v>
      </c>
      <c r="AY69" s="30">
        <f t="shared" ref="AY69" si="1186">PRODUCT(Y69*100*1/Y80)</f>
        <v>0</v>
      </c>
      <c r="AZ69" s="30">
        <f t="shared" ref="AZ69" si="1187">PRODUCT(Z69*100*1/Z80)</f>
        <v>0</v>
      </c>
      <c r="BA69" s="30">
        <f t="shared" ref="BA69" si="1188">PRODUCT(AA69*100*1/AA80)</f>
        <v>0</v>
      </c>
      <c r="BB69" s="30">
        <f t="shared" ref="BB69" si="1189">PRODUCT(AB69*100*1/AB80)</f>
        <v>0</v>
      </c>
      <c r="BC69" s="30">
        <f t="shared" ref="BC69" si="1190">PRODUCT(AC69*100*1/AC80)</f>
        <v>0</v>
      </c>
      <c r="BD69" s="30">
        <f t="shared" ref="BD69" si="1191">PRODUCT(AD69*100*1/AD80)</f>
        <v>0</v>
      </c>
      <c r="BE69" s="31">
        <f t="shared" ref="BE69" si="1192">PRODUCT(AE69*100*1/AE80)</f>
        <v>0</v>
      </c>
      <c r="BF69" s="31">
        <f t="shared" ref="BF69" si="1193">PRODUCT(AF69*100*1/AF80)</f>
        <v>0</v>
      </c>
      <c r="BG69" s="31">
        <f t="shared" ref="BG69" si="1194">PRODUCT(AG69*100*1/AG80)</f>
        <v>0</v>
      </c>
      <c r="BH69" s="31">
        <f t="shared" ref="BH69" si="1195">PRODUCT(AH69*100*1/AH80)</f>
        <v>3.4482758620689653</v>
      </c>
      <c r="BI69" s="31">
        <f t="shared" ref="BI69" si="1196">PRODUCT(AI69*100*1/AI80)</f>
        <v>3.4482758620689653</v>
      </c>
      <c r="BJ69" s="31">
        <f t="shared" ref="BJ69" si="1197">PRODUCT(AJ69*100*1/AJ80)</f>
        <v>0</v>
      </c>
      <c r="BK69" s="33">
        <f t="shared" ref="BK69" si="1198">PRODUCT(AK69*100*1/AK80)</f>
        <v>0</v>
      </c>
      <c r="BL69" s="31">
        <f t="shared" ref="BL69" si="1199">PRODUCT(AL69*100*1/AL80)</f>
        <v>37.931034482758619</v>
      </c>
      <c r="BM69" s="32">
        <f t="shared" ref="BM69" si="1200">PRODUCT(AM69*100*1/AM80)</f>
        <v>0</v>
      </c>
      <c r="BN69" s="31">
        <f t="shared" ref="BN69" si="1201">PRODUCT(AN69*100*1/AN80)</f>
        <v>39.285714285714285</v>
      </c>
      <c r="BO69" s="31">
        <f t="shared" ref="BO69" si="1202">PRODUCT(AO69*100*1/AO80)</f>
        <v>0</v>
      </c>
      <c r="BP69" s="32">
        <f t="shared" ref="BP69" si="1203">PRODUCT(AP69*100*1/AP80)</f>
        <v>0</v>
      </c>
      <c r="BQ69" s="31">
        <f t="shared" ref="BQ69" si="1204">PRODUCT(AQ69*100*1/AQ80)</f>
        <v>27.586206896551722</v>
      </c>
      <c r="BR69" s="31">
        <f t="shared" ref="BR69" si="1205">PRODUCT(AR69*100*1/AR80)</f>
        <v>13.793103448275861</v>
      </c>
      <c r="BS69" s="31">
        <f t="shared" ref="BS69" si="1206">PRODUCT(AS69*100*1/AS80)</f>
        <v>3.4482758620689653</v>
      </c>
      <c r="BT69" s="31">
        <f t="shared" ref="BT69" si="1207">PRODUCT(AT69*100*1/AT80)</f>
        <v>10.344827586206897</v>
      </c>
      <c r="BU69" s="49"/>
      <c r="BV69" s="49">
        <v>0.5</v>
      </c>
      <c r="BW69" s="33">
        <f t="shared" ref="BW69" si="1208">AW64+AW65+AW66+AW67+AW68+AW69</f>
        <v>14.285714285714285</v>
      </c>
      <c r="BX69" s="33">
        <f t="shared" ref="BX69" si="1209">AX64+AX65+AX66+AX67+AX68+AX69</f>
        <v>13.793103448275861</v>
      </c>
      <c r="BY69" s="30">
        <f t="shared" ref="BY69" si="1210">AY64+AY65+AY66+AY67+AY68+AY69</f>
        <v>17.241379310344829</v>
      </c>
      <c r="BZ69" s="30">
        <f t="shared" ref="BZ69" si="1211">AZ64+AZ65+AZ66+AZ67+AZ68+AZ69</f>
        <v>6.8965517241379306</v>
      </c>
      <c r="CA69" s="30">
        <f t="shared" ref="CA69" si="1212">BA64+BA65+BA66+BA67+BA68+BA69</f>
        <v>0</v>
      </c>
      <c r="CB69" s="30">
        <f t="shared" ref="CB69" si="1213">BB64+BB65+BB66+BB67+BB68+BB69</f>
        <v>0</v>
      </c>
      <c r="CC69" s="30">
        <f t="shared" ref="CC69" si="1214">BC64+BC65+BC66+BC67+BC68+BC69</f>
        <v>20.689655172413794</v>
      </c>
      <c r="CD69" s="30">
        <f t="shared" ref="CD69" si="1215">BD64+BD65+BD66+BD67+BD68+BD69</f>
        <v>13.793103448275861</v>
      </c>
      <c r="CE69" s="31">
        <f t="shared" ref="CE69" si="1216">BE64+BE65+BE66+BE67+BE68+BE69</f>
        <v>31.03448275862069</v>
      </c>
      <c r="CF69" s="31">
        <f t="shared" ref="CF69" si="1217">BF64+BF65+BF66+BF67+BF68+BF69</f>
        <v>17.241379310344829</v>
      </c>
      <c r="CG69" s="31">
        <f t="shared" ref="CG69" si="1218">BG64+BG65+BG66+BG67+BG68+BG69</f>
        <v>0</v>
      </c>
      <c r="CH69" s="31">
        <f t="shared" ref="CH69" si="1219">BH64+BH65+BH66+BH67+BH68+BH69</f>
        <v>13.793103448275861</v>
      </c>
      <c r="CI69" s="31">
        <f t="shared" ref="CI69" si="1220">BI64+BI65+BI66+BI67+BI68+BI69</f>
        <v>17.241379310344826</v>
      </c>
      <c r="CJ69" s="31">
        <f t="shared" ref="CJ69" si="1221">BJ64+BJ65+BJ66+BJ67+BJ68+BJ69</f>
        <v>17.241379310344826</v>
      </c>
      <c r="CK69" s="33">
        <f t="shared" ref="CK69" si="1222">BK64+BK65+BK66+BK67+BK68+BK69</f>
        <v>17.241379310344826</v>
      </c>
      <c r="CL69" s="31">
        <f t="shared" ref="CL69" si="1223">BL64+BL65+BL66+BL67+BL68+BL69</f>
        <v>79.310344827586206</v>
      </c>
      <c r="CM69" s="32">
        <f t="shared" ref="CM69" si="1224">BM64+BM65+BM66+BM67+BM68+BM69</f>
        <v>55.172413793103452</v>
      </c>
      <c r="CN69" s="31">
        <f t="shared" ref="CN69" si="1225">BN64+BN65+BN66+BN67+BN68+BN69</f>
        <v>89.285714285714278</v>
      </c>
      <c r="CO69" s="31">
        <f t="shared" ref="CO69" si="1226">BO64+BO65+BO66+BO67+BO68+BO69</f>
        <v>10.344827586206897</v>
      </c>
      <c r="CP69" s="32">
        <f t="shared" ref="CP69" si="1227">BP64+BP65+BP66+BP67+BP68+BP69</f>
        <v>37.931034482758619</v>
      </c>
      <c r="CQ69" s="31">
        <f t="shared" ref="CQ69" si="1228">BQ64+BQ65+BQ66+BQ67+BQ68+BQ69</f>
        <v>44.827586206896548</v>
      </c>
      <c r="CR69" s="31">
        <f t="shared" ref="CR69" si="1229">BR64+BR65+BR66+BR67+BR68+BR69</f>
        <v>20.689655172413794</v>
      </c>
      <c r="CS69" s="31">
        <f t="shared" ref="CS69" si="1230">BS64+BS65+BS66+BS67+BS68+BS69</f>
        <v>6.8965517241379306</v>
      </c>
      <c r="CT69" s="31">
        <f t="shared" ref="CT69" si="1231">BT64+BT65+BT66+BT67+BT68+BT69</f>
        <v>100</v>
      </c>
      <c r="CW69" s="10"/>
      <c r="CX69" s="10"/>
      <c r="CY69" s="10" t="str">
        <f>A62</f>
        <v xml:space="preserve">Staphylococcus haemolyticus  </v>
      </c>
      <c r="CZ69" s="10"/>
      <c r="DA69" s="10"/>
      <c r="DB69" s="10"/>
      <c r="DC69" s="10"/>
      <c r="DD69" s="10"/>
      <c r="DE69" s="10"/>
      <c r="DF69" s="10"/>
      <c r="DG69" s="10"/>
      <c r="DH69" s="10"/>
      <c r="DI69" s="10"/>
      <c r="DJ69" s="10"/>
      <c r="DK69" s="10"/>
      <c r="DL69" s="10"/>
      <c r="DM69" s="10"/>
      <c r="DN69" s="10"/>
      <c r="DO69" s="10"/>
      <c r="DP69" s="10"/>
      <c r="DQ69" s="10"/>
      <c r="DR69" s="10"/>
      <c r="DS69" s="10"/>
      <c r="DT69" s="10"/>
      <c r="DU69" s="10"/>
    </row>
    <row r="70" spans="2:126" x14ac:dyDescent="0.25">
      <c r="B70" s="49" t="s">
        <v>10</v>
      </c>
      <c r="C70" s="49">
        <v>0</v>
      </c>
      <c r="D70" s="49">
        <v>0</v>
      </c>
      <c r="E70" s="49">
        <v>6</v>
      </c>
      <c r="F70" s="49">
        <v>0</v>
      </c>
      <c r="G70" s="49">
        <v>0</v>
      </c>
      <c r="H70" s="49">
        <v>0</v>
      </c>
      <c r="I70" s="49">
        <v>0</v>
      </c>
      <c r="J70" s="49">
        <v>0</v>
      </c>
      <c r="K70" s="49">
        <v>1</v>
      </c>
      <c r="L70" s="49">
        <v>1</v>
      </c>
      <c r="M70" s="49">
        <v>2</v>
      </c>
      <c r="N70" s="49">
        <v>19</v>
      </c>
      <c r="O70" s="49">
        <v>0</v>
      </c>
      <c r="P70" s="49">
        <v>0</v>
      </c>
      <c r="Q70" s="49">
        <v>0</v>
      </c>
      <c r="R70" s="49">
        <v>0</v>
      </c>
      <c r="S70" s="49">
        <v>29</v>
      </c>
      <c r="V70" s="49">
        <v>1</v>
      </c>
      <c r="W70" s="3">
        <f>I64</f>
        <v>0</v>
      </c>
      <c r="X70" s="3">
        <f>I65</f>
        <v>1</v>
      </c>
      <c r="Y70" s="49">
        <f>I66</f>
        <v>0</v>
      </c>
      <c r="Z70" s="49">
        <f>I67</f>
        <v>2</v>
      </c>
      <c r="AA70" s="49">
        <f>I68</f>
        <v>0</v>
      </c>
      <c r="AB70" s="49">
        <f>I69</f>
        <v>4</v>
      </c>
      <c r="AC70" s="49">
        <f>I70</f>
        <v>0</v>
      </c>
      <c r="AD70" s="49">
        <f>I71</f>
        <v>2</v>
      </c>
      <c r="AE70" s="2">
        <f>I72</f>
        <v>9</v>
      </c>
      <c r="AF70" s="2">
        <f>I73</f>
        <v>0</v>
      </c>
      <c r="AG70" s="2">
        <f>I74</f>
        <v>0</v>
      </c>
      <c r="AH70" s="2">
        <f>I75</f>
        <v>4</v>
      </c>
      <c r="AI70" s="2">
        <f>I76</f>
        <v>0</v>
      </c>
      <c r="AJ70" s="2">
        <f>I77</f>
        <v>0</v>
      </c>
      <c r="AK70" s="3">
        <f>I78</f>
        <v>5</v>
      </c>
      <c r="AL70" s="2">
        <f>I79</f>
        <v>4</v>
      </c>
      <c r="AM70" s="3">
        <f>I80</f>
        <v>0</v>
      </c>
      <c r="AN70" s="2">
        <f>I81</f>
        <v>2</v>
      </c>
      <c r="AO70" s="2">
        <f>I82</f>
        <v>0</v>
      </c>
      <c r="AP70" s="3">
        <f>I83</f>
        <v>1</v>
      </c>
      <c r="AQ70" s="2">
        <f>I84</f>
        <v>14</v>
      </c>
      <c r="AR70" s="2">
        <f>I85</f>
        <v>7</v>
      </c>
      <c r="AS70" s="2">
        <f>I86</f>
        <v>8</v>
      </c>
      <c r="AT70" s="3">
        <f>I87</f>
        <v>0</v>
      </c>
      <c r="AU70" s="5"/>
      <c r="AV70" s="49">
        <v>1</v>
      </c>
      <c r="AW70" s="33">
        <f t="shared" ref="AW70" si="1232">PRODUCT(W70*100*1/W80)</f>
        <v>0</v>
      </c>
      <c r="AX70" s="33">
        <f t="shared" ref="AX70" si="1233">PRODUCT(X70*100*1/X80)</f>
        <v>3.4482758620689653</v>
      </c>
      <c r="AY70" s="30">
        <f t="shared" ref="AY70" si="1234">PRODUCT(Y70*100*1/Y80)</f>
        <v>0</v>
      </c>
      <c r="AZ70" s="30">
        <f t="shared" ref="AZ70" si="1235">PRODUCT(Z70*100*1/Z80)</f>
        <v>6.8965517241379306</v>
      </c>
      <c r="BA70" s="30">
        <f t="shared" ref="BA70" si="1236">PRODUCT(AA70*100*1/AA80)</f>
        <v>0</v>
      </c>
      <c r="BB70" s="30">
        <f t="shared" ref="BB70" si="1237">PRODUCT(AB70*100*1/AB80)</f>
        <v>13.793103448275861</v>
      </c>
      <c r="BC70" s="30">
        <f t="shared" ref="BC70" si="1238">PRODUCT(AC70*100*1/AC80)</f>
        <v>0</v>
      </c>
      <c r="BD70" s="30">
        <f t="shared" ref="BD70" si="1239">PRODUCT(AD70*100*1/AD80)</f>
        <v>6.8965517241379306</v>
      </c>
      <c r="BE70" s="31">
        <f t="shared" ref="BE70" si="1240">PRODUCT(AE70*100*1/AE80)</f>
        <v>31.03448275862069</v>
      </c>
      <c r="BF70" s="31">
        <f t="shared" ref="BF70" si="1241">PRODUCT(AF70*100*1/AF80)</f>
        <v>0</v>
      </c>
      <c r="BG70" s="31">
        <f t="shared" ref="BG70" si="1242">PRODUCT(AG70*100*1/AG80)</f>
        <v>0</v>
      </c>
      <c r="BH70" s="31">
        <f t="shared" ref="BH70" si="1243">PRODUCT(AH70*100*1/AH80)</f>
        <v>13.793103448275861</v>
      </c>
      <c r="BI70" s="31">
        <f t="shared" ref="BI70" si="1244">PRODUCT(AI70*100*1/AI80)</f>
        <v>0</v>
      </c>
      <c r="BJ70" s="31">
        <f t="shared" ref="BJ70" si="1245">PRODUCT(AJ70*100*1/AJ80)</f>
        <v>0</v>
      </c>
      <c r="BK70" s="33">
        <f t="shared" ref="BK70" si="1246">PRODUCT(AK70*100*1/AK80)</f>
        <v>17.241379310344829</v>
      </c>
      <c r="BL70" s="31">
        <f t="shared" ref="BL70" si="1247">PRODUCT(AL70*100*1/AL80)</f>
        <v>13.793103448275861</v>
      </c>
      <c r="BM70" s="33">
        <f t="shared" ref="BM70" si="1248">PRODUCT(AM70*100*1/AM80)</f>
        <v>0</v>
      </c>
      <c r="BN70" s="31">
        <f t="shared" ref="BN70" si="1249">PRODUCT(AN70*100*1/AN80)</f>
        <v>7.1428571428571432</v>
      </c>
      <c r="BO70" s="31">
        <f t="shared" ref="BO70" si="1250">PRODUCT(AO70*100*1/AO80)</f>
        <v>0</v>
      </c>
      <c r="BP70" s="33">
        <f t="shared" ref="BP70" si="1251">PRODUCT(AP70*100*1/AP80)</f>
        <v>3.4482758620689653</v>
      </c>
      <c r="BQ70" s="31">
        <f t="shared" ref="BQ70" si="1252">PRODUCT(AQ70*100*1/AQ80)</f>
        <v>48.275862068965516</v>
      </c>
      <c r="BR70" s="31">
        <f t="shared" ref="BR70" si="1253">PRODUCT(AR70*100*1/AR80)</f>
        <v>24.137931034482758</v>
      </c>
      <c r="BS70" s="31">
        <f t="shared" ref="BS70" si="1254">PRODUCT(AS70*100*1/AS80)</f>
        <v>27.586206896551722</v>
      </c>
      <c r="BT70" s="33">
        <f t="shared" ref="BT70" si="1255">PRODUCT(AT70*100*1/AT80)</f>
        <v>0</v>
      </c>
      <c r="BU70" s="49"/>
      <c r="BV70" s="49">
        <v>1</v>
      </c>
      <c r="BW70" s="33">
        <f t="shared" ref="BW70" si="1256">AW64+AW65+AW66+AW67+AW68+AW69+AW70</f>
        <v>14.285714285714285</v>
      </c>
      <c r="BX70" s="33">
        <f t="shared" ref="BX70" si="1257">AX64+AX65+AX66+AX67+AX68+AX69+AX70</f>
        <v>17.241379310344826</v>
      </c>
      <c r="BY70" s="30">
        <f t="shared" ref="BY70" si="1258">AY64+AY65+AY66+AY67+AY68+AY69+AY70</f>
        <v>17.241379310344829</v>
      </c>
      <c r="BZ70" s="30">
        <f t="shared" ref="BZ70" si="1259">AZ64+AZ65+AZ66+AZ67+AZ68+AZ69+AZ70</f>
        <v>13.793103448275861</v>
      </c>
      <c r="CA70" s="30">
        <f t="shared" ref="CA70" si="1260">BA64+BA65+BA66+BA67+BA68+BA69+BA70</f>
        <v>0</v>
      </c>
      <c r="CB70" s="30">
        <f t="shared" ref="CB70" si="1261">BB64+BB65+BB66+BB67+BB68+BB69+BB70</f>
        <v>13.793103448275861</v>
      </c>
      <c r="CC70" s="30">
        <f t="shared" ref="CC70" si="1262">BC64+BC65+BC66+BC67+BC68+BC69+BC70</f>
        <v>20.689655172413794</v>
      </c>
      <c r="CD70" s="30">
        <f t="shared" ref="CD70" si="1263">BD64+BD65+BD66+BD67+BD68+BD69+BD70</f>
        <v>20.689655172413794</v>
      </c>
      <c r="CE70" s="31">
        <f t="shared" ref="CE70" si="1264">BE64+BE65+BE66+BE67+BE68+BE69+BE70</f>
        <v>62.068965517241381</v>
      </c>
      <c r="CF70" s="31">
        <f t="shared" ref="CF70" si="1265">BF64+BF65+BF66+BF67+BF68+BF69+BF70</f>
        <v>17.241379310344829</v>
      </c>
      <c r="CG70" s="31">
        <f t="shared" ref="CG70" si="1266">BG64+BG65+BG66+BG67+BG68+BG69+BG70</f>
        <v>0</v>
      </c>
      <c r="CH70" s="31">
        <f t="shared" ref="CH70" si="1267">BH64+BH65+BH66+BH67+BH68+BH69+BH70</f>
        <v>27.586206896551722</v>
      </c>
      <c r="CI70" s="31">
        <f t="shared" ref="CI70" si="1268">BI64+BI65+BI66+BI67+BI68+BI69+BI70</f>
        <v>17.241379310344826</v>
      </c>
      <c r="CJ70" s="31">
        <f t="shared" ref="CJ70" si="1269">BJ64+BJ65+BJ66+BJ67+BJ68+BJ69+BJ70</f>
        <v>17.241379310344826</v>
      </c>
      <c r="CK70" s="33">
        <f t="shared" ref="CK70" si="1270">BK64+BK65+BK66+BK67+BK68+BK69+BK70</f>
        <v>34.482758620689651</v>
      </c>
      <c r="CL70" s="31">
        <f t="shared" ref="CL70" si="1271">BL64+BL65+BL66+BL67+BL68+BL69+BL70</f>
        <v>93.103448275862064</v>
      </c>
      <c r="CM70" s="33">
        <f t="shared" ref="CM70" si="1272">BM64+BM65+BM66+BM67+BM68+BM69+BM70</f>
        <v>55.172413793103452</v>
      </c>
      <c r="CN70" s="31">
        <f t="shared" ref="CN70" si="1273">BN64+BN65+BN66+BN67+BN68+BN69+BN70</f>
        <v>96.428571428571416</v>
      </c>
      <c r="CO70" s="31">
        <f t="shared" ref="CO70" si="1274">BO64+BO65+BO66+BO67+BO68+BO69+BO70</f>
        <v>10.344827586206897</v>
      </c>
      <c r="CP70" s="33">
        <f t="shared" ref="CP70" si="1275">BP64+BP65+BP66+BP67+BP68+BP69+BP70</f>
        <v>41.379310344827587</v>
      </c>
      <c r="CQ70" s="31">
        <f t="shared" ref="CQ70" si="1276">BQ64+BQ65+BQ66+BQ67+BQ68+BQ69+BQ70</f>
        <v>93.103448275862064</v>
      </c>
      <c r="CR70" s="31">
        <f t="shared" ref="CR70" si="1277">BR64+BR65+BR66+BR67+BR68+BR69+BR70</f>
        <v>44.827586206896555</v>
      </c>
      <c r="CS70" s="31">
        <f t="shared" ref="CS70" si="1278">BS64+BS65+BS66+BS67+BS68+BS69+BS70</f>
        <v>34.482758620689651</v>
      </c>
      <c r="CT70" s="33">
        <f t="shared" ref="CT70" si="1279">BT64+BT65+BT66+BT67+BT68+BT69+BT70</f>
        <v>100</v>
      </c>
      <c r="CW70" s="10"/>
      <c r="CX70" s="10"/>
      <c r="CY70" s="10"/>
      <c r="CZ70" s="10"/>
      <c r="DA70" s="10"/>
      <c r="DB70" s="10"/>
      <c r="DC70" s="10"/>
      <c r="DD70" s="10"/>
      <c r="DE70" s="10"/>
      <c r="DF70" s="10"/>
      <c r="DG70" s="10"/>
      <c r="DH70" s="10"/>
      <c r="DI70" s="10"/>
      <c r="DJ70" s="10"/>
      <c r="DK70" s="10"/>
      <c r="DL70" s="10"/>
      <c r="DM70" s="10"/>
      <c r="DN70" s="10"/>
      <c r="DO70" s="10"/>
      <c r="DP70" s="10"/>
      <c r="DQ70" s="10"/>
      <c r="DR70" s="10"/>
      <c r="DS70" s="10"/>
      <c r="DT70" s="10"/>
      <c r="DU70" s="10"/>
    </row>
    <row r="71" spans="2:126" x14ac:dyDescent="0.25">
      <c r="B71" s="49" t="s">
        <v>11</v>
      </c>
      <c r="C71" s="49">
        <v>0</v>
      </c>
      <c r="D71" s="49">
        <v>0</v>
      </c>
      <c r="E71" s="49">
        <v>4</v>
      </c>
      <c r="F71" s="49">
        <v>0</v>
      </c>
      <c r="G71" s="49">
        <v>0</v>
      </c>
      <c r="H71" s="49">
        <v>0</v>
      </c>
      <c r="I71" s="49">
        <v>2</v>
      </c>
      <c r="J71" s="49">
        <v>0</v>
      </c>
      <c r="K71" s="49">
        <v>1</v>
      </c>
      <c r="L71" s="49">
        <v>0</v>
      </c>
      <c r="M71" s="49">
        <v>0</v>
      </c>
      <c r="N71" s="49">
        <v>22</v>
      </c>
      <c r="O71" s="49">
        <v>0</v>
      </c>
      <c r="P71" s="49">
        <v>0</v>
      </c>
      <c r="Q71" s="49">
        <v>0</v>
      </c>
      <c r="R71" s="49">
        <v>0</v>
      </c>
      <c r="S71" s="49">
        <v>29</v>
      </c>
      <c r="V71" s="49">
        <v>2</v>
      </c>
      <c r="W71" s="3">
        <f>J64</f>
        <v>0</v>
      </c>
      <c r="X71" s="3">
        <f>J65</f>
        <v>0</v>
      </c>
      <c r="Y71" s="49">
        <f>J66</f>
        <v>0</v>
      </c>
      <c r="Z71" s="49">
        <f>J67</f>
        <v>1</v>
      </c>
      <c r="AA71" s="49">
        <f>J68</f>
        <v>4</v>
      </c>
      <c r="AB71" s="49">
        <f>J69</f>
        <v>0</v>
      </c>
      <c r="AC71" s="49">
        <f>J70</f>
        <v>0</v>
      </c>
      <c r="AD71" s="49">
        <f>J71</f>
        <v>0</v>
      </c>
      <c r="AE71" s="2">
        <f>J72</f>
        <v>10</v>
      </c>
      <c r="AF71" s="3">
        <f>J73</f>
        <v>1</v>
      </c>
      <c r="AG71" s="2">
        <f>J74</f>
        <v>0</v>
      </c>
      <c r="AH71" s="2">
        <f>J75</f>
        <v>1</v>
      </c>
      <c r="AI71" s="3">
        <f>J76</f>
        <v>0</v>
      </c>
      <c r="AJ71" s="3">
        <f>J77</f>
        <v>0</v>
      </c>
      <c r="AK71" s="3">
        <f>J78</f>
        <v>15</v>
      </c>
      <c r="AL71" s="4">
        <f>J79</f>
        <v>0</v>
      </c>
      <c r="AM71" s="3">
        <f>J80</f>
        <v>0</v>
      </c>
      <c r="AN71" s="3">
        <f>J81</f>
        <v>1</v>
      </c>
      <c r="AO71" s="4">
        <f>J82</f>
        <v>0</v>
      </c>
      <c r="AP71" s="3">
        <f>J83</f>
        <v>0</v>
      </c>
      <c r="AQ71" s="2">
        <f>J84</f>
        <v>1</v>
      </c>
      <c r="AR71" s="2">
        <f>J85</f>
        <v>16</v>
      </c>
      <c r="AS71" s="2">
        <f>J86</f>
        <v>9</v>
      </c>
      <c r="AT71" s="3">
        <f>J87</f>
        <v>0</v>
      </c>
      <c r="AU71" s="5"/>
      <c r="AV71" s="49">
        <v>2</v>
      </c>
      <c r="AW71" s="33">
        <f t="shared" ref="AW71" si="1280">PRODUCT(W71*100*1/W80)</f>
        <v>0</v>
      </c>
      <c r="AX71" s="33">
        <f t="shared" ref="AX71" si="1281">PRODUCT(X71*100*1/X80)</f>
        <v>0</v>
      </c>
      <c r="AY71" s="30">
        <f t="shared" ref="AY71" si="1282">PRODUCT(Y71*100*1/Y80)</f>
        <v>0</v>
      </c>
      <c r="AZ71" s="30">
        <f t="shared" ref="AZ71" si="1283">PRODUCT(Z71*100*1/Z80)</f>
        <v>3.4482758620689653</v>
      </c>
      <c r="BA71" s="30">
        <f t="shared" ref="BA71" si="1284">PRODUCT(AA71*100*1/AA80)</f>
        <v>13.793103448275861</v>
      </c>
      <c r="BB71" s="30">
        <f t="shared" ref="BB71" si="1285">PRODUCT(AB71*100*1/AB80)</f>
        <v>0</v>
      </c>
      <c r="BC71" s="30">
        <f t="shared" ref="BC71" si="1286">PRODUCT(AC71*100*1/AC80)</f>
        <v>0</v>
      </c>
      <c r="BD71" s="30">
        <f t="shared" ref="BD71" si="1287">PRODUCT(AD71*100*1/AD80)</f>
        <v>0</v>
      </c>
      <c r="BE71" s="31">
        <f t="shared" ref="BE71" si="1288">PRODUCT(AE71*100*1/AE80)</f>
        <v>34.482758620689658</v>
      </c>
      <c r="BF71" s="33">
        <f t="shared" ref="BF71" si="1289">PRODUCT(AF71*100*1/AF80)</f>
        <v>3.4482758620689653</v>
      </c>
      <c r="BG71" s="31">
        <f t="shared" ref="BG71" si="1290">PRODUCT(AG71*100*1/AG80)</f>
        <v>0</v>
      </c>
      <c r="BH71" s="31">
        <f t="shared" ref="BH71" si="1291">PRODUCT(AH71*100*1/AH80)</f>
        <v>3.4482758620689653</v>
      </c>
      <c r="BI71" s="33">
        <f t="shared" ref="BI71" si="1292">PRODUCT(AI71*100*1/AI80)</f>
        <v>0</v>
      </c>
      <c r="BJ71" s="33">
        <f t="shared" ref="BJ71" si="1293">PRODUCT(AJ71*100*1/AJ80)</f>
        <v>0</v>
      </c>
      <c r="BK71" s="33">
        <f t="shared" ref="BK71" si="1294">PRODUCT(AK71*100*1/AK80)</f>
        <v>51.724137931034484</v>
      </c>
      <c r="BL71" s="32">
        <f t="shared" ref="BL71" si="1295">PRODUCT(AL71*100*1/AL80)</f>
        <v>0</v>
      </c>
      <c r="BM71" s="33">
        <f t="shared" ref="BM71" si="1296">PRODUCT(AM71*100*1/AM80)</f>
        <v>0</v>
      </c>
      <c r="BN71" s="33">
        <f t="shared" ref="BN71" si="1297">PRODUCT(AN71*100*1/AN80)</f>
        <v>3.5714285714285716</v>
      </c>
      <c r="BO71" s="32">
        <f t="shared" ref="BO71" si="1298">PRODUCT(AO71*100*1/AO80)</f>
        <v>0</v>
      </c>
      <c r="BP71" s="33">
        <f t="shared" ref="BP71" si="1299">PRODUCT(AP71*100*1/AP80)</f>
        <v>0</v>
      </c>
      <c r="BQ71" s="31">
        <f t="shared" ref="BQ71" si="1300">PRODUCT(AQ71*100*1/AQ80)</f>
        <v>3.4482758620689653</v>
      </c>
      <c r="BR71" s="31">
        <f t="shared" ref="BR71" si="1301">PRODUCT(AR71*100*1/AR80)</f>
        <v>55.172413793103445</v>
      </c>
      <c r="BS71" s="31">
        <f t="shared" ref="BS71" si="1302">PRODUCT(AS71*100*1/AS80)</f>
        <v>31.03448275862069</v>
      </c>
      <c r="BT71" s="33">
        <f t="shared" ref="BT71" si="1303">PRODUCT(AT71*100*1/AT80)</f>
        <v>0</v>
      </c>
      <c r="BU71" s="49"/>
      <c r="BV71" s="49">
        <v>2</v>
      </c>
      <c r="BW71" s="33">
        <f t="shared" ref="BW71" si="1304">AW64+AW65+AW66+AW67+AW68+AW69+AW70+AW71</f>
        <v>14.285714285714285</v>
      </c>
      <c r="BX71" s="33">
        <f t="shared" ref="BX71" si="1305">AX64+AX65+AX66+AX67+AX68+AX69+AX70+AX71</f>
        <v>17.241379310344826</v>
      </c>
      <c r="BY71" s="30">
        <f t="shared" ref="BY71" si="1306">AY64+AY65+AY66+AY67+AY68+AY69+AY70+AY71</f>
        <v>17.241379310344829</v>
      </c>
      <c r="BZ71" s="30">
        <f t="shared" ref="BZ71" si="1307">AZ64+AZ65+AZ66+AZ67+AZ68+AZ69+AZ70+AZ71</f>
        <v>17.241379310344826</v>
      </c>
      <c r="CA71" s="30">
        <f t="shared" ref="CA71" si="1308">BA64+BA65+BA66+BA67+BA68+BA69+BA70+BA71</f>
        <v>13.793103448275861</v>
      </c>
      <c r="CB71" s="30">
        <f t="shared" ref="CB71" si="1309">BB64+BB65+BB66+BB67+BB68+BB69+BB70+BB71</f>
        <v>13.793103448275861</v>
      </c>
      <c r="CC71" s="30">
        <f t="shared" ref="CC71" si="1310">BC64+BC65+BC66+BC67+BC68+BC69+BC70+BC71</f>
        <v>20.689655172413794</v>
      </c>
      <c r="CD71" s="30">
        <f t="shared" ref="CD71" si="1311">BD64+BD65+BD66+BD67+BD68+BD69+BD70+BD71</f>
        <v>20.689655172413794</v>
      </c>
      <c r="CE71" s="31">
        <f t="shared" ref="CE71" si="1312">BE64+BE65+BE66+BE67+BE68+BE69+BE70+BE71</f>
        <v>96.551724137931046</v>
      </c>
      <c r="CF71" s="33">
        <f t="shared" ref="CF71" si="1313">BF64+BF65+BF66+BF67+BF68+BF69+BF70+BF71</f>
        <v>20.689655172413794</v>
      </c>
      <c r="CG71" s="31">
        <f t="shared" ref="CG71" si="1314">BG64+BG65+BG66+BG67+BG68+BG69+BG70+BG71</f>
        <v>0</v>
      </c>
      <c r="CH71" s="31">
        <f t="shared" ref="CH71" si="1315">BH64+BH65+BH66+BH67+BH68+BH69+BH70+BH71</f>
        <v>31.034482758620687</v>
      </c>
      <c r="CI71" s="33">
        <f t="shared" ref="CI71" si="1316">BI64+BI65+BI66+BI67+BI68+BI69+BI70+BI71</f>
        <v>17.241379310344826</v>
      </c>
      <c r="CJ71" s="33">
        <f t="shared" ref="CJ71" si="1317">BJ64+BJ65+BJ66+BJ67+BJ68+BJ69+BJ70+BJ71</f>
        <v>17.241379310344826</v>
      </c>
      <c r="CK71" s="33">
        <f t="shared" ref="CK71" si="1318">BK64+BK65+BK66+BK67+BK68+BK69+BK70+BK71</f>
        <v>86.206896551724128</v>
      </c>
      <c r="CL71" s="32">
        <f t="shared" ref="CL71" si="1319">BL64+BL65+BL66+BL67+BL68+BL69+BL70+BL71</f>
        <v>93.103448275862064</v>
      </c>
      <c r="CM71" s="33">
        <f t="shared" ref="CM71" si="1320">BM64+BM65+BM66+BM67+BM68+BM69+BM70+BM71</f>
        <v>55.172413793103452</v>
      </c>
      <c r="CN71" s="33">
        <f t="shared" ref="CN71" si="1321">BN64+BN65+BN66+BN67+BN68+BN69+BN70+BN71</f>
        <v>99.999999999999986</v>
      </c>
      <c r="CO71" s="32">
        <f t="shared" ref="CO71" si="1322">BO64+BO65+BO66+BO67+BO68+BO69+BO70+BO71</f>
        <v>10.344827586206897</v>
      </c>
      <c r="CP71" s="33">
        <f t="shared" ref="CP71" si="1323">BP64+BP65+BP66+BP67+BP68+BP69+BP70+BP71</f>
        <v>41.379310344827587</v>
      </c>
      <c r="CQ71" s="31">
        <f t="shared" ref="CQ71" si="1324">BQ64+BQ65+BQ66+BQ67+BQ68+BQ69+BQ70+BQ71</f>
        <v>96.551724137931032</v>
      </c>
      <c r="CR71" s="31">
        <f t="shared" ref="CR71" si="1325">BR64+BR65+BR66+BR67+BR68+BR69+BR70+BR71</f>
        <v>100</v>
      </c>
      <c r="CS71" s="31">
        <f t="shared" ref="CS71" si="1326">BS64+BS65+BS66+BS67+BS68+BS69+BS70+BS71</f>
        <v>65.517241379310349</v>
      </c>
      <c r="CT71" s="33">
        <f t="shared" ref="CT71" si="1327">BT64+BT65+BT66+BT67+BT68+BT69+BT70+BT71</f>
        <v>100</v>
      </c>
      <c r="CW71" s="10"/>
      <c r="CX71" s="10"/>
      <c r="CY71" s="10"/>
      <c r="CZ71" s="10"/>
      <c r="DA71" s="10"/>
      <c r="DB71" s="10"/>
      <c r="DC71" s="10"/>
      <c r="DD71" s="10"/>
      <c r="DE71" s="10"/>
      <c r="DF71" s="10"/>
      <c r="DG71" s="10"/>
      <c r="DH71" s="10"/>
      <c r="DI71" s="10"/>
      <c r="DJ71" s="10"/>
      <c r="DK71" s="10"/>
      <c r="DL71" s="10"/>
      <c r="DM71" s="10"/>
      <c r="DN71" s="10"/>
      <c r="DO71" s="10"/>
      <c r="DP71" s="10"/>
      <c r="DQ71" s="10"/>
      <c r="DR71" s="10"/>
      <c r="DS71" s="10"/>
      <c r="DT71" s="10"/>
      <c r="DU71" s="10"/>
    </row>
    <row r="72" spans="2:126" x14ac:dyDescent="0.25">
      <c r="B72" s="49" t="s">
        <v>13</v>
      </c>
      <c r="C72" s="2">
        <v>0</v>
      </c>
      <c r="D72" s="2">
        <v>0</v>
      </c>
      <c r="E72" s="2">
        <v>0</v>
      </c>
      <c r="F72" s="2">
        <v>0</v>
      </c>
      <c r="G72" s="2">
        <v>9</v>
      </c>
      <c r="H72" s="2">
        <v>0</v>
      </c>
      <c r="I72" s="2">
        <v>9</v>
      </c>
      <c r="J72" s="2">
        <v>10</v>
      </c>
      <c r="K72" s="2">
        <v>0</v>
      </c>
      <c r="L72" s="2">
        <v>0</v>
      </c>
      <c r="M72" s="4">
        <v>0</v>
      </c>
      <c r="N72" s="3">
        <v>0</v>
      </c>
      <c r="O72" s="3">
        <v>0</v>
      </c>
      <c r="P72" s="3">
        <v>1</v>
      </c>
      <c r="Q72" s="3">
        <v>0</v>
      </c>
      <c r="R72" s="3">
        <v>0</v>
      </c>
      <c r="S72" s="49">
        <v>29</v>
      </c>
      <c r="V72" s="49">
        <v>4</v>
      </c>
      <c r="W72" s="3">
        <f>K64</f>
        <v>0</v>
      </c>
      <c r="X72" s="3">
        <f>K65</f>
        <v>0</v>
      </c>
      <c r="Y72" s="49">
        <f>K66</f>
        <v>1</v>
      </c>
      <c r="Z72" s="49">
        <f>K67</f>
        <v>0</v>
      </c>
      <c r="AA72" s="49">
        <f>K68</f>
        <v>0</v>
      </c>
      <c r="AB72" s="49">
        <f>K69</f>
        <v>1</v>
      </c>
      <c r="AC72" s="49">
        <f>K70</f>
        <v>1</v>
      </c>
      <c r="AD72" s="49">
        <f>K71</f>
        <v>1</v>
      </c>
      <c r="AE72" s="2">
        <f>K72</f>
        <v>0</v>
      </c>
      <c r="AF72" s="3">
        <f>K73</f>
        <v>1</v>
      </c>
      <c r="AG72" s="2">
        <f>K74</f>
        <v>1</v>
      </c>
      <c r="AH72" s="4">
        <f>K75</f>
        <v>0</v>
      </c>
      <c r="AI72" s="3">
        <f>K76</f>
        <v>0</v>
      </c>
      <c r="AJ72" s="3">
        <f>K77</f>
        <v>4</v>
      </c>
      <c r="AK72" s="3">
        <f>K78</f>
        <v>3</v>
      </c>
      <c r="AL72" s="3">
        <f>K79</f>
        <v>0</v>
      </c>
      <c r="AM72" s="3">
        <f>K80</f>
        <v>0</v>
      </c>
      <c r="AN72" s="3">
        <f>K81</f>
        <v>0</v>
      </c>
      <c r="AO72" s="3">
        <f>K82</f>
        <v>0</v>
      </c>
      <c r="AP72" s="3">
        <f>K83</f>
        <v>2</v>
      </c>
      <c r="AQ72" s="2">
        <f>K84</f>
        <v>1</v>
      </c>
      <c r="AR72" s="2">
        <f>K85</f>
        <v>0</v>
      </c>
      <c r="AS72" s="2">
        <f>K86</f>
        <v>9</v>
      </c>
      <c r="AT72" s="3">
        <f>K87</f>
        <v>0</v>
      </c>
      <c r="AU72" s="5"/>
      <c r="AV72" s="49">
        <v>4</v>
      </c>
      <c r="AW72" s="33">
        <f t="shared" ref="AW72" si="1328">PRODUCT(W72*100*1/W80)</f>
        <v>0</v>
      </c>
      <c r="AX72" s="33">
        <f t="shared" ref="AX72" si="1329">PRODUCT(X72*100*1/X80)</f>
        <v>0</v>
      </c>
      <c r="AY72" s="30">
        <f t="shared" ref="AY72" si="1330">PRODUCT(Y72*100*1/Y80)</f>
        <v>3.4482758620689653</v>
      </c>
      <c r="AZ72" s="30">
        <f t="shared" ref="AZ72" si="1331">PRODUCT(Z72*100*1/Z80)</f>
        <v>0</v>
      </c>
      <c r="BA72" s="30">
        <f t="shared" ref="BA72" si="1332">PRODUCT(AA72*100*1/AA80)</f>
        <v>0</v>
      </c>
      <c r="BB72" s="30">
        <f t="shared" ref="BB72" si="1333">PRODUCT(AB72*100*1/AB80)</f>
        <v>3.4482758620689653</v>
      </c>
      <c r="BC72" s="30">
        <f t="shared" ref="BC72" si="1334">PRODUCT(AC72*100*1/AC80)</f>
        <v>3.4482758620689653</v>
      </c>
      <c r="BD72" s="30">
        <f t="shared" ref="BD72" si="1335">PRODUCT(AD72*100*1/AD80)</f>
        <v>3.4482758620689653</v>
      </c>
      <c r="BE72" s="31">
        <f t="shared" ref="BE72" si="1336">PRODUCT(AE72*100*1/AE80)</f>
        <v>0</v>
      </c>
      <c r="BF72" s="33">
        <f t="shared" ref="BF72" si="1337">PRODUCT(AF72*100*1/AF80)</f>
        <v>3.4482758620689653</v>
      </c>
      <c r="BG72" s="31">
        <f t="shared" ref="BG72" si="1338">PRODUCT(AG72*100*1/AG80)</f>
        <v>3.4482758620689653</v>
      </c>
      <c r="BH72" s="32">
        <f t="shared" ref="BH72" si="1339">PRODUCT(AH72*100*1/AH80)</f>
        <v>0</v>
      </c>
      <c r="BI72" s="33">
        <f t="shared" ref="BI72" si="1340">PRODUCT(AI72*100*1/AI80)</f>
        <v>0</v>
      </c>
      <c r="BJ72" s="33">
        <f t="shared" ref="BJ72" si="1341">PRODUCT(AJ72*100*1/AJ80)</f>
        <v>13.793103448275861</v>
      </c>
      <c r="BK72" s="33">
        <f t="shared" ref="BK72" si="1342">PRODUCT(AK72*100*1/AK80)</f>
        <v>10.344827586206897</v>
      </c>
      <c r="BL72" s="33">
        <f t="shared" ref="BL72" si="1343">PRODUCT(AL72*100*1/AL80)</f>
        <v>0</v>
      </c>
      <c r="BM72" s="33">
        <f t="shared" ref="BM72" si="1344">PRODUCT(AM72*100*1/AM80)</f>
        <v>0</v>
      </c>
      <c r="BN72" s="33">
        <f t="shared" ref="BN72" si="1345">PRODUCT(AN72*100*1/AN80)</f>
        <v>0</v>
      </c>
      <c r="BO72" s="33">
        <f t="shared" ref="BO72" si="1346">PRODUCT(AO72*100*1/AO80)</f>
        <v>0</v>
      </c>
      <c r="BP72" s="33">
        <f t="shared" ref="BP72" si="1347">PRODUCT(AP72*100*1/AP80)</f>
        <v>6.8965517241379306</v>
      </c>
      <c r="BQ72" s="31">
        <f t="shared" ref="BQ72" si="1348">PRODUCT(AQ72*100*1/AQ80)</f>
        <v>3.4482758620689653</v>
      </c>
      <c r="BR72" s="31">
        <f t="shared" ref="BR72" si="1349">PRODUCT(AR72*100*1/AR80)</f>
        <v>0</v>
      </c>
      <c r="BS72" s="31">
        <f t="shared" ref="BS72" si="1350">PRODUCT(AS72*100*1/AS80)</f>
        <v>31.03448275862069</v>
      </c>
      <c r="BT72" s="33">
        <f t="shared" ref="BT72" si="1351">PRODUCT(AT72*100*1/AT80)</f>
        <v>0</v>
      </c>
      <c r="BU72" s="49"/>
      <c r="BV72" s="49">
        <v>4</v>
      </c>
      <c r="BW72" s="33">
        <f t="shared" ref="BW72" si="1352">AW64+AW65+AW66+AW67+AW68+AW69+AW70+AW71+AW72</f>
        <v>14.285714285714285</v>
      </c>
      <c r="BX72" s="33">
        <f t="shared" ref="BX72" si="1353">AX64+AX65+AX66+AX67+AX68+AX69+AX70+AX71+AX72</f>
        <v>17.241379310344826</v>
      </c>
      <c r="BY72" s="30">
        <f t="shared" ref="BY72" si="1354">AY64+AY65+AY66+AY67+AY68+AY69+AY70+AY71+AY72</f>
        <v>20.689655172413794</v>
      </c>
      <c r="BZ72" s="30">
        <f t="shared" ref="BZ72" si="1355">AZ64+AZ65+AZ66+AZ67+AZ68+AZ69+AZ70+AZ71+AZ72</f>
        <v>17.241379310344826</v>
      </c>
      <c r="CA72" s="30">
        <f t="shared" ref="CA72" si="1356">BA64+BA65+BA66+BA67+BA68+BA69+BA70+BA71+BA72</f>
        <v>13.793103448275861</v>
      </c>
      <c r="CB72" s="30">
        <f t="shared" ref="CB72" si="1357">BB64+BB65+BB66+BB67+BB68+BB69+BB70+BB71+BB72</f>
        <v>17.241379310344826</v>
      </c>
      <c r="CC72" s="30">
        <f t="shared" ref="CC72" si="1358">BC64+BC65+BC66+BC67+BC68+BC69+BC70+BC71+BC72</f>
        <v>24.137931034482758</v>
      </c>
      <c r="CD72" s="30">
        <f t="shared" ref="CD72" si="1359">BD64+BD65+BD66+BD67+BD68+BD69+BD70+BD71+BD72</f>
        <v>24.137931034482758</v>
      </c>
      <c r="CE72" s="31">
        <f t="shared" ref="CE72" si="1360">BE64+BE65+BE66+BE67+BE68+BE69+BE70+BE71+BE72</f>
        <v>96.551724137931046</v>
      </c>
      <c r="CF72" s="33">
        <f t="shared" ref="CF72" si="1361">BF64+BF65+BF66+BF67+BF68+BF69+BF70+BF71+BF72</f>
        <v>24.137931034482758</v>
      </c>
      <c r="CG72" s="31">
        <f t="shared" ref="CG72" si="1362">BG64+BG65+BG66+BG67+BG68+BG69+BG70+BG71+BG72</f>
        <v>3.4482758620689653</v>
      </c>
      <c r="CH72" s="32">
        <f t="shared" ref="CH72" si="1363">BH64+BH65+BH66+BH67+BH68+BH69+BH70+BH71+BH72</f>
        <v>31.034482758620687</v>
      </c>
      <c r="CI72" s="33">
        <f t="shared" ref="CI72" si="1364">BI64+BI65+BI66+BI67+BI68+BI69+BI70+BI71+BI72</f>
        <v>17.241379310344826</v>
      </c>
      <c r="CJ72" s="33">
        <f t="shared" ref="CJ72" si="1365">BJ64+BJ65+BJ66+BJ67+BJ68+BJ69+BJ70+BJ71+BJ72</f>
        <v>31.034482758620687</v>
      </c>
      <c r="CK72" s="33">
        <f t="shared" ref="CK72" si="1366">BK64+BK65+BK66+BK67+BK68+BK69+BK70+BK71+BK72</f>
        <v>96.551724137931018</v>
      </c>
      <c r="CL72" s="33">
        <f t="shared" ref="CL72" si="1367">BL64+BL65+BL66+BL67+BL68+BL69+BL70+BL71+BL72</f>
        <v>93.103448275862064</v>
      </c>
      <c r="CM72" s="33">
        <f t="shared" ref="CM72" si="1368">BM64+BM65+BM66+BM67+BM68+BM69+BM70+BM71+BM72</f>
        <v>55.172413793103452</v>
      </c>
      <c r="CN72" s="33">
        <f t="shared" ref="CN72" si="1369">BN64+BN65+BN66+BN67+BN68+BN69+BN70+BN71+BN72</f>
        <v>99.999999999999986</v>
      </c>
      <c r="CO72" s="33">
        <f t="shared" ref="CO72" si="1370">BO64+BO65+BO66+BO67+BO68+BO69+BO70+BO71+BO72</f>
        <v>10.344827586206897</v>
      </c>
      <c r="CP72" s="33">
        <f t="shared" ref="CP72" si="1371">BP64+BP65+BP66+BP67+BP68+BP69+BP70+BP71+BP72</f>
        <v>48.275862068965516</v>
      </c>
      <c r="CQ72" s="31">
        <f t="shared" ref="CQ72" si="1372">BQ64+BQ65+BQ66+BQ67+BQ68+BQ69+BQ70+BQ71+BQ72</f>
        <v>100</v>
      </c>
      <c r="CR72" s="31">
        <f t="shared" ref="CR72" si="1373">BR64+BR65+BR66+BR67+BR68+BR69+BR70+BR71+BR72</f>
        <v>100</v>
      </c>
      <c r="CS72" s="31">
        <f t="shared" ref="CS72" si="1374">BS64+BS65+BS66+BS67+BS68+BS69+BS70+BS71+BS72</f>
        <v>96.551724137931046</v>
      </c>
      <c r="CT72" s="33">
        <f t="shared" ref="CT72" si="1375">BT64+BT65+BT66+BT67+BT68+BT69+BT70+BT71+BT72</f>
        <v>100</v>
      </c>
      <c r="CW72" s="10"/>
      <c r="CX72" s="10"/>
      <c r="CY72" s="10"/>
      <c r="CZ72" s="10"/>
      <c r="DA72" s="10"/>
      <c r="DB72" s="10"/>
      <c r="DC72" s="10"/>
      <c r="DD72" s="10"/>
      <c r="DE72" s="10"/>
      <c r="DF72" s="10"/>
      <c r="DG72" s="10"/>
      <c r="DH72" s="10"/>
      <c r="DI72" s="10"/>
      <c r="DJ72" s="10"/>
      <c r="DK72" s="10"/>
      <c r="DL72" s="10"/>
      <c r="DM72" s="10"/>
      <c r="DN72" s="10"/>
      <c r="DO72" s="10"/>
      <c r="DP72" s="10"/>
      <c r="DQ72" s="10"/>
      <c r="DR72" s="10"/>
      <c r="DS72" s="10"/>
      <c r="DT72" s="10"/>
      <c r="DU72" s="10"/>
    </row>
    <row r="73" spans="2:126" x14ac:dyDescent="0.25">
      <c r="B73" s="49" t="s">
        <v>14</v>
      </c>
      <c r="C73" s="2">
        <v>0</v>
      </c>
      <c r="D73" s="2">
        <v>0</v>
      </c>
      <c r="E73" s="2">
        <v>5</v>
      </c>
      <c r="F73" s="2">
        <v>0</v>
      </c>
      <c r="G73" s="2">
        <v>0</v>
      </c>
      <c r="H73" s="2">
        <v>0</v>
      </c>
      <c r="I73" s="2">
        <v>0</v>
      </c>
      <c r="J73" s="3">
        <v>1</v>
      </c>
      <c r="K73" s="3">
        <v>1</v>
      </c>
      <c r="L73" s="3">
        <v>4</v>
      </c>
      <c r="M73" s="3">
        <v>18</v>
      </c>
      <c r="N73" s="3">
        <v>0</v>
      </c>
      <c r="O73" s="3">
        <v>0</v>
      </c>
      <c r="P73" s="3">
        <v>0</v>
      </c>
      <c r="Q73" s="3">
        <v>0</v>
      </c>
      <c r="R73" s="3">
        <v>0</v>
      </c>
      <c r="S73" s="49">
        <v>29</v>
      </c>
      <c r="V73" s="49">
        <v>8</v>
      </c>
      <c r="W73" s="3">
        <f>L64</f>
        <v>24</v>
      </c>
      <c r="X73" s="3">
        <f>L65</f>
        <v>1</v>
      </c>
      <c r="Y73" s="49">
        <f>L66</f>
        <v>0</v>
      </c>
      <c r="Z73" s="49">
        <f>L67</f>
        <v>1</v>
      </c>
      <c r="AA73" s="49">
        <f>L68</f>
        <v>1</v>
      </c>
      <c r="AB73" s="49">
        <f>L69</f>
        <v>0</v>
      </c>
      <c r="AC73" s="49">
        <f>L70</f>
        <v>1</v>
      </c>
      <c r="AD73" s="49">
        <f>L71</f>
        <v>0</v>
      </c>
      <c r="AE73" s="2">
        <f>L72</f>
        <v>0</v>
      </c>
      <c r="AF73" s="3">
        <f>L73</f>
        <v>4</v>
      </c>
      <c r="AG73" s="2">
        <f>L74</f>
        <v>2</v>
      </c>
      <c r="AH73" s="3">
        <f>L75</f>
        <v>0</v>
      </c>
      <c r="AI73" s="3">
        <f>L76</f>
        <v>24</v>
      </c>
      <c r="AJ73" s="3">
        <f>L77</f>
        <v>8</v>
      </c>
      <c r="AK73" s="3">
        <f>L78</f>
        <v>1</v>
      </c>
      <c r="AL73" s="3">
        <f>L79</f>
        <v>2</v>
      </c>
      <c r="AM73" s="3">
        <f>L80</f>
        <v>13</v>
      </c>
      <c r="AN73" s="3">
        <f>L81</f>
        <v>0</v>
      </c>
      <c r="AO73" s="3">
        <f>L82</f>
        <v>2</v>
      </c>
      <c r="AP73" s="3">
        <f>L83</f>
        <v>15</v>
      </c>
      <c r="AQ73" s="3">
        <f>L84</f>
        <v>0</v>
      </c>
      <c r="AR73" s="3">
        <f>L85</f>
        <v>0</v>
      </c>
      <c r="AS73" s="3">
        <f>L86</f>
        <v>1</v>
      </c>
      <c r="AT73" s="3">
        <f>L87</f>
        <v>0</v>
      </c>
      <c r="AU73" s="7"/>
      <c r="AV73" s="49">
        <v>8</v>
      </c>
      <c r="AW73" s="33">
        <f t="shared" ref="AW73" si="1376">PRODUCT(W73*100*1/W80)</f>
        <v>85.714285714285708</v>
      </c>
      <c r="AX73" s="33">
        <f t="shared" ref="AX73" si="1377">PRODUCT(X73*100*1/X80)</f>
        <v>3.4482758620689653</v>
      </c>
      <c r="AY73" s="30">
        <f t="shared" ref="AY73" si="1378">PRODUCT(Y73*100*1/Y80)</f>
        <v>0</v>
      </c>
      <c r="AZ73" s="30">
        <f t="shared" ref="AZ73" si="1379">PRODUCT(Z73*100*1/Z80)</f>
        <v>3.4482758620689653</v>
      </c>
      <c r="BA73" s="30">
        <f t="shared" ref="BA73" si="1380">PRODUCT(AA73*100*1/AA80)</f>
        <v>3.4482758620689653</v>
      </c>
      <c r="BB73" s="30">
        <f t="shared" ref="BB73" si="1381">PRODUCT(AB73*100*1/AB80)</f>
        <v>0</v>
      </c>
      <c r="BC73" s="30">
        <f t="shared" ref="BC73" si="1382">PRODUCT(AC73*100*1/AC80)</f>
        <v>3.4482758620689653</v>
      </c>
      <c r="BD73" s="30">
        <f t="shared" ref="BD73" si="1383">PRODUCT(AD73*100*1/AD80)</f>
        <v>0</v>
      </c>
      <c r="BE73" s="31">
        <f t="shared" ref="BE73" si="1384">PRODUCT(AE73*100*1/AE80)</f>
        <v>0</v>
      </c>
      <c r="BF73" s="33">
        <f t="shared" ref="BF73" si="1385">PRODUCT(AF73*100*1/AF80)</f>
        <v>13.793103448275861</v>
      </c>
      <c r="BG73" s="31">
        <f t="shared" ref="BG73" si="1386">PRODUCT(AG73*100*1/AG80)</f>
        <v>6.8965517241379306</v>
      </c>
      <c r="BH73" s="33">
        <f t="shared" ref="BH73" si="1387">PRODUCT(AH73*100*1/AH80)</f>
        <v>0</v>
      </c>
      <c r="BI73" s="33">
        <f t="shared" ref="BI73" si="1388">PRODUCT(AI73*100*1/AI80)</f>
        <v>82.758620689655174</v>
      </c>
      <c r="BJ73" s="33">
        <f t="shared" ref="BJ73" si="1389">PRODUCT(AJ73*100*1/AJ80)</f>
        <v>27.586206896551722</v>
      </c>
      <c r="BK73" s="33">
        <f t="shared" ref="BK73" si="1390">PRODUCT(AK73*100*1/AK80)</f>
        <v>3.4482758620689653</v>
      </c>
      <c r="BL73" s="33">
        <f t="shared" ref="BL73" si="1391">PRODUCT(AL73*100*1/AL80)</f>
        <v>6.8965517241379306</v>
      </c>
      <c r="BM73" s="33">
        <f t="shared" ref="BM73" si="1392">PRODUCT(AM73*100*1/AM80)</f>
        <v>44.827586206896555</v>
      </c>
      <c r="BN73" s="33">
        <f t="shared" ref="BN73" si="1393">PRODUCT(AN73*100*1/AN80)</f>
        <v>0</v>
      </c>
      <c r="BO73" s="33">
        <f t="shared" ref="BO73" si="1394">PRODUCT(AO73*100*1/AO80)</f>
        <v>6.8965517241379306</v>
      </c>
      <c r="BP73" s="33">
        <f t="shared" ref="BP73" si="1395">PRODUCT(AP73*100*1/AP80)</f>
        <v>51.724137931034484</v>
      </c>
      <c r="BQ73" s="33">
        <f t="shared" ref="BQ73" si="1396">PRODUCT(AQ73*100*1/AQ80)</f>
        <v>0</v>
      </c>
      <c r="BR73" s="33">
        <f t="shared" ref="BR73" si="1397">PRODUCT(AR73*100*1/AR80)</f>
        <v>0</v>
      </c>
      <c r="BS73" s="33">
        <f t="shared" ref="BS73" si="1398">PRODUCT(AS73*100*1/AS80)</f>
        <v>3.4482758620689653</v>
      </c>
      <c r="BT73" s="33">
        <f t="shared" ref="BT73" si="1399">PRODUCT(AT73*100*1/AT80)</f>
        <v>0</v>
      </c>
      <c r="BU73" s="49"/>
      <c r="BV73" s="49">
        <v>8</v>
      </c>
      <c r="BW73" s="33">
        <f t="shared" ref="BW73" si="1400">AW64+AW65+AW66+AW67+AW68+AW69+AW70+AW71+AW72+AW73</f>
        <v>100</v>
      </c>
      <c r="BX73" s="33">
        <f t="shared" ref="BX73" si="1401">AX64+AX65+AX66+AX67+AX68+AX69+AX70+AX71+AX72+AX73</f>
        <v>20.68965517241379</v>
      </c>
      <c r="BY73" s="30">
        <f t="shared" ref="BY73" si="1402">AY64+AY65+AY66+AY67+AY68+AY69+AY70+AY71+AY72+AY73</f>
        <v>20.689655172413794</v>
      </c>
      <c r="BZ73" s="30">
        <f t="shared" ref="BZ73" si="1403">AZ64+AZ65+AZ66+AZ67+AZ68+AZ69+AZ70+AZ71+AZ72+AZ73</f>
        <v>20.68965517241379</v>
      </c>
      <c r="CA73" s="30">
        <f t="shared" ref="CA73" si="1404">BA64+BA65+BA66+BA67+BA68+BA69+BA70+BA71+BA72+BA73</f>
        <v>17.241379310344826</v>
      </c>
      <c r="CB73" s="30">
        <f t="shared" ref="CB73" si="1405">BB64+BB65+BB66+BB67+BB68+BB69+BB70+BB71+BB72+BB73</f>
        <v>17.241379310344826</v>
      </c>
      <c r="CC73" s="30">
        <f t="shared" ref="CC73" si="1406">BC64+BC65+BC66+BC67+BC68+BC69+BC70+BC71+BC72+BC73</f>
        <v>27.586206896551722</v>
      </c>
      <c r="CD73" s="30">
        <f t="shared" ref="CD73" si="1407">BD64+BD65+BD66+BD67+BD68+BD69+BD70+BD71+BD72+BD73</f>
        <v>24.137931034482758</v>
      </c>
      <c r="CE73" s="31">
        <f t="shared" ref="CE73" si="1408">BE64+BE65+BE66+BE67+BE68+BE69+BE70+BE71+BE72+BE73</f>
        <v>96.551724137931046</v>
      </c>
      <c r="CF73" s="33">
        <f t="shared" ref="CF73" si="1409">BF64+BF65+BF66+BF67+BF68+BF69+BF70+BF71+BF72+BF73</f>
        <v>37.931034482758619</v>
      </c>
      <c r="CG73" s="31">
        <f t="shared" ref="CG73" si="1410">BG64+BG65+BG66+BG67+BG68+BG69+BG70+BG71+BG72+BG73</f>
        <v>10.344827586206897</v>
      </c>
      <c r="CH73" s="33">
        <f t="shared" ref="CH73" si="1411">BH64+BH65+BH66+BH67+BH68+BH69+BH70+BH71+BH72+BH73</f>
        <v>31.034482758620687</v>
      </c>
      <c r="CI73" s="33">
        <f t="shared" ref="CI73" si="1412">BI64+BI65+BI66+BI67+BI68+BI69+BI70+BI71+BI72+BI73</f>
        <v>100</v>
      </c>
      <c r="CJ73" s="33">
        <f t="shared" ref="CJ73" si="1413">BJ64+BJ65+BJ66+BJ67+BJ68+BJ69+BJ70+BJ71+BJ72+BJ73</f>
        <v>58.620689655172413</v>
      </c>
      <c r="CK73" s="33">
        <f t="shared" ref="CK73" si="1414">BK64+BK65+BK66+BK67+BK68+BK69+BK70+BK71+BK72+BK73</f>
        <v>99.999999999999986</v>
      </c>
      <c r="CL73" s="33">
        <f t="shared" ref="CL73" si="1415">BL64+BL65+BL66+BL67+BL68+BL69+BL70+BL71+BL72+BL73</f>
        <v>100</v>
      </c>
      <c r="CM73" s="33">
        <f t="shared" ref="CM73" si="1416">BM64+BM65+BM66+BM67+BM68+BM69+BM70+BM71+BM72+BM73</f>
        <v>100</v>
      </c>
      <c r="CN73" s="33">
        <f t="shared" ref="CN73" si="1417">BN64+BN65+BN66+BN67+BN68+BN69+BN70+BN71+BN72+BN73</f>
        <v>99.999999999999986</v>
      </c>
      <c r="CO73" s="33">
        <f t="shared" ref="CO73" si="1418">BO64+BO65+BO66+BO67+BO68+BO69+BO70+BO71+BO72+BO73</f>
        <v>17.241379310344826</v>
      </c>
      <c r="CP73" s="33">
        <f t="shared" ref="CP73" si="1419">BP64+BP65+BP66+BP67+BP68+BP69+BP70+BP71+BP72+BP73</f>
        <v>100</v>
      </c>
      <c r="CQ73" s="33">
        <f t="shared" ref="CQ73" si="1420">BQ64+BQ65+BQ66+BQ67+BQ68+BQ69+BQ70+BQ71+BQ72+BQ73</f>
        <v>100</v>
      </c>
      <c r="CR73" s="33">
        <f t="shared" ref="CR73" si="1421">BR64+BR65+BR66+BR67+BR68+BR69+BR70+BR71+BR72+BR73</f>
        <v>100</v>
      </c>
      <c r="CS73" s="33">
        <f t="shared" ref="CS73" si="1422">BS64+BS65+BS66+BS67+BS68+BS69+BS70+BS71+BS72+BS73</f>
        <v>100.00000000000001</v>
      </c>
      <c r="CT73" s="33">
        <f t="shared" ref="CT73" si="1423">BT64+BT65+BT66+BT67+BT68+BT69+BT70+BT71+BT72+BT73</f>
        <v>100</v>
      </c>
      <c r="CW73" s="10"/>
      <c r="CX73" s="10"/>
      <c r="CY73" s="10"/>
      <c r="CZ73" s="10"/>
      <c r="DA73" s="10"/>
      <c r="DB73" s="10"/>
      <c r="DC73" s="10"/>
      <c r="DD73" s="10"/>
      <c r="DE73" s="10"/>
      <c r="DF73" s="10"/>
      <c r="DG73" s="10"/>
      <c r="DH73" s="10"/>
      <c r="DI73" s="10"/>
      <c r="DJ73" s="10"/>
      <c r="DK73" s="10"/>
      <c r="DL73" s="10"/>
      <c r="DM73" s="10"/>
      <c r="DN73" s="10"/>
      <c r="DO73" s="10"/>
      <c r="DP73" s="10"/>
      <c r="DQ73" s="10"/>
      <c r="DR73" s="10"/>
      <c r="DS73" s="10"/>
      <c r="DT73" s="10"/>
      <c r="DU73" s="10"/>
    </row>
    <row r="74" spans="2:126" x14ac:dyDescent="0.25">
      <c r="B74" s="49" t="s">
        <v>16</v>
      </c>
      <c r="C74" s="2">
        <v>0</v>
      </c>
      <c r="D74" s="2">
        <v>0</v>
      </c>
      <c r="E74" s="2">
        <v>0</v>
      </c>
      <c r="F74" s="2">
        <v>0</v>
      </c>
      <c r="G74" s="2">
        <v>0</v>
      </c>
      <c r="H74" s="2">
        <v>0</v>
      </c>
      <c r="I74" s="2">
        <v>0</v>
      </c>
      <c r="J74" s="2">
        <v>0</v>
      </c>
      <c r="K74" s="2">
        <v>1</v>
      </c>
      <c r="L74" s="2">
        <v>2</v>
      </c>
      <c r="M74" s="2">
        <v>5</v>
      </c>
      <c r="N74" s="2">
        <v>9</v>
      </c>
      <c r="O74" s="3">
        <v>8</v>
      </c>
      <c r="P74" s="3">
        <v>2</v>
      </c>
      <c r="Q74" s="3">
        <v>2</v>
      </c>
      <c r="R74" s="3">
        <v>0</v>
      </c>
      <c r="S74" s="49">
        <v>29</v>
      </c>
      <c r="V74" s="49">
        <v>16</v>
      </c>
      <c r="W74" s="3">
        <f>M64</f>
        <v>0</v>
      </c>
      <c r="X74" s="3">
        <f>M65</f>
        <v>23</v>
      </c>
      <c r="Y74" s="49">
        <f>M66</f>
        <v>1</v>
      </c>
      <c r="Z74" s="49">
        <f>M67</f>
        <v>1</v>
      </c>
      <c r="AA74" s="49">
        <f>M68</f>
        <v>24</v>
      </c>
      <c r="AB74" s="49">
        <f>M69</f>
        <v>0</v>
      </c>
      <c r="AC74" s="49">
        <f>M70</f>
        <v>2</v>
      </c>
      <c r="AD74" s="49">
        <f>M71</f>
        <v>0</v>
      </c>
      <c r="AE74" s="4">
        <f>M72</f>
        <v>0</v>
      </c>
      <c r="AF74" s="3">
        <f>M73</f>
        <v>18</v>
      </c>
      <c r="AG74" s="2">
        <f>M74</f>
        <v>5</v>
      </c>
      <c r="AH74" s="3">
        <f>M75</f>
        <v>5</v>
      </c>
      <c r="AI74" s="3">
        <f>M76</f>
        <v>0</v>
      </c>
      <c r="AJ74" s="3">
        <f>M77</f>
        <v>12</v>
      </c>
      <c r="AK74" s="3">
        <f>M78</f>
        <v>0</v>
      </c>
      <c r="AL74" s="3">
        <f>M79</f>
        <v>0</v>
      </c>
      <c r="AM74" s="3">
        <f>M80</f>
        <v>0</v>
      </c>
      <c r="AN74" s="3">
        <f>M81</f>
        <v>0</v>
      </c>
      <c r="AO74" s="3">
        <f>M82</f>
        <v>2</v>
      </c>
      <c r="AP74" s="3">
        <f>M83</f>
        <v>0</v>
      </c>
      <c r="AQ74" s="3">
        <f>M84</f>
        <v>0</v>
      </c>
      <c r="AR74" s="3">
        <f>M85</f>
        <v>0</v>
      </c>
      <c r="AS74" s="3">
        <f>M86</f>
        <v>0</v>
      </c>
      <c r="AT74" s="3">
        <f>M87</f>
        <v>0</v>
      </c>
      <c r="AU74" s="7"/>
      <c r="AV74" s="49">
        <v>16</v>
      </c>
      <c r="AW74" s="33">
        <f t="shared" ref="AW74" si="1424">PRODUCT(W74*100*1/W80)</f>
        <v>0</v>
      </c>
      <c r="AX74" s="33">
        <f t="shared" ref="AX74" si="1425">PRODUCT(X74*100*1/X80)</f>
        <v>79.310344827586206</v>
      </c>
      <c r="AY74" s="30">
        <f t="shared" ref="AY74" si="1426">PRODUCT(Y74*100*1/Y80)</f>
        <v>3.4482758620689653</v>
      </c>
      <c r="AZ74" s="30">
        <f t="shared" ref="AZ74" si="1427">PRODUCT(Z74*100*1/Z80)</f>
        <v>3.4482758620689653</v>
      </c>
      <c r="BA74" s="30">
        <f t="shared" ref="BA74" si="1428">PRODUCT(AA74*100*1/AA80)</f>
        <v>82.758620689655174</v>
      </c>
      <c r="BB74" s="30">
        <f t="shared" ref="BB74" si="1429">PRODUCT(AB74*100*1/AB80)</f>
        <v>0</v>
      </c>
      <c r="BC74" s="30">
        <f t="shared" ref="BC74" si="1430">PRODUCT(AC74*100*1/AC80)</f>
        <v>6.8965517241379306</v>
      </c>
      <c r="BD74" s="30">
        <f t="shared" ref="BD74" si="1431">PRODUCT(AD74*100*1/AD80)</f>
        <v>0</v>
      </c>
      <c r="BE74" s="32">
        <f t="shared" ref="BE74" si="1432">PRODUCT(AE74*100*1/AE80)</f>
        <v>0</v>
      </c>
      <c r="BF74" s="33">
        <f t="shared" ref="BF74" si="1433">PRODUCT(AF74*100*1/AF80)</f>
        <v>62.068965517241381</v>
      </c>
      <c r="BG74" s="31">
        <f t="shared" ref="BG74" si="1434">PRODUCT(AG74*100*1/AG80)</f>
        <v>17.241379310344829</v>
      </c>
      <c r="BH74" s="33">
        <f t="shared" ref="BH74" si="1435">PRODUCT(AH74*100*1/AH80)</f>
        <v>17.241379310344829</v>
      </c>
      <c r="BI74" s="33">
        <f t="shared" ref="BI74" si="1436">PRODUCT(AI74*100*1/AI80)</f>
        <v>0</v>
      </c>
      <c r="BJ74" s="33">
        <f t="shared" ref="BJ74" si="1437">PRODUCT(AJ74*100*1/AJ80)</f>
        <v>41.379310344827587</v>
      </c>
      <c r="BK74" s="33">
        <f t="shared" ref="BK74" si="1438">PRODUCT(AK74*100*1/AK80)</f>
        <v>0</v>
      </c>
      <c r="BL74" s="33">
        <f t="shared" ref="BL74" si="1439">PRODUCT(AL74*100*1/AL80)</f>
        <v>0</v>
      </c>
      <c r="BM74" s="33">
        <f t="shared" ref="BM74" si="1440">PRODUCT(AM74*100*1/AM80)</f>
        <v>0</v>
      </c>
      <c r="BN74" s="33">
        <f t="shared" ref="BN74" si="1441">PRODUCT(AN74*100*1/AN80)</f>
        <v>0</v>
      </c>
      <c r="BO74" s="33">
        <f t="shared" ref="BO74" si="1442">PRODUCT(AO74*100*1/AO80)</f>
        <v>6.8965517241379306</v>
      </c>
      <c r="BP74" s="33">
        <f t="shared" ref="BP74" si="1443">PRODUCT(AP74*100*1/AP80)</f>
        <v>0</v>
      </c>
      <c r="BQ74" s="33">
        <f t="shared" ref="BQ74" si="1444">PRODUCT(AQ74*100*1/AQ80)</f>
        <v>0</v>
      </c>
      <c r="BR74" s="33">
        <f t="shared" ref="BR74" si="1445">PRODUCT(AR74*100*1/AR80)</f>
        <v>0</v>
      </c>
      <c r="BS74" s="33">
        <f t="shared" ref="BS74" si="1446">PRODUCT(AS74*100*1/AS80)</f>
        <v>0</v>
      </c>
      <c r="BT74" s="33">
        <f t="shared" ref="BT74" si="1447">PRODUCT(AT74*100*1/AT80)</f>
        <v>0</v>
      </c>
      <c r="BU74" s="49"/>
      <c r="BV74" s="49">
        <v>16</v>
      </c>
      <c r="BW74" s="33">
        <f t="shared" ref="BW74" si="1448">AW64+AW65+AW66+AW67+AW68+AW69+AW70+AW71+AW72+AW73+AW74</f>
        <v>100</v>
      </c>
      <c r="BX74" s="33">
        <f t="shared" ref="BX74" si="1449">AX64+AX65+AX66+AX67+AX68+AX69+AX70+AX71+AX72+AX73+AX74</f>
        <v>100</v>
      </c>
      <c r="BY74" s="30">
        <f t="shared" ref="BY74" si="1450">AY64+AY65+AY66+AY67+AY68+AY69+AY70+AY71+AY72+AY73+AY74</f>
        <v>24.137931034482758</v>
      </c>
      <c r="BZ74" s="30">
        <f t="shared" ref="BZ74" si="1451">AZ64+AZ65+AZ66+AZ67+AZ68+AZ69+AZ70+AZ71+AZ72+AZ73+AZ74</f>
        <v>24.137931034482754</v>
      </c>
      <c r="CA74" s="30">
        <f t="shared" ref="CA74" si="1452">BA64+BA65+BA66+BA67+BA68+BA69+BA70+BA71+BA72+BA73+BA74</f>
        <v>100</v>
      </c>
      <c r="CB74" s="30">
        <f t="shared" ref="CB74" si="1453">BB64+BB65+BB66+BB67+BB68+BB69+BB70+BB71+BB72+BB73+BB74</f>
        <v>17.241379310344826</v>
      </c>
      <c r="CC74" s="30">
        <f t="shared" ref="CC74" si="1454">BC64+BC65+BC66+BC67+BC68+BC69+BC70+BC71+BC72+BC73+BC74</f>
        <v>34.482758620689651</v>
      </c>
      <c r="CD74" s="30">
        <f t="shared" ref="CD74" si="1455">BD64+BD65+BD66+BD67+BD68+BD69+BD70+BD71+BD72+BD73+BD74</f>
        <v>24.137931034482758</v>
      </c>
      <c r="CE74" s="32">
        <f t="shared" ref="CE74" si="1456">BE64+BE65+BE66+BE67+BE68+BE69+BE70+BE71+BE72+BE73+BE74</f>
        <v>96.551724137931046</v>
      </c>
      <c r="CF74" s="33">
        <f t="shared" ref="CF74" si="1457">BF64+BF65+BF66+BF67+BF68+BF69+BF70+BF71+BF72+BF73+BF74</f>
        <v>100</v>
      </c>
      <c r="CG74" s="31">
        <f t="shared" ref="CG74" si="1458">BG64+BG65+BG66+BG67+BG68+BG69+BG70+BG71+BG72+BG73+BG74</f>
        <v>27.586206896551726</v>
      </c>
      <c r="CH74" s="33">
        <f t="shared" ref="CH74" si="1459">BH64+BH65+BH66+BH67+BH68+BH69+BH70+BH71+BH72+BH73+BH74</f>
        <v>48.275862068965516</v>
      </c>
      <c r="CI74" s="33">
        <f t="shared" ref="CI74" si="1460">BI64+BI65+BI66+BI67+BI68+BI69+BI70+BI71+BI72+BI73+BI74</f>
        <v>100</v>
      </c>
      <c r="CJ74" s="33">
        <f t="shared" ref="CJ74" si="1461">BJ64+BJ65+BJ66+BJ67+BJ68+BJ69+BJ70+BJ71+BJ72+BJ73+BJ74</f>
        <v>100</v>
      </c>
      <c r="CK74" s="33">
        <f t="shared" ref="CK74" si="1462">BK64+BK65+BK66+BK67+BK68+BK69+BK70+BK71+BK72+BK73+BK74</f>
        <v>99.999999999999986</v>
      </c>
      <c r="CL74" s="33">
        <f t="shared" ref="CL74" si="1463">BL64+BL65+BL66+BL67+BL68+BL69+BL70+BL71+BL72+BL73+BL74</f>
        <v>100</v>
      </c>
      <c r="CM74" s="33">
        <f t="shared" ref="CM74" si="1464">BM64+BM65+BM66+BM67+BM68+BM69+BM70+BM71+BM72+BM73+BM74</f>
        <v>100</v>
      </c>
      <c r="CN74" s="33">
        <f t="shared" ref="CN74" si="1465">BN64+BN65+BN66+BN67+BN68+BN69+BN70+BN71+BN72+BN73+BN74</f>
        <v>99.999999999999986</v>
      </c>
      <c r="CO74" s="33">
        <f t="shared" ref="CO74" si="1466">BO64+BO65+BO66+BO67+BO68+BO69+BO70+BO71+BO72+BO73+BO74</f>
        <v>24.137931034482754</v>
      </c>
      <c r="CP74" s="33">
        <f t="shared" ref="CP74" si="1467">BP64+BP65+BP66+BP67+BP68+BP69+BP70+BP71+BP72+BP73+BP74</f>
        <v>100</v>
      </c>
      <c r="CQ74" s="33">
        <f t="shared" ref="CQ74" si="1468">BQ64+BQ65+BQ66+BQ67+BQ68+BQ69+BQ70+BQ71+BQ72+BQ73+BQ74</f>
        <v>100</v>
      </c>
      <c r="CR74" s="33">
        <f t="shared" ref="CR74" si="1469">BR64+BR65+BR66+BR67+BR68+BR69+BR70+BR71+BR72+BR73+BR74</f>
        <v>100</v>
      </c>
      <c r="CS74" s="33">
        <f t="shared" ref="CS74" si="1470">BS64+BS65+BS66+BS67+BS68+BS69+BS70+BS71+BS72+BS73+BS74</f>
        <v>100.00000000000001</v>
      </c>
      <c r="CT74" s="33">
        <f t="shared" ref="CT74" si="1471">BT64+BT65+BT66+BT67+BT68+BT69+BT70+BT71+BT72+BT73+BT74</f>
        <v>100</v>
      </c>
      <c r="CW74" s="10"/>
      <c r="CX74" s="10"/>
      <c r="CY74" s="10"/>
      <c r="CZ74" s="10"/>
      <c r="DA74" s="10"/>
      <c r="DB74" s="10"/>
      <c r="DC74" s="10"/>
      <c r="DD74" s="10"/>
      <c r="DE74" s="10"/>
      <c r="DF74" s="10"/>
      <c r="DG74" s="10"/>
      <c r="DH74" s="10"/>
      <c r="DI74" s="10"/>
      <c r="DJ74" s="10"/>
      <c r="DK74" s="10"/>
      <c r="DL74" s="10"/>
      <c r="DM74" s="10"/>
      <c r="DN74" s="10"/>
      <c r="DO74" s="10"/>
      <c r="DP74" s="10"/>
      <c r="DQ74" s="10"/>
      <c r="DR74" s="10"/>
      <c r="DS74" s="10"/>
      <c r="DT74" s="10"/>
      <c r="DU74" s="10"/>
    </row>
    <row r="75" spans="2:126" x14ac:dyDescent="0.25">
      <c r="B75" s="49" t="s">
        <v>17</v>
      </c>
      <c r="C75" s="2">
        <v>0</v>
      </c>
      <c r="D75" s="2">
        <v>0</v>
      </c>
      <c r="E75" s="2">
        <v>1</v>
      </c>
      <c r="F75" s="2">
        <v>0</v>
      </c>
      <c r="G75" s="2">
        <v>2</v>
      </c>
      <c r="H75" s="2">
        <v>1</v>
      </c>
      <c r="I75" s="2">
        <v>4</v>
      </c>
      <c r="J75" s="2">
        <v>1</v>
      </c>
      <c r="K75" s="4">
        <v>0</v>
      </c>
      <c r="L75" s="3">
        <v>0</v>
      </c>
      <c r="M75" s="3">
        <v>5</v>
      </c>
      <c r="N75" s="3">
        <v>15</v>
      </c>
      <c r="O75" s="3">
        <v>0</v>
      </c>
      <c r="P75" s="3">
        <v>0</v>
      </c>
      <c r="Q75" s="3">
        <v>0</v>
      </c>
      <c r="R75" s="3">
        <v>0</v>
      </c>
      <c r="S75" s="49">
        <v>29</v>
      </c>
      <c r="V75" s="49">
        <v>32</v>
      </c>
      <c r="W75" s="3">
        <f>N64</f>
        <v>0</v>
      </c>
      <c r="X75" s="3">
        <f>N65</f>
        <v>0</v>
      </c>
      <c r="Y75" s="49">
        <f>N66</f>
        <v>20</v>
      </c>
      <c r="Z75" s="49">
        <f>N67</f>
        <v>0</v>
      </c>
      <c r="AA75" s="49">
        <f>N68</f>
        <v>0</v>
      </c>
      <c r="AB75" s="49">
        <f>N69</f>
        <v>1</v>
      </c>
      <c r="AC75" s="49">
        <f>N70</f>
        <v>19</v>
      </c>
      <c r="AD75" s="49">
        <f>N71</f>
        <v>22</v>
      </c>
      <c r="AE75" s="3">
        <f>N72</f>
        <v>0</v>
      </c>
      <c r="AF75" s="3">
        <f>N73</f>
        <v>0</v>
      </c>
      <c r="AG75" s="2">
        <f>N74</f>
        <v>9</v>
      </c>
      <c r="AH75" s="3">
        <f>N75</f>
        <v>15</v>
      </c>
      <c r="AI75" s="3">
        <f>N76</f>
        <v>0</v>
      </c>
      <c r="AJ75" s="3">
        <f>N77</f>
        <v>0</v>
      </c>
      <c r="AK75" s="3">
        <f>N78</f>
        <v>0</v>
      </c>
      <c r="AL75" s="3">
        <f>N79</f>
        <v>0</v>
      </c>
      <c r="AM75" s="3">
        <f>N80</f>
        <v>0</v>
      </c>
      <c r="AN75" s="3">
        <f>N81</f>
        <v>0</v>
      </c>
      <c r="AO75" s="3">
        <f>N82</f>
        <v>22</v>
      </c>
      <c r="AP75" s="3">
        <f>N83</f>
        <v>0</v>
      </c>
      <c r="AQ75" s="3">
        <f>N84</f>
        <v>0</v>
      </c>
      <c r="AR75" s="3">
        <f>N85</f>
        <v>0</v>
      </c>
      <c r="AS75" s="3">
        <f>N86</f>
        <v>0</v>
      </c>
      <c r="AT75" s="3">
        <f>N87</f>
        <v>0</v>
      </c>
      <c r="AU75" s="7"/>
      <c r="AV75" s="49">
        <v>32</v>
      </c>
      <c r="AW75" s="33">
        <f t="shared" ref="AW75" si="1472">PRODUCT(W75*100*1/W80)</f>
        <v>0</v>
      </c>
      <c r="AX75" s="33">
        <f t="shared" ref="AX75" si="1473">PRODUCT(X75*100*1/X80)</f>
        <v>0</v>
      </c>
      <c r="AY75" s="30">
        <f t="shared" ref="AY75" si="1474">PRODUCT(Y75*100*1/Y80)</f>
        <v>68.965517241379317</v>
      </c>
      <c r="AZ75" s="30">
        <f t="shared" ref="AZ75" si="1475">PRODUCT(Z75*100*1/Z80)</f>
        <v>0</v>
      </c>
      <c r="BA75" s="30">
        <f t="shared" ref="BA75" si="1476">PRODUCT(AA75*100*1/AA80)</f>
        <v>0</v>
      </c>
      <c r="BB75" s="30">
        <f t="shared" ref="BB75" si="1477">PRODUCT(AB75*100*1/AB80)</f>
        <v>3.4482758620689653</v>
      </c>
      <c r="BC75" s="30">
        <f t="shared" ref="BC75" si="1478">PRODUCT(AC75*100*1/AC80)</f>
        <v>65.517241379310349</v>
      </c>
      <c r="BD75" s="30">
        <f t="shared" ref="BD75" si="1479">PRODUCT(AD75*100*1/AD80)</f>
        <v>75.862068965517238</v>
      </c>
      <c r="BE75" s="33">
        <f t="shared" ref="BE75" si="1480">PRODUCT(AE75*100*1/AE80)</f>
        <v>0</v>
      </c>
      <c r="BF75" s="33">
        <f t="shared" ref="BF75" si="1481">PRODUCT(AF75*100*1/AF80)</f>
        <v>0</v>
      </c>
      <c r="BG75" s="31">
        <f t="shared" ref="BG75" si="1482">PRODUCT(AG75*100*1/AG80)</f>
        <v>31.03448275862069</v>
      </c>
      <c r="BH75" s="33">
        <f t="shared" ref="BH75" si="1483">PRODUCT(AH75*100*1/AH80)</f>
        <v>51.724137931034484</v>
      </c>
      <c r="BI75" s="33">
        <f t="shared" ref="BI75" si="1484">PRODUCT(AI75*100*1/AI80)</f>
        <v>0</v>
      </c>
      <c r="BJ75" s="33">
        <f t="shared" ref="BJ75" si="1485">PRODUCT(AJ75*100*1/AJ80)</f>
        <v>0</v>
      </c>
      <c r="BK75" s="33">
        <f t="shared" ref="BK75" si="1486">PRODUCT(AK75*100*1/AK80)</f>
        <v>0</v>
      </c>
      <c r="BL75" s="33">
        <f t="shared" ref="BL75" si="1487">PRODUCT(AL75*100*1/AL80)</f>
        <v>0</v>
      </c>
      <c r="BM75" s="33">
        <f t="shared" ref="BM75" si="1488">PRODUCT(AM75*100*1/AM80)</f>
        <v>0</v>
      </c>
      <c r="BN75" s="33">
        <f t="shared" ref="BN75" si="1489">PRODUCT(AN75*100*1/AN80)</f>
        <v>0</v>
      </c>
      <c r="BO75" s="33">
        <f t="shared" ref="BO75" si="1490">PRODUCT(AO75*100*1/AO80)</f>
        <v>75.862068965517238</v>
      </c>
      <c r="BP75" s="33">
        <f t="shared" ref="BP75" si="1491">PRODUCT(AP75*100*1/AP80)</f>
        <v>0</v>
      </c>
      <c r="BQ75" s="33">
        <f t="shared" ref="BQ75" si="1492">PRODUCT(AQ75*100*1/AQ80)</f>
        <v>0</v>
      </c>
      <c r="BR75" s="33">
        <f t="shared" ref="BR75" si="1493">PRODUCT(AR75*100*1/AR80)</f>
        <v>0</v>
      </c>
      <c r="BS75" s="33">
        <f t="shared" ref="BS75" si="1494">PRODUCT(AS75*100*1/AS80)</f>
        <v>0</v>
      </c>
      <c r="BT75" s="33">
        <f t="shared" ref="BT75" si="1495">PRODUCT(AT75*100*1/AT80)</f>
        <v>0</v>
      </c>
      <c r="BU75" s="49"/>
      <c r="BV75" s="49">
        <v>32</v>
      </c>
      <c r="BW75" s="33">
        <f t="shared" ref="BW75" si="1496">AW64+AW65+AW66+AW67+AW68+AW69+AW70+AW71+AW72+AW73+AW74+AW75</f>
        <v>100</v>
      </c>
      <c r="BX75" s="33">
        <f t="shared" ref="BX75" si="1497">AX64+AX65+AX66+AX67+AX68+AX69+AX70+AX71+AX72+AX73+AX74+AX75</f>
        <v>100</v>
      </c>
      <c r="BY75" s="30">
        <f t="shared" ref="BY75" si="1498">AY64+AY65+AY66+AY67+AY68+AY69+AY70+AY71+AY72+AY73+AY74+AY75</f>
        <v>93.103448275862078</v>
      </c>
      <c r="BZ75" s="30">
        <f t="shared" ref="BZ75" si="1499">AZ64+AZ65+AZ66+AZ67+AZ68+AZ69+AZ70+AZ71+AZ72+AZ73+AZ74+AZ75</f>
        <v>24.137931034482754</v>
      </c>
      <c r="CA75" s="30">
        <f t="shared" ref="CA75" si="1500">BA64+BA65+BA66+BA67+BA68+BA69+BA70+BA71+BA72+BA73+BA74+BA75</f>
        <v>100</v>
      </c>
      <c r="CB75" s="30">
        <f t="shared" ref="CB75" si="1501">BB64+BB65+BB66+BB67+BB68+BB69+BB70+BB71+BB72+BB73+BB74+BB75</f>
        <v>20.68965517241379</v>
      </c>
      <c r="CC75" s="30">
        <f t="shared" ref="CC75" si="1502">BC64+BC65+BC66+BC67+BC68+BC69+BC70+BC71+BC72+BC73+BC74+BC75</f>
        <v>100</v>
      </c>
      <c r="CD75" s="30">
        <f t="shared" ref="CD75" si="1503">BD64+BD65+BD66+BD67+BD68+BD69+BD70+BD71+BD72+BD73+BD74+BD75</f>
        <v>100</v>
      </c>
      <c r="CE75" s="33">
        <f t="shared" ref="CE75" si="1504">BE64+BE65+BE66+BE67+BE68+BE69+BE70+BE71+BE72+BE73+BE74+BE75</f>
        <v>96.551724137931046</v>
      </c>
      <c r="CF75" s="33">
        <f t="shared" ref="CF75" si="1505">BF64+BF65+BF66+BF67+BF68+BF69+BF70+BF71+BF72+BF73+BF74+BF75</f>
        <v>100</v>
      </c>
      <c r="CG75" s="31">
        <f t="shared" ref="CG75" si="1506">BG64+BG65+BG66+BG67+BG68+BG69+BG70+BG71+BG72+BG73+BG74+BG75</f>
        <v>58.620689655172413</v>
      </c>
      <c r="CH75" s="33">
        <f t="shared" ref="CH75" si="1507">BH64+BH65+BH66+BH67+BH68+BH69+BH70+BH71+BH72+BH73+BH74+BH75</f>
        <v>100</v>
      </c>
      <c r="CI75" s="33">
        <f t="shared" ref="CI75" si="1508">BI64+BI65+BI66+BI67+BI68+BI69+BI70+BI71+BI72+BI73+BI74+BI75</f>
        <v>100</v>
      </c>
      <c r="CJ75" s="33">
        <f t="shared" ref="CJ75" si="1509">BJ64+BJ65+BJ66+BJ67+BJ68+BJ69+BJ70+BJ71+BJ72+BJ73+BJ74+BJ75</f>
        <v>100</v>
      </c>
      <c r="CK75" s="33">
        <f t="shared" ref="CK75" si="1510">BK64+BK65+BK66+BK67+BK68+BK69+BK70+BK71+BK72+BK73+BK74+BK75</f>
        <v>99.999999999999986</v>
      </c>
      <c r="CL75" s="33">
        <f t="shared" ref="CL75" si="1511">BL64+BL65+BL66+BL67+BL68+BL69+BL70+BL71+BL72+BL73+BL74+BL75</f>
        <v>100</v>
      </c>
      <c r="CM75" s="33">
        <f t="shared" ref="CM75" si="1512">BM64+BM65+BM66+BM67+BM68+BM69+BM70+BM71+BM72+BM73+BM74+BM75</f>
        <v>100</v>
      </c>
      <c r="CN75" s="33">
        <f t="shared" ref="CN75" si="1513">BN64+BN65+BN66+BN67+BN68+BN69+BN70+BN71+BN72+BN73+BN74+BN75</f>
        <v>99.999999999999986</v>
      </c>
      <c r="CO75" s="33">
        <f t="shared" ref="CO75" si="1514">BO64+BO65+BO66+BO67+BO68+BO69+BO70+BO71+BO72+BO73+BO74+BO75</f>
        <v>100</v>
      </c>
      <c r="CP75" s="33">
        <f t="shared" ref="CP75" si="1515">BP64+BP65+BP66+BP67+BP68+BP69+BP70+BP71+BP72+BP73+BP74+BP75</f>
        <v>100</v>
      </c>
      <c r="CQ75" s="33">
        <f t="shared" ref="CQ75" si="1516">BQ64+BQ65+BQ66+BQ67+BQ68+BQ69+BQ70+BQ71+BQ72+BQ73+BQ74+BQ75</f>
        <v>100</v>
      </c>
      <c r="CR75" s="33">
        <f t="shared" ref="CR75" si="1517">BR64+BR65+BR66+BR67+BR68+BR69+BR70+BR71+BR72+BR73+BR74+BR75</f>
        <v>100</v>
      </c>
      <c r="CS75" s="33">
        <f t="shared" ref="CS75" si="1518">BS64+BS65+BS66+BS67+BS68+BS69+BS70+BS71+BS72+BS73+BS74+BS75</f>
        <v>100.00000000000001</v>
      </c>
      <c r="CT75" s="33">
        <f t="shared" ref="CT75" si="1519">BT64+BT65+BT66+BT67+BT68+BT69+BT70+BT71+BT72+BT73+BT74+BT75</f>
        <v>100</v>
      </c>
      <c r="CW75" s="10"/>
      <c r="CX75" s="10"/>
      <c r="CY75" s="10"/>
      <c r="CZ75" s="10"/>
      <c r="DA75" s="10"/>
      <c r="DB75" s="10"/>
      <c r="DC75" s="10"/>
      <c r="DD75" s="10"/>
      <c r="DE75" s="10"/>
      <c r="DF75" s="10"/>
      <c r="DG75" s="10"/>
      <c r="DH75" s="10"/>
      <c r="DI75" s="10"/>
      <c r="DJ75" s="10"/>
      <c r="DK75" s="10"/>
      <c r="DL75" s="10"/>
      <c r="DM75" s="10"/>
      <c r="DN75" s="10"/>
      <c r="DO75" s="10"/>
      <c r="DP75" s="10"/>
      <c r="DQ75" s="10"/>
      <c r="DR75" s="10"/>
      <c r="DS75" s="10"/>
      <c r="DT75" s="10"/>
      <c r="DU75" s="10"/>
    </row>
    <row r="76" spans="2:126" x14ac:dyDescent="0.25">
      <c r="B76" s="49" t="s">
        <v>18</v>
      </c>
      <c r="C76" s="2">
        <v>0</v>
      </c>
      <c r="D76" s="2">
        <v>0</v>
      </c>
      <c r="E76" s="2">
        <v>0</v>
      </c>
      <c r="F76" s="2">
        <v>2</v>
      </c>
      <c r="G76" s="2">
        <v>2</v>
      </c>
      <c r="H76" s="2">
        <v>1</v>
      </c>
      <c r="I76" s="2">
        <v>0</v>
      </c>
      <c r="J76" s="3">
        <v>0</v>
      </c>
      <c r="K76" s="3">
        <v>0</v>
      </c>
      <c r="L76" s="3">
        <v>24</v>
      </c>
      <c r="M76" s="3">
        <v>0</v>
      </c>
      <c r="N76" s="3">
        <v>0</v>
      </c>
      <c r="O76" s="3">
        <v>0</v>
      </c>
      <c r="P76" s="3">
        <v>0</v>
      </c>
      <c r="Q76" s="3">
        <v>0</v>
      </c>
      <c r="R76" s="3">
        <v>0</v>
      </c>
      <c r="S76" s="49">
        <v>29</v>
      </c>
      <c r="V76" s="49">
        <v>64</v>
      </c>
      <c r="W76" s="3">
        <f>O64</f>
        <v>0</v>
      </c>
      <c r="X76" s="3">
        <f>O65</f>
        <v>0</v>
      </c>
      <c r="Y76" s="49">
        <f>O66</f>
        <v>2</v>
      </c>
      <c r="Z76" s="49">
        <f>O67</f>
        <v>3</v>
      </c>
      <c r="AA76" s="49">
        <f>O68</f>
        <v>0</v>
      </c>
      <c r="AB76" s="49">
        <f>O69</f>
        <v>23</v>
      </c>
      <c r="AC76" s="49">
        <f>O70</f>
        <v>0</v>
      </c>
      <c r="AD76" s="49">
        <f>O71</f>
        <v>0</v>
      </c>
      <c r="AE76" s="3">
        <f>O72</f>
        <v>0</v>
      </c>
      <c r="AF76" s="3">
        <f>O73</f>
        <v>0</v>
      </c>
      <c r="AG76" s="3">
        <f>O74</f>
        <v>8</v>
      </c>
      <c r="AH76" s="3">
        <f>O75</f>
        <v>0</v>
      </c>
      <c r="AI76" s="3">
        <f>O76</f>
        <v>0</v>
      </c>
      <c r="AJ76" s="3">
        <f>O77</f>
        <v>0</v>
      </c>
      <c r="AK76" s="3">
        <f>O78</f>
        <v>0</v>
      </c>
      <c r="AL76" s="3">
        <f>O79</f>
        <v>0</v>
      </c>
      <c r="AM76" s="3">
        <f>O80</f>
        <v>0</v>
      </c>
      <c r="AN76" s="3">
        <f>O81</f>
        <v>0</v>
      </c>
      <c r="AO76" s="3">
        <f>O82</f>
        <v>0</v>
      </c>
      <c r="AP76" s="3">
        <f>O83</f>
        <v>0</v>
      </c>
      <c r="AQ76" s="3">
        <f>O84</f>
        <v>0</v>
      </c>
      <c r="AR76" s="3">
        <f>O85</f>
        <v>0</v>
      </c>
      <c r="AS76" s="3">
        <f>O86</f>
        <v>0</v>
      </c>
      <c r="AT76" s="3">
        <f>O87</f>
        <v>0</v>
      </c>
      <c r="AU76" s="7"/>
      <c r="AV76" s="49">
        <v>64</v>
      </c>
      <c r="AW76" s="33">
        <f t="shared" ref="AW76" si="1520">PRODUCT(W76*100*1/W80)</f>
        <v>0</v>
      </c>
      <c r="AX76" s="33">
        <f t="shared" ref="AX76" si="1521">PRODUCT(X76*100*1/X80)</f>
        <v>0</v>
      </c>
      <c r="AY76" s="30">
        <f t="shared" ref="AY76" si="1522">PRODUCT(Y76*100*1/Y80)</f>
        <v>6.8965517241379306</v>
      </c>
      <c r="AZ76" s="30">
        <f t="shared" ref="AZ76" si="1523">PRODUCT(Z76*100*1/Z80)</f>
        <v>10.344827586206897</v>
      </c>
      <c r="BA76" s="30">
        <f t="shared" ref="BA76" si="1524">PRODUCT(AA76*100*1/AA80)</f>
        <v>0</v>
      </c>
      <c r="BB76" s="30">
        <f t="shared" ref="BB76" si="1525">PRODUCT(AB76*100*1/AB80)</f>
        <v>79.310344827586206</v>
      </c>
      <c r="BC76" s="30">
        <f t="shared" ref="BC76" si="1526">PRODUCT(AC76*100*1/AC80)</f>
        <v>0</v>
      </c>
      <c r="BD76" s="30">
        <f t="shared" ref="BD76" si="1527">PRODUCT(AD76*100*1/AD80)</f>
        <v>0</v>
      </c>
      <c r="BE76" s="33">
        <f t="shared" ref="BE76" si="1528">PRODUCT(AE76*100*1/AE80)</f>
        <v>0</v>
      </c>
      <c r="BF76" s="33">
        <f t="shared" ref="BF76" si="1529">PRODUCT(AF76*100*1/AF80)</f>
        <v>0</v>
      </c>
      <c r="BG76" s="33">
        <f t="shared" ref="BG76" si="1530">PRODUCT(AG76*100*1/AG80)</f>
        <v>27.586206896551722</v>
      </c>
      <c r="BH76" s="33">
        <f t="shared" ref="BH76" si="1531">PRODUCT(AH76*100*1/AH80)</f>
        <v>0</v>
      </c>
      <c r="BI76" s="33">
        <f t="shared" ref="BI76" si="1532">PRODUCT(AI76*100*1/AI80)</f>
        <v>0</v>
      </c>
      <c r="BJ76" s="33">
        <f t="shared" ref="BJ76" si="1533">PRODUCT(AJ76*100*1/AJ80)</f>
        <v>0</v>
      </c>
      <c r="BK76" s="33">
        <f t="shared" ref="BK76" si="1534">PRODUCT(AK76*100*1/AK80)</f>
        <v>0</v>
      </c>
      <c r="BL76" s="33">
        <f t="shared" ref="BL76" si="1535">PRODUCT(AL76*100*1/AL80)</f>
        <v>0</v>
      </c>
      <c r="BM76" s="33">
        <f t="shared" ref="BM76" si="1536">PRODUCT(AM76*100*1/AM80)</f>
        <v>0</v>
      </c>
      <c r="BN76" s="33">
        <f t="shared" ref="BN76" si="1537">PRODUCT(AN76*100*1/AN80)</f>
        <v>0</v>
      </c>
      <c r="BO76" s="33">
        <f t="shared" ref="BO76" si="1538">PRODUCT(AO76*100*1/AO80)</f>
        <v>0</v>
      </c>
      <c r="BP76" s="33">
        <f t="shared" ref="BP76" si="1539">PRODUCT(AP76*100*1/AP80)</f>
        <v>0</v>
      </c>
      <c r="BQ76" s="33">
        <f t="shared" ref="BQ76" si="1540">PRODUCT(AQ76*100*1/AQ80)</f>
        <v>0</v>
      </c>
      <c r="BR76" s="33">
        <f t="shared" ref="BR76" si="1541">PRODUCT(AR76*100*1/AR80)</f>
        <v>0</v>
      </c>
      <c r="BS76" s="33">
        <f t="shared" ref="BS76" si="1542">PRODUCT(AS76*100*1/AS80)</f>
        <v>0</v>
      </c>
      <c r="BT76" s="33">
        <f t="shared" ref="BT76" si="1543">PRODUCT(AT76*100*1/AT80)</f>
        <v>0</v>
      </c>
      <c r="BU76" s="49"/>
      <c r="BV76" s="49">
        <v>64</v>
      </c>
      <c r="BW76" s="33">
        <f t="shared" ref="BW76" si="1544">AW64+AW65+AW66+AW67+AW68+AW69+AW70+AW71+AW72+AW73+AW74+AW75+AW76</f>
        <v>100</v>
      </c>
      <c r="BX76" s="33">
        <f t="shared" ref="BX76" si="1545">AX64+AX65+AX66+AX67+AX68+AX69+AX70+AX71+AX72+AX73+AX74+AX75+AX76</f>
        <v>100</v>
      </c>
      <c r="BY76" s="30">
        <f t="shared" ref="BY76" si="1546">AY64+AY65+AY66+AY67+AY68+AY69+AY70+AY71+AY72+AY73+AY74+AY75+AY76</f>
        <v>100.00000000000001</v>
      </c>
      <c r="BZ76" s="30">
        <f t="shared" ref="BZ76" si="1547">AZ64+AZ65+AZ66+AZ67+AZ68+AZ69+AZ70+AZ71+AZ72+AZ73+AZ74+AZ75+AZ76</f>
        <v>34.482758620689651</v>
      </c>
      <c r="CA76" s="30">
        <f t="shared" ref="CA76" si="1548">BA64+BA65+BA66+BA67+BA68+BA69+BA70+BA71+BA72+BA73+BA74+BA75+BA76</f>
        <v>100</v>
      </c>
      <c r="CB76" s="30">
        <f t="shared" ref="CB76" si="1549">BB64+BB65+BB66+BB67+BB68+BB69+BB70+BB71+BB72+BB73+BB74+BB75+BB76</f>
        <v>100</v>
      </c>
      <c r="CC76" s="30">
        <f t="shared" ref="CC76" si="1550">BC64+BC65+BC66+BC67+BC68+BC69+BC70+BC71+BC72+BC73+BC74+BC75+BC76</f>
        <v>100</v>
      </c>
      <c r="CD76" s="30">
        <f t="shared" ref="CD76" si="1551">BD64+BD65+BD66+BD67+BD68+BD69+BD70+BD71+BD72+BD73+BD74+BD75+BD76</f>
        <v>100</v>
      </c>
      <c r="CE76" s="33">
        <f t="shared" ref="CE76" si="1552">BE64+BE65+BE66+BE67+BE68+BE69+BE70+BE71+BE72+BE73+BE74+BE75+BE76</f>
        <v>96.551724137931046</v>
      </c>
      <c r="CF76" s="33">
        <f t="shared" ref="CF76" si="1553">BF64+BF65+BF66+BF67+BF68+BF69+BF70+BF71+BF72+BF73+BF74+BF75+BF76</f>
        <v>100</v>
      </c>
      <c r="CG76" s="33">
        <f t="shared" ref="CG76" si="1554">BG64+BG65+BG66+BG67+BG68+BG69+BG70+BG71+BG72+BG73+BG74+BG75+BG76</f>
        <v>86.206896551724128</v>
      </c>
      <c r="CH76" s="33">
        <f t="shared" ref="CH76" si="1555">BH64+BH65+BH66+BH67+BH68+BH69+BH70+BH71+BH72+BH73+BH74+BH75+BH76</f>
        <v>100</v>
      </c>
      <c r="CI76" s="33">
        <f t="shared" ref="CI76" si="1556">BI64+BI65+BI66+BI67+BI68+BI69+BI70+BI71+BI72+BI73+BI74+BI75+BI76</f>
        <v>100</v>
      </c>
      <c r="CJ76" s="33">
        <f t="shared" ref="CJ76" si="1557">BJ64+BJ65+BJ66+BJ67+BJ68+BJ69+BJ70+BJ71+BJ72+BJ73+BJ74+BJ75+BJ76</f>
        <v>100</v>
      </c>
      <c r="CK76" s="33">
        <f t="shared" ref="CK76" si="1558">BK64+BK65+BK66+BK67+BK68+BK69+BK70+BK71+BK72+BK73+BK74+BK75+BK76</f>
        <v>99.999999999999986</v>
      </c>
      <c r="CL76" s="33">
        <f t="shared" ref="CL76" si="1559">BL64+BL65+BL66+BL67+BL68+BL69+BL70+BL71+BL72+BL73+BL74+BL75+BL76</f>
        <v>100</v>
      </c>
      <c r="CM76" s="33">
        <f t="shared" ref="CM76" si="1560">BM64+BM65+BM66+BM67+BM68+BM69+BM70+BM71+BM72+BM73+BM74+BM75+BM76</f>
        <v>100</v>
      </c>
      <c r="CN76" s="33">
        <f t="shared" ref="CN76" si="1561">BN64+BN65+BN66+BN67+BN68+BN69+BN70+BN71+BN72+BN73+BN74+BN75+BN76</f>
        <v>99.999999999999986</v>
      </c>
      <c r="CO76" s="33">
        <f t="shared" ref="CO76" si="1562">BO64+BO65+BO66+BO67+BO68+BO69+BO70+BO71+BO72+BO73+BO74+BO75+BO76</f>
        <v>100</v>
      </c>
      <c r="CP76" s="33">
        <f t="shared" ref="CP76" si="1563">BP64+BP65+BP66+BP67+BP68+BP69+BP70+BP71+BP72+BP73+BP74+BP75+BP76</f>
        <v>100</v>
      </c>
      <c r="CQ76" s="33">
        <f t="shared" ref="CQ76" si="1564">BQ64+BQ65+BQ66+BQ67+BQ68+BQ69+BQ70+BQ71+BQ72+BQ73+BQ74+BQ75+BQ76</f>
        <v>100</v>
      </c>
      <c r="CR76" s="33">
        <f t="shared" ref="CR76" si="1565">BR64+BR65+BR66+BR67+BR68+BR69+BR70+BR71+BR72+BR73+BR74+BR75+BR76</f>
        <v>100</v>
      </c>
      <c r="CS76" s="33">
        <f t="shared" ref="CS76" si="1566">BS64+BS65+BS66+BS67+BS68+BS69+BS70+BS71+BS72+BS73+BS74+BS75+BS76</f>
        <v>100.00000000000001</v>
      </c>
      <c r="CT76" s="33">
        <f t="shared" ref="CT76" si="1567">BT64+BT65+BT66+BT67+BT68+BT69+BT70+BT71+BT72+BT73+BT74+BT75+BT76</f>
        <v>100</v>
      </c>
      <c r="CW76" s="10"/>
      <c r="CX76" s="10"/>
      <c r="CY76" s="10"/>
      <c r="CZ76" s="10"/>
      <c r="DA76" s="10"/>
      <c r="DB76" s="10"/>
      <c r="DC76" s="10"/>
      <c r="DD76" s="10"/>
      <c r="DE76" s="10"/>
      <c r="DF76" s="10"/>
      <c r="DG76" s="10"/>
      <c r="DH76" s="10"/>
      <c r="DI76" s="10"/>
      <c r="DJ76" s="10"/>
      <c r="DK76" s="10"/>
      <c r="DL76" s="10"/>
      <c r="DM76" s="10"/>
      <c r="DN76" s="10"/>
      <c r="DO76" s="10"/>
      <c r="DP76" s="10"/>
      <c r="DQ76" s="10"/>
      <c r="DR76" s="10"/>
      <c r="DS76" s="10"/>
      <c r="DT76" s="10"/>
      <c r="DU76" s="10"/>
    </row>
    <row r="77" spans="2:126" x14ac:dyDescent="0.25">
      <c r="B77" s="49" t="s">
        <v>19</v>
      </c>
      <c r="C77" s="2">
        <v>0</v>
      </c>
      <c r="D77" s="2">
        <v>0</v>
      </c>
      <c r="E77" s="2">
        <v>0</v>
      </c>
      <c r="F77" s="2">
        <v>3</v>
      </c>
      <c r="G77" s="2">
        <v>2</v>
      </c>
      <c r="H77" s="2">
        <v>0</v>
      </c>
      <c r="I77" s="2">
        <v>0</v>
      </c>
      <c r="J77" s="3">
        <v>0</v>
      </c>
      <c r="K77" s="3">
        <v>4</v>
      </c>
      <c r="L77" s="3">
        <v>8</v>
      </c>
      <c r="M77" s="3">
        <v>12</v>
      </c>
      <c r="N77" s="3">
        <v>0</v>
      </c>
      <c r="O77" s="3">
        <v>0</v>
      </c>
      <c r="P77" s="3">
        <v>0</v>
      </c>
      <c r="Q77" s="3">
        <v>0</v>
      </c>
      <c r="R77" s="3">
        <v>0</v>
      </c>
      <c r="S77" s="49">
        <v>29</v>
      </c>
      <c r="V77" s="49">
        <v>128</v>
      </c>
      <c r="W77" s="3">
        <f>P64</f>
        <v>0</v>
      </c>
      <c r="X77" s="3">
        <f>P65</f>
        <v>0</v>
      </c>
      <c r="Y77" s="49">
        <f>P66</f>
        <v>0</v>
      </c>
      <c r="Z77" s="49">
        <f>P67</f>
        <v>19</v>
      </c>
      <c r="AA77" s="49">
        <f>P68</f>
        <v>0</v>
      </c>
      <c r="AB77" s="49">
        <f>P69</f>
        <v>0</v>
      </c>
      <c r="AC77" s="49">
        <f>P70</f>
        <v>0</v>
      </c>
      <c r="AD77" s="49">
        <f>P71</f>
        <v>0</v>
      </c>
      <c r="AE77" s="3">
        <f>P72</f>
        <v>1</v>
      </c>
      <c r="AF77" s="3">
        <f>P73</f>
        <v>0</v>
      </c>
      <c r="AG77" s="3">
        <f>P74</f>
        <v>2</v>
      </c>
      <c r="AH77" s="3">
        <f>P75</f>
        <v>0</v>
      </c>
      <c r="AI77" s="3">
        <f>P76</f>
        <v>0</v>
      </c>
      <c r="AJ77" s="3">
        <f>P77</f>
        <v>0</v>
      </c>
      <c r="AK77" s="3">
        <f>P78</f>
        <v>0</v>
      </c>
      <c r="AL77" s="3">
        <f>P79</f>
        <v>0</v>
      </c>
      <c r="AM77" s="3">
        <f>P80</f>
        <v>0</v>
      </c>
      <c r="AN77" s="3">
        <f>P81</f>
        <v>0</v>
      </c>
      <c r="AO77" s="3">
        <f>P82</f>
        <v>0</v>
      </c>
      <c r="AP77" s="3">
        <f>P83</f>
        <v>0</v>
      </c>
      <c r="AQ77" s="3">
        <f>P84</f>
        <v>0</v>
      </c>
      <c r="AR77" s="3">
        <f>P85</f>
        <v>0</v>
      </c>
      <c r="AS77" s="3">
        <f>P86</f>
        <v>0</v>
      </c>
      <c r="AT77" s="3">
        <f>P87</f>
        <v>0</v>
      </c>
      <c r="AU77" s="7"/>
      <c r="AV77" s="49">
        <v>128</v>
      </c>
      <c r="AW77" s="33">
        <f t="shared" ref="AW77" si="1568">PRODUCT(W77*100*1/W80)</f>
        <v>0</v>
      </c>
      <c r="AX77" s="33">
        <f t="shared" ref="AX77" si="1569">PRODUCT(X77*100*1/X80)</f>
        <v>0</v>
      </c>
      <c r="AY77" s="30">
        <f t="shared" ref="AY77" si="1570">PRODUCT(Y77*100*1/Y80)</f>
        <v>0</v>
      </c>
      <c r="AZ77" s="30">
        <f t="shared" ref="AZ77" si="1571">PRODUCT(Z77*100*1/Z80)</f>
        <v>65.517241379310349</v>
      </c>
      <c r="BA77" s="30">
        <f t="shared" ref="BA77" si="1572">PRODUCT(AA77*100*1/AA80)</f>
        <v>0</v>
      </c>
      <c r="BB77" s="30">
        <f t="shared" ref="BB77" si="1573">PRODUCT(AB77*100*1/AB80)</f>
        <v>0</v>
      </c>
      <c r="BC77" s="30">
        <f t="shared" ref="BC77" si="1574">PRODUCT(AC77*100*1/AC80)</f>
        <v>0</v>
      </c>
      <c r="BD77" s="30">
        <f t="shared" ref="BD77" si="1575">PRODUCT(AD77*100*1/AD80)</f>
        <v>0</v>
      </c>
      <c r="BE77" s="33">
        <f t="shared" ref="BE77" si="1576">PRODUCT(AE77*100*1/AE80)</f>
        <v>3.4482758620689653</v>
      </c>
      <c r="BF77" s="33">
        <f t="shared" ref="BF77" si="1577">PRODUCT(AF77*100*1/AF80)</f>
        <v>0</v>
      </c>
      <c r="BG77" s="33">
        <f t="shared" ref="BG77" si="1578">PRODUCT(AG77*100*1/AG80)</f>
        <v>6.8965517241379306</v>
      </c>
      <c r="BH77" s="33">
        <f t="shared" ref="BH77" si="1579">PRODUCT(AH77*100*1/AH80)</f>
        <v>0</v>
      </c>
      <c r="BI77" s="33">
        <f t="shared" ref="BI77" si="1580">PRODUCT(AI77*100*1/AI80)</f>
        <v>0</v>
      </c>
      <c r="BJ77" s="33">
        <f t="shared" ref="BJ77" si="1581">PRODUCT(AJ77*100*1/AJ80)</f>
        <v>0</v>
      </c>
      <c r="BK77" s="33">
        <f t="shared" ref="BK77" si="1582">PRODUCT(AK77*100*1/AK80)</f>
        <v>0</v>
      </c>
      <c r="BL77" s="33">
        <f t="shared" ref="BL77" si="1583">PRODUCT(AL77*100*1/AL80)</f>
        <v>0</v>
      </c>
      <c r="BM77" s="33">
        <f t="shared" ref="BM77" si="1584">PRODUCT(AM77*100*1/AM80)</f>
        <v>0</v>
      </c>
      <c r="BN77" s="33">
        <f t="shared" ref="BN77" si="1585">PRODUCT(AN77*100*1/AN80)</f>
        <v>0</v>
      </c>
      <c r="BO77" s="33">
        <f t="shared" ref="BO77" si="1586">PRODUCT(AO77*100*1/AO80)</f>
        <v>0</v>
      </c>
      <c r="BP77" s="33">
        <f t="shared" ref="BP77" si="1587">PRODUCT(AP77*100*1/AP80)</f>
        <v>0</v>
      </c>
      <c r="BQ77" s="33">
        <f t="shared" ref="BQ77" si="1588">PRODUCT(AQ77*100*1/AQ80)</f>
        <v>0</v>
      </c>
      <c r="BR77" s="33">
        <f t="shared" ref="BR77" si="1589">PRODUCT(AR77*100*1/AR80)</f>
        <v>0</v>
      </c>
      <c r="BS77" s="33">
        <f t="shared" ref="BS77" si="1590">PRODUCT(AS77*100*1/AS80)</f>
        <v>0</v>
      </c>
      <c r="BT77" s="33">
        <f t="shared" ref="BT77" si="1591">PRODUCT(AT77*100*1/AT80)</f>
        <v>0</v>
      </c>
      <c r="BU77" s="49"/>
      <c r="BV77" s="49">
        <v>128</v>
      </c>
      <c r="BW77" s="33">
        <f t="shared" ref="BW77" si="1592">AW64+AW65+AW66+AW67+AW68+AW69+AW70+AW71+AW72+AW73+AW74+AW75+AW76+AW77</f>
        <v>100</v>
      </c>
      <c r="BX77" s="33">
        <f t="shared" ref="BX77" si="1593">AX64+AX65+AX66+AX67+AX68+AX69+AX70+AX71+AX72+AX73+AX74+AX75+AX76+AX77</f>
        <v>100</v>
      </c>
      <c r="BY77" s="30">
        <f t="shared" ref="BY77" si="1594">AY64+AY65+AY66+AY67+AY68+AY69+AY70+AY71+AY72+AY73+AY74+AY75+AY76+AY77</f>
        <v>100.00000000000001</v>
      </c>
      <c r="BZ77" s="30">
        <f t="shared" ref="BZ77" si="1595">AZ64+AZ65+AZ66+AZ67+AZ68+AZ69+AZ70+AZ71+AZ72+AZ73+AZ74+AZ75+AZ76+AZ77</f>
        <v>100</v>
      </c>
      <c r="CA77" s="30">
        <f t="shared" ref="CA77" si="1596">BA64+BA65+BA66+BA67+BA68+BA69+BA70+BA71+BA72+BA73+BA74+BA75+BA76+BA77</f>
        <v>100</v>
      </c>
      <c r="CB77" s="30">
        <f t="shared" ref="CB77" si="1597">BB64+BB65+BB66+BB67+BB68+BB69+BB70+BB71+BB72+BB73+BB74+BB75+BB76+BB77</f>
        <v>100</v>
      </c>
      <c r="CC77" s="30">
        <f t="shared" ref="CC77" si="1598">BC64+BC65+BC66+BC67+BC68+BC69+BC70+BC71+BC72+BC73+BC74+BC75+BC76+BC77</f>
        <v>100</v>
      </c>
      <c r="CD77" s="30">
        <f t="shared" ref="CD77" si="1599">BD64+BD65+BD66+BD67+BD68+BD69+BD70+BD71+BD72+BD73+BD74+BD75+BD76+BD77</f>
        <v>100</v>
      </c>
      <c r="CE77" s="33">
        <f t="shared" ref="CE77" si="1600">BE64+BE65+BE66+BE67+BE68+BE69+BE70+BE71+BE72+BE73+BE74+BE75+BE76+BE77</f>
        <v>100.00000000000001</v>
      </c>
      <c r="CF77" s="33">
        <f t="shared" ref="CF77" si="1601">BF64+BF65+BF66+BF67+BF68+BF69+BF70+BF71+BF72+BF73+BF74+BF75+BF76+BF77</f>
        <v>100</v>
      </c>
      <c r="CG77" s="33">
        <f t="shared" ref="CG77" si="1602">BG64+BG65+BG66+BG67+BG68+BG69+BG70+BG71+BG72+BG73+BG74+BG75+BG76+BG77</f>
        <v>93.103448275862064</v>
      </c>
      <c r="CH77" s="33">
        <f t="shared" ref="CH77" si="1603">BH64+BH65+BH66+BH67+BH68+BH69+BH70+BH71+BH72+BH73+BH74+BH75+BH76+BH77</f>
        <v>100</v>
      </c>
      <c r="CI77" s="33">
        <f t="shared" ref="CI77" si="1604">BI64+BI65+BI66+BI67+BI68+BI69+BI70+BI71+BI72+BI73+BI74+BI75+BI76+BI77</f>
        <v>100</v>
      </c>
      <c r="CJ77" s="33">
        <f t="shared" ref="CJ77" si="1605">BJ64+BJ65+BJ66+BJ67+BJ68+BJ69+BJ70+BJ71+BJ72+BJ73+BJ74+BJ75+BJ76+BJ77</f>
        <v>100</v>
      </c>
      <c r="CK77" s="33">
        <f t="shared" ref="CK77" si="1606">BK64+BK65+BK66+BK67+BK68+BK69+BK70+BK71+BK72+BK73+BK74+BK75+BK76+BK77</f>
        <v>99.999999999999986</v>
      </c>
      <c r="CL77" s="33">
        <f t="shared" ref="CL77" si="1607">BL64+BL65+BL66+BL67+BL68+BL69+BL70+BL71+BL72+BL73+BL74+BL75+BL76+BL77</f>
        <v>100</v>
      </c>
      <c r="CM77" s="33">
        <f t="shared" ref="CM77" si="1608">BM64+BM65+BM66+BM67+BM68+BM69+BM70+BM71+BM72+BM73+BM74+BM75+BM76+BM77</f>
        <v>100</v>
      </c>
      <c r="CN77" s="33">
        <f t="shared" ref="CN77" si="1609">BN64+BN65+BN66+BN67+BN68+BN69+BN70+BN71+BN72+BN73+BN74+BN75+BN76+BN77</f>
        <v>99.999999999999986</v>
      </c>
      <c r="CO77" s="33">
        <f t="shared" ref="CO77" si="1610">BO64+BO65+BO66+BO67+BO68+BO69+BO70+BO71+BO72+BO73+BO74+BO75+BO76+BO77</f>
        <v>100</v>
      </c>
      <c r="CP77" s="33">
        <f t="shared" ref="CP77" si="1611">BP64+BP65+BP66+BP67+BP68+BP69+BP70+BP71+BP72+BP73+BP74+BP75+BP76+BP77</f>
        <v>100</v>
      </c>
      <c r="CQ77" s="33">
        <f t="shared" ref="CQ77" si="1612">BQ64+BQ65+BQ66+BQ67+BQ68+BQ69+BQ70+BQ71+BQ72+BQ73+BQ74+BQ75+BQ76+BQ77</f>
        <v>100</v>
      </c>
      <c r="CR77" s="33">
        <f t="shared" ref="CR77" si="1613">BR64+BR65+BR66+BR67+BR68+BR69+BR70+BR71+BR72+BR73+BR74+BR75+BR76+BR77</f>
        <v>100</v>
      </c>
      <c r="CS77" s="33">
        <f t="shared" ref="CS77" si="1614">BS64+BS65+BS66+BS67+BS68+BS69+BS70+BS71+BS72+BS73+BS74+BS75+BS76+BS77</f>
        <v>100.00000000000001</v>
      </c>
      <c r="CT77" s="33">
        <f t="shared" ref="CT77" si="1615">BT64+BT65+BT66+BT67+BT68+BT69+BT70+BT71+BT72+BT73+BT74+BT75+BT76+BT77</f>
        <v>100</v>
      </c>
      <c r="CW77" s="10"/>
      <c r="CX77" s="10"/>
      <c r="CY77" s="10"/>
      <c r="CZ77" s="10"/>
      <c r="DA77" s="10"/>
      <c r="DB77" s="10"/>
      <c r="DC77" s="10"/>
      <c r="DD77" s="10"/>
      <c r="DE77" s="10"/>
      <c r="DF77" s="10"/>
      <c r="DG77" s="10"/>
      <c r="DH77" s="10"/>
      <c r="DI77" s="10"/>
      <c r="DJ77" s="10"/>
      <c r="DK77" s="10"/>
      <c r="DL77" s="10"/>
      <c r="DM77" s="10"/>
      <c r="DN77" s="10"/>
      <c r="DO77" s="10"/>
      <c r="DP77" s="10"/>
      <c r="DQ77" s="10"/>
      <c r="DR77" s="10"/>
      <c r="DS77" s="10"/>
      <c r="DT77" s="10"/>
      <c r="DU77" s="10"/>
    </row>
    <row r="78" spans="2:126" x14ac:dyDescent="0.25">
      <c r="B78" s="49" t="s">
        <v>20</v>
      </c>
      <c r="C78" s="2">
        <v>0</v>
      </c>
      <c r="D78" s="2">
        <v>0</v>
      </c>
      <c r="E78" s="2">
        <v>3</v>
      </c>
      <c r="F78" s="2">
        <v>2</v>
      </c>
      <c r="G78" s="2">
        <v>0</v>
      </c>
      <c r="H78" s="3">
        <v>0</v>
      </c>
      <c r="I78" s="3">
        <v>5</v>
      </c>
      <c r="J78" s="3">
        <v>15</v>
      </c>
      <c r="K78" s="3">
        <v>3</v>
      </c>
      <c r="L78" s="3">
        <v>1</v>
      </c>
      <c r="M78" s="3">
        <v>0</v>
      </c>
      <c r="N78" s="3">
        <v>0</v>
      </c>
      <c r="O78" s="3">
        <v>0</v>
      </c>
      <c r="P78" s="3">
        <v>0</v>
      </c>
      <c r="Q78" s="3">
        <v>0</v>
      </c>
      <c r="R78" s="3">
        <v>0</v>
      </c>
      <c r="S78" s="49">
        <v>29</v>
      </c>
      <c r="V78" s="49">
        <v>256</v>
      </c>
      <c r="W78" s="3">
        <f>Q64</f>
        <v>0</v>
      </c>
      <c r="X78" s="3">
        <f>Q65</f>
        <v>0</v>
      </c>
      <c r="Y78" s="49">
        <f>Q66</f>
        <v>0</v>
      </c>
      <c r="Z78" s="49">
        <f>Q67</f>
        <v>0</v>
      </c>
      <c r="AA78" s="49">
        <f>Q68</f>
        <v>0</v>
      </c>
      <c r="AB78" s="49">
        <f>Q69</f>
        <v>0</v>
      </c>
      <c r="AC78" s="49">
        <f>Q70</f>
        <v>0</v>
      </c>
      <c r="AD78" s="49">
        <f>Q71</f>
        <v>0</v>
      </c>
      <c r="AE78" s="3">
        <f>Q72</f>
        <v>0</v>
      </c>
      <c r="AF78" s="3">
        <f>Q73</f>
        <v>0</v>
      </c>
      <c r="AG78" s="3">
        <f>Q74</f>
        <v>2</v>
      </c>
      <c r="AH78" s="3">
        <f>Q75</f>
        <v>0</v>
      </c>
      <c r="AI78" s="3">
        <f>Q76</f>
        <v>0</v>
      </c>
      <c r="AJ78" s="3">
        <f>Q77</f>
        <v>0</v>
      </c>
      <c r="AK78" s="3">
        <f>Q78</f>
        <v>0</v>
      </c>
      <c r="AL78" s="3">
        <f>Q79</f>
        <v>0</v>
      </c>
      <c r="AM78" s="3">
        <f>Q80</f>
        <v>0</v>
      </c>
      <c r="AN78" s="3">
        <f>Q81</f>
        <v>0</v>
      </c>
      <c r="AO78" s="3">
        <f>Q82</f>
        <v>0</v>
      </c>
      <c r="AP78" s="3">
        <f>Q83</f>
        <v>0</v>
      </c>
      <c r="AQ78" s="3">
        <f>Q84</f>
        <v>0</v>
      </c>
      <c r="AR78" s="3">
        <f>Q85</f>
        <v>0</v>
      </c>
      <c r="AS78" s="3">
        <f>Q86</f>
        <v>0</v>
      </c>
      <c r="AT78" s="3">
        <f>Q87</f>
        <v>0</v>
      </c>
      <c r="AU78" s="7"/>
      <c r="AV78" s="49">
        <v>256</v>
      </c>
      <c r="AW78" s="33">
        <f t="shared" ref="AW78" si="1616">PRODUCT(W78*100*1/W80)</f>
        <v>0</v>
      </c>
      <c r="AX78" s="33">
        <f t="shared" ref="AX78" si="1617">PRODUCT(X78*100*1/X80)</f>
        <v>0</v>
      </c>
      <c r="AY78" s="30">
        <f t="shared" ref="AY78" si="1618">PRODUCT(Y78*100*1/Y80)</f>
        <v>0</v>
      </c>
      <c r="AZ78" s="30">
        <f t="shared" ref="AZ78" si="1619">PRODUCT(Z78*100*1/Z80)</f>
        <v>0</v>
      </c>
      <c r="BA78" s="30">
        <f t="shared" ref="BA78" si="1620">PRODUCT(AA78*100*1/AA80)</f>
        <v>0</v>
      </c>
      <c r="BB78" s="30">
        <f t="shared" ref="BB78" si="1621">PRODUCT(AB78*100*1/AB80)</f>
        <v>0</v>
      </c>
      <c r="BC78" s="30">
        <f t="shared" ref="BC78" si="1622">PRODUCT(AC78*100*1/AC80)</f>
        <v>0</v>
      </c>
      <c r="BD78" s="30">
        <f t="shared" ref="BD78" si="1623">PRODUCT(AD78*100*1/AD80)</f>
        <v>0</v>
      </c>
      <c r="BE78" s="33">
        <f t="shared" ref="BE78" si="1624">PRODUCT(AE78*100*1/AE80)</f>
        <v>0</v>
      </c>
      <c r="BF78" s="33">
        <f t="shared" ref="BF78" si="1625">PRODUCT(AF78*100*1/AF80)</f>
        <v>0</v>
      </c>
      <c r="BG78" s="33">
        <f t="shared" ref="BG78" si="1626">PRODUCT(AG78*100*1/AG80)</f>
        <v>6.8965517241379306</v>
      </c>
      <c r="BH78" s="33">
        <f t="shared" ref="BH78" si="1627">PRODUCT(AH78*100*1/AH80)</f>
        <v>0</v>
      </c>
      <c r="BI78" s="33">
        <f t="shared" ref="BI78" si="1628">PRODUCT(AI78*100*1/AI80)</f>
        <v>0</v>
      </c>
      <c r="BJ78" s="33">
        <f t="shared" ref="BJ78" si="1629">PRODUCT(AJ78*100*1/AJ80)</f>
        <v>0</v>
      </c>
      <c r="BK78" s="33">
        <f t="shared" ref="BK78" si="1630">PRODUCT(AK78*100*1/AK80)</f>
        <v>0</v>
      </c>
      <c r="BL78" s="33">
        <f t="shared" ref="BL78" si="1631">PRODUCT(AL78*100*1/AL80)</f>
        <v>0</v>
      </c>
      <c r="BM78" s="33">
        <f t="shared" ref="BM78" si="1632">PRODUCT(AM78*100*1/AM80)</f>
        <v>0</v>
      </c>
      <c r="BN78" s="33">
        <f t="shared" ref="BN78" si="1633">PRODUCT(AN78*100*1/AN80)</f>
        <v>0</v>
      </c>
      <c r="BO78" s="33">
        <f t="shared" ref="BO78" si="1634">PRODUCT(AO78*100*1/AO80)</f>
        <v>0</v>
      </c>
      <c r="BP78" s="33">
        <f t="shared" ref="BP78" si="1635">PRODUCT(AP78*100*1/AP80)</f>
        <v>0</v>
      </c>
      <c r="BQ78" s="33">
        <f t="shared" ref="BQ78" si="1636">PRODUCT(AQ78*100*1/AQ80)</f>
        <v>0</v>
      </c>
      <c r="BR78" s="33">
        <f t="shared" ref="BR78" si="1637">PRODUCT(AR78*100*1/AR80)</f>
        <v>0</v>
      </c>
      <c r="BS78" s="33">
        <f t="shared" ref="BS78" si="1638">PRODUCT(AS78*100*1/AS80)</f>
        <v>0</v>
      </c>
      <c r="BT78" s="33">
        <f t="shared" ref="BT78" si="1639">PRODUCT(AT78*100*1/AT80)</f>
        <v>0</v>
      </c>
      <c r="BU78" s="49"/>
      <c r="BV78" s="49">
        <v>256</v>
      </c>
      <c r="BW78" s="33">
        <f t="shared" ref="BW78" si="1640">AW64+AW65+AW66+AW67+AW68+AW69+AW70+AW71+AW72+AW73+AW74+AW75+AW76+AW77+AW78</f>
        <v>100</v>
      </c>
      <c r="BX78" s="33">
        <f t="shared" ref="BX78" si="1641">AX64+AX65+AX66+AX67+AX68+AX69+AX70+AX71+AX72+AX73+AX74+AX75+AX76+AX77+AX78</f>
        <v>100</v>
      </c>
      <c r="BY78" s="30">
        <f t="shared" ref="BY78" si="1642">AY64+AY65+AY66+AY67+AY68+AY69+AY70+AY71+AY72+AY73+AY74+AY75+AY76+AY77+AY78</f>
        <v>100.00000000000001</v>
      </c>
      <c r="BZ78" s="30">
        <f t="shared" ref="BZ78" si="1643">AZ64+AZ65+AZ66+AZ67+AZ68+AZ69+AZ70+AZ71+AZ72+AZ73+AZ74+AZ75+AZ76+AZ77+AZ78</f>
        <v>100</v>
      </c>
      <c r="CA78" s="30">
        <f t="shared" ref="CA78" si="1644">BA64+BA65+BA66+BA67+BA68+BA69+BA70+BA71+BA72+BA73+BA74+BA75+BA76+BA77+BA78</f>
        <v>100</v>
      </c>
      <c r="CB78" s="30">
        <f t="shared" ref="CB78" si="1645">BB64+BB65+BB66+BB67+BB68+BB69+BB70+BB71+BB72+BB73+BB74+BB75+BB76+BB77+BB78</f>
        <v>100</v>
      </c>
      <c r="CC78" s="30">
        <f t="shared" ref="CC78" si="1646">BC64+BC65+BC66+BC67+BC68+BC69+BC70+BC71+BC72+BC73+BC74+BC75+BC76+BC77+BC78</f>
        <v>100</v>
      </c>
      <c r="CD78" s="30">
        <f t="shared" ref="CD78" si="1647">BD64+BD65+BD66+BD67+BD68+BD69+BD70+BD71+BD72+BD73+BD74+BD75+BD76+BD77+BD78</f>
        <v>100</v>
      </c>
      <c r="CE78" s="33">
        <f t="shared" ref="CE78" si="1648">BE64+BE65+BE66+BE67+BE68+BE69+BE70+BE71+BE72+BE73+BE74+BE75+BE76+BE77+BE78</f>
        <v>100.00000000000001</v>
      </c>
      <c r="CF78" s="33">
        <f t="shared" ref="CF78" si="1649">BF64+BF65+BF66+BF67+BF68+BF69+BF70+BF71+BF72+BF73+BF74+BF75+BF76+BF77+BF78</f>
        <v>100</v>
      </c>
      <c r="CG78" s="33">
        <f t="shared" ref="CG78" si="1650">BG64+BG65+BG66+BG67+BG68+BG69+BG70+BG71+BG72+BG73+BG74+BG75+BG76+BG77+BG78</f>
        <v>100</v>
      </c>
      <c r="CH78" s="33">
        <f t="shared" ref="CH78" si="1651">BH64+BH65+BH66+BH67+BH68+BH69+BH70+BH71+BH72+BH73+BH74+BH75+BH76+BH77+BH78</f>
        <v>100</v>
      </c>
      <c r="CI78" s="33">
        <f t="shared" ref="CI78" si="1652">BI64+BI65+BI66+BI67+BI68+BI69+BI70+BI71+BI72+BI73+BI74+BI75+BI76+BI77+BI78</f>
        <v>100</v>
      </c>
      <c r="CJ78" s="33">
        <f t="shared" ref="CJ78" si="1653">BJ64+BJ65+BJ66+BJ67+BJ68+BJ69+BJ70+BJ71+BJ72+BJ73+BJ74+BJ75+BJ76+BJ77+BJ78</f>
        <v>100</v>
      </c>
      <c r="CK78" s="33">
        <f t="shared" ref="CK78" si="1654">BK64+BK65+BK66+BK67+BK68+BK69+BK70+BK71+BK72+BK73+BK74+BK75+BK76+BK77+BK78</f>
        <v>99.999999999999986</v>
      </c>
      <c r="CL78" s="33">
        <f t="shared" ref="CL78" si="1655">BL64+BL65+BL66+BL67+BL68+BL69+BL70+BL71+BL72+BL73+BL74+BL75+BL76+BL77+BL78</f>
        <v>100</v>
      </c>
      <c r="CM78" s="33">
        <f t="shared" ref="CM78" si="1656">BM64+BM65+BM66+BM67+BM68+BM69+BM70+BM71+BM72+BM73+BM74+BM75+BM76+BM77+BM78</f>
        <v>100</v>
      </c>
      <c r="CN78" s="33">
        <f t="shared" ref="CN78" si="1657">BN64+BN65+BN66+BN67+BN68+BN69+BN70+BN71+BN72+BN73+BN74+BN75+BN76+BN77+BN78</f>
        <v>99.999999999999986</v>
      </c>
      <c r="CO78" s="33">
        <f t="shared" ref="CO78" si="1658">BO64+BO65+BO66+BO67+BO68+BO69+BO70+BO71+BO72+BO73+BO74+BO75+BO76+BO77+BO78</f>
        <v>100</v>
      </c>
      <c r="CP78" s="33">
        <f t="shared" ref="CP78" si="1659">BP64+BP65+BP66+BP67+BP68+BP69+BP70+BP71+BP72+BP73+BP74+BP75+BP76+BP77+BP78</f>
        <v>100</v>
      </c>
      <c r="CQ78" s="33">
        <f t="shared" ref="CQ78" si="1660">BQ64+BQ65+BQ66+BQ67+BQ68+BQ69+BQ70+BQ71+BQ72+BQ73+BQ74+BQ75+BQ76+BQ77+BQ78</f>
        <v>100</v>
      </c>
      <c r="CR78" s="33">
        <f t="shared" ref="CR78" si="1661">BR64+BR65+BR66+BR67+BR68+BR69+BR70+BR71+BR72+BR73+BR74+BR75+BR76+BR77+BR78</f>
        <v>100</v>
      </c>
      <c r="CS78" s="33">
        <f t="shared" ref="CS78" si="1662">BS64+BS65+BS66+BS67+BS68+BS69+BS70+BS71+BS72+BS73+BS74+BS75+BS76+BS77+BS78</f>
        <v>100.00000000000001</v>
      </c>
      <c r="CT78" s="33">
        <f t="shared" ref="CT78" si="1663">BT64+BT65+BT66+BT67+BT68+BT69+BT70+BT71+BT72+BT73+BT74+BT75+BT76+BT77+BT78</f>
        <v>100</v>
      </c>
      <c r="CW78" s="10"/>
      <c r="CX78" s="10"/>
      <c r="CY78" s="10"/>
      <c r="CZ78" s="10"/>
      <c r="DA78" s="10"/>
      <c r="DB78" s="10"/>
      <c r="DC78" s="10"/>
      <c r="DD78" s="10"/>
      <c r="DE78" s="10"/>
      <c r="DF78" s="10"/>
      <c r="DG78" s="10"/>
      <c r="DH78" s="10"/>
      <c r="DI78" s="10"/>
      <c r="DJ78" s="10"/>
      <c r="DK78" s="10"/>
      <c r="DL78" s="10"/>
      <c r="DM78" s="10"/>
      <c r="DN78" s="10"/>
      <c r="DO78" s="10"/>
      <c r="DP78" s="10"/>
      <c r="DQ78" s="10"/>
      <c r="DR78" s="10"/>
      <c r="DS78" s="10"/>
      <c r="DT78" s="10"/>
      <c r="DU78" s="10"/>
    </row>
    <row r="79" spans="2:126" x14ac:dyDescent="0.25">
      <c r="B79" s="49" t="s">
        <v>21</v>
      </c>
      <c r="C79" s="2">
        <v>0</v>
      </c>
      <c r="D79" s="2">
        <v>0</v>
      </c>
      <c r="E79" s="2">
        <v>9</v>
      </c>
      <c r="F79" s="2">
        <v>0</v>
      </c>
      <c r="G79" s="2">
        <v>3</v>
      </c>
      <c r="H79" s="2">
        <v>11</v>
      </c>
      <c r="I79" s="2">
        <v>4</v>
      </c>
      <c r="J79" s="4">
        <v>0</v>
      </c>
      <c r="K79" s="3">
        <v>0</v>
      </c>
      <c r="L79" s="3">
        <v>2</v>
      </c>
      <c r="M79" s="3">
        <v>0</v>
      </c>
      <c r="N79" s="3">
        <v>0</v>
      </c>
      <c r="O79" s="3">
        <v>0</v>
      </c>
      <c r="P79" s="3">
        <v>0</v>
      </c>
      <c r="Q79" s="3">
        <v>0</v>
      </c>
      <c r="R79" s="3">
        <v>0</v>
      </c>
      <c r="S79" s="49">
        <v>29</v>
      </c>
      <c r="V79" s="49">
        <v>512</v>
      </c>
      <c r="W79" s="3">
        <f>R64</f>
        <v>0</v>
      </c>
      <c r="X79" s="3">
        <f>R65</f>
        <v>0</v>
      </c>
      <c r="Y79" s="49">
        <f>R66</f>
        <v>0</v>
      </c>
      <c r="Z79" s="49">
        <f>R67</f>
        <v>0</v>
      </c>
      <c r="AA79" s="49">
        <f>R68</f>
        <v>0</v>
      </c>
      <c r="AB79" s="49">
        <f>R69</f>
        <v>0</v>
      </c>
      <c r="AC79" s="49">
        <f>R70</f>
        <v>0</v>
      </c>
      <c r="AD79" s="49">
        <f>R71</f>
        <v>0</v>
      </c>
      <c r="AE79" s="3">
        <f>R72</f>
        <v>0</v>
      </c>
      <c r="AF79" s="3">
        <f>R73</f>
        <v>0</v>
      </c>
      <c r="AG79" s="3">
        <f>R74</f>
        <v>0</v>
      </c>
      <c r="AH79" s="3">
        <f>R75</f>
        <v>0</v>
      </c>
      <c r="AI79" s="3">
        <f>R76</f>
        <v>0</v>
      </c>
      <c r="AJ79" s="3">
        <f>R77</f>
        <v>0</v>
      </c>
      <c r="AK79" s="3">
        <f>R78</f>
        <v>0</v>
      </c>
      <c r="AL79" s="3">
        <f>R79</f>
        <v>0</v>
      </c>
      <c r="AM79" s="3">
        <f>R80</f>
        <v>0</v>
      </c>
      <c r="AN79" s="3">
        <f>R81</f>
        <v>0</v>
      </c>
      <c r="AO79" s="3">
        <f>R82</f>
        <v>0</v>
      </c>
      <c r="AP79" s="3">
        <f>R83</f>
        <v>0</v>
      </c>
      <c r="AQ79" s="3">
        <f>R84</f>
        <v>0</v>
      </c>
      <c r="AR79" s="3">
        <f>R85</f>
        <v>0</v>
      </c>
      <c r="AS79" s="3">
        <f>R86</f>
        <v>0</v>
      </c>
      <c r="AT79" s="3">
        <f>R87</f>
        <v>0</v>
      </c>
      <c r="AU79" s="7"/>
      <c r="AV79" s="49">
        <v>512</v>
      </c>
      <c r="AW79" s="33">
        <f t="shared" ref="AW79" si="1664">PRODUCT(W79*100*1/W80)</f>
        <v>0</v>
      </c>
      <c r="AX79" s="33">
        <f t="shared" ref="AX79" si="1665">PRODUCT(X79*100*1/X80)</f>
        <v>0</v>
      </c>
      <c r="AY79" s="30">
        <f t="shared" ref="AY79" si="1666">PRODUCT(Y79*100*1/Y80)</f>
        <v>0</v>
      </c>
      <c r="AZ79" s="30">
        <f t="shared" ref="AZ79" si="1667">PRODUCT(Z79*100*1/Z80)</f>
        <v>0</v>
      </c>
      <c r="BA79" s="30">
        <f t="shared" ref="BA79" si="1668">PRODUCT(AA79*100*1/AA80)</f>
        <v>0</v>
      </c>
      <c r="BB79" s="30">
        <f t="shared" ref="BB79" si="1669">PRODUCT(AB79*100*1/AB80)</f>
        <v>0</v>
      </c>
      <c r="BC79" s="30">
        <f t="shared" ref="BC79" si="1670">PRODUCT(AC79*100*1/AC80)</f>
        <v>0</v>
      </c>
      <c r="BD79" s="30">
        <f t="shared" ref="BD79" si="1671">PRODUCT(AD79*100*1/AD80)</f>
        <v>0</v>
      </c>
      <c r="BE79" s="33">
        <f t="shared" ref="BE79" si="1672">PRODUCT(AE79*100*1/AE80)</f>
        <v>0</v>
      </c>
      <c r="BF79" s="33">
        <f t="shared" ref="BF79" si="1673">PRODUCT(AF79*100*1/AF80)</f>
        <v>0</v>
      </c>
      <c r="BG79" s="33">
        <f t="shared" ref="BG79" si="1674">PRODUCT(AG79*100*1/AG80)</f>
        <v>0</v>
      </c>
      <c r="BH79" s="33">
        <f t="shared" ref="BH79" si="1675">PRODUCT(AH79*100*1/AH80)</f>
        <v>0</v>
      </c>
      <c r="BI79" s="33">
        <f t="shared" ref="BI79" si="1676">PRODUCT(AI79*100*1/AI80)</f>
        <v>0</v>
      </c>
      <c r="BJ79" s="33">
        <f t="shared" ref="BJ79" si="1677">PRODUCT(AJ79*100*1/AJ80)</f>
        <v>0</v>
      </c>
      <c r="BK79" s="33">
        <f t="shared" ref="BK79" si="1678">PRODUCT(AK79*100*1/AK80)</f>
        <v>0</v>
      </c>
      <c r="BL79" s="33">
        <f t="shared" ref="BL79" si="1679">PRODUCT(AL79*100*1/AL80)</f>
        <v>0</v>
      </c>
      <c r="BM79" s="33">
        <f t="shared" ref="BM79" si="1680">PRODUCT(AM79*100*1/AM80)</f>
        <v>0</v>
      </c>
      <c r="BN79" s="33">
        <f t="shared" ref="BN79" si="1681">PRODUCT(AN79*100*1/AN80)</f>
        <v>0</v>
      </c>
      <c r="BO79" s="33">
        <f t="shared" ref="BO79" si="1682">PRODUCT(AO79*100*1/AO80)</f>
        <v>0</v>
      </c>
      <c r="BP79" s="33">
        <f t="shared" ref="BP79" si="1683">PRODUCT(AP79*100*1/AP80)</f>
        <v>0</v>
      </c>
      <c r="BQ79" s="33">
        <f t="shared" ref="BQ79" si="1684">PRODUCT(AQ79*100*1/AQ80)</f>
        <v>0</v>
      </c>
      <c r="BR79" s="33">
        <f t="shared" ref="BR79" si="1685">PRODUCT(AR79*100*1/AR80)</f>
        <v>0</v>
      </c>
      <c r="BS79" s="33">
        <f t="shared" ref="BS79" si="1686">PRODUCT(AS79*100*1/AS80)</f>
        <v>0</v>
      </c>
      <c r="BT79" s="33">
        <f t="shared" ref="BT79" si="1687">PRODUCT(AT79*100*1/AT80)</f>
        <v>0</v>
      </c>
      <c r="BU79" s="49"/>
      <c r="BV79" s="49">
        <v>512</v>
      </c>
      <c r="BW79" s="33">
        <f t="shared" ref="BW79" si="1688">AW64+AW65+AW66+AW67+AW68+AW69+AW70+AW71+AW72+AW73+AW74+AW75+AW76+AW77+AW78+AW79</f>
        <v>100</v>
      </c>
      <c r="BX79" s="33">
        <f t="shared" ref="BX79" si="1689">AX64+AX65+AX66+AX67+AX68+AX69+AX70+AX71+AX72+AX73+AX74+AX75+AX76+AX77+AX78+AX79</f>
        <v>100</v>
      </c>
      <c r="BY79" s="30">
        <f t="shared" ref="BY79" si="1690">AY64+AY65+AY66+AY67+AY68+AY69+AY70+AY71+AY72+AY73+AY74+AY75+AY76+AY77+AY78+AY79</f>
        <v>100.00000000000001</v>
      </c>
      <c r="BZ79" s="30">
        <f t="shared" ref="BZ79" si="1691">AZ64+AZ65+AZ66+AZ67+AZ68+AZ69+AZ70+AZ71+AZ72+AZ73+AZ74+AZ75+AZ76+AZ77+AZ78+AZ79</f>
        <v>100</v>
      </c>
      <c r="CA79" s="30">
        <f t="shared" ref="CA79" si="1692">BA64+BA65+BA66+BA67+BA68+BA69+BA70+BA71+BA72+BA73+BA74+BA75+BA76+BA77+BA78+BA79</f>
        <v>100</v>
      </c>
      <c r="CB79" s="30">
        <f t="shared" ref="CB79" si="1693">BB64+BB65+BB66+BB67+BB68+BB69+BB70+BB71+BB72+BB73+BB74+BB75+BB76+BB77+BB78+BB79</f>
        <v>100</v>
      </c>
      <c r="CC79" s="30">
        <f t="shared" ref="CC79" si="1694">BC64+BC65+BC66+BC67+BC68+BC69+BC70+BC71+BC72+BC73+BC74+BC75+BC76+BC77+BC78+BC79</f>
        <v>100</v>
      </c>
      <c r="CD79" s="30">
        <f t="shared" ref="CD79" si="1695">BD64+BD65+BD66+BD67+BD68+BD69+BD70+BD71+BD72+BD73+BD74+BD75+BD76+BD77+BD78+BD79</f>
        <v>100</v>
      </c>
      <c r="CE79" s="33">
        <f t="shared" ref="CE79" si="1696">BE64+BE65+BE66+BE67+BE68+BE69+BE70+BE71+BE72+BE73+BE74+BE75+BE76+BE77+BE78+BE79</f>
        <v>100.00000000000001</v>
      </c>
      <c r="CF79" s="33">
        <f t="shared" ref="CF79" si="1697">BF64+BF65+BF66+BF67+BF68+BF69+BF70+BF71+BF72+BF73+BF74+BF75+BF76+BF77+BF78+BF79</f>
        <v>100</v>
      </c>
      <c r="CG79" s="33">
        <f t="shared" ref="CG79" si="1698">BG64+BG65+BG66+BG67+BG68+BG69+BG70+BG71+BG72+BG73+BG74+BG75+BG76+BG77+BG78+BG79</f>
        <v>100</v>
      </c>
      <c r="CH79" s="33">
        <f t="shared" ref="CH79" si="1699">BH64+BH65+BH66+BH67+BH68+BH69+BH70+BH71+BH72+BH73+BH74+BH75+BH76+BH77+BH78+BH79</f>
        <v>100</v>
      </c>
      <c r="CI79" s="33">
        <f t="shared" ref="CI79" si="1700">BI64+BI65+BI66+BI67+BI68+BI69+BI70+BI71+BI72+BI73+BI74+BI75+BI76+BI77+BI78+BI79</f>
        <v>100</v>
      </c>
      <c r="CJ79" s="33">
        <f t="shared" ref="CJ79" si="1701">BJ64+BJ65+BJ66+BJ67+BJ68+BJ69+BJ70+BJ71+BJ72+BJ73+BJ74+BJ75+BJ76+BJ77+BJ78+BJ79</f>
        <v>100</v>
      </c>
      <c r="CK79" s="33">
        <f t="shared" ref="CK79" si="1702">BK64+BK65+BK66+BK67+BK68+BK69+BK70+BK71+BK72+BK73+BK74+BK75+BK76+BK77+BK78+BK79</f>
        <v>99.999999999999986</v>
      </c>
      <c r="CL79" s="33">
        <f t="shared" ref="CL79" si="1703">BL64+BL65+BL66+BL67+BL68+BL69+BL70+BL71+BL72+BL73+BL74+BL75+BL76+BL77+BL78+BL79</f>
        <v>100</v>
      </c>
      <c r="CM79" s="33">
        <f t="shared" ref="CM79" si="1704">BM64+BM65+BM66+BM67+BM68+BM69+BM70+BM71+BM72+BM73+BM74+BM75+BM76+BM77+BM78+BM79</f>
        <v>100</v>
      </c>
      <c r="CN79" s="33">
        <f t="shared" ref="CN79" si="1705">BN64+BN65+BN66+BN67+BN68+BN69+BN70+BN71+BN72+BN73+BN74+BN75+BN76+BN77+BN78+BN79</f>
        <v>99.999999999999986</v>
      </c>
      <c r="CO79" s="33">
        <f t="shared" ref="CO79" si="1706">BO64+BO65+BO66+BO67+BO68+BO69+BO70+BO71+BO72+BO73+BO74+BO75+BO76+BO77+BO78+BO79</f>
        <v>100</v>
      </c>
      <c r="CP79" s="33">
        <f t="shared" ref="CP79" si="1707">BP64+BP65+BP66+BP67+BP68+BP69+BP70+BP71+BP72+BP73+BP74+BP75+BP76+BP77+BP78+BP79</f>
        <v>100</v>
      </c>
      <c r="CQ79" s="33">
        <f t="shared" ref="CQ79" si="1708">BQ64+BQ65+BQ66+BQ67+BQ68+BQ69+BQ70+BQ71+BQ72+BQ73+BQ74+BQ75+BQ76+BQ77+BQ78+BQ79</f>
        <v>100</v>
      </c>
      <c r="CR79" s="33">
        <f t="shared" ref="CR79" si="1709">BR64+BR65+BR66+BR67+BR68+BR69+BR70+BR71+BR72+BR73+BR74+BR75+BR76+BR77+BR78+BR79</f>
        <v>100</v>
      </c>
      <c r="CS79" s="33">
        <f t="shared" ref="CS79" si="1710">BS64+BS65+BS66+BS67+BS68+BS69+BS70+BS71+BS72+BS73+BS74+BS75+BS76+BS77+BS78+BS79</f>
        <v>100.00000000000001</v>
      </c>
      <c r="CT79" s="33">
        <f t="shared" ref="CT79" si="1711">BT64+BT65+BT66+BT67+BT68+BT69+BT70+BT71+BT72+BT73+BT74+BT75+BT76+BT77+BT78+BT79</f>
        <v>100</v>
      </c>
      <c r="CW79" s="10"/>
      <c r="CX79" s="10"/>
      <c r="CY79" s="10"/>
      <c r="CZ79" s="10"/>
      <c r="DA79" s="10"/>
      <c r="DB79" s="10"/>
      <c r="DC79" s="10"/>
      <c r="DD79" s="10"/>
      <c r="DE79" s="10"/>
      <c r="DF79" s="10"/>
      <c r="DG79" s="10"/>
      <c r="DH79" s="10"/>
      <c r="DI79" s="10"/>
      <c r="DJ79" s="10"/>
      <c r="DK79" s="10"/>
      <c r="DL79" s="10"/>
      <c r="DM79" s="10"/>
      <c r="DN79" s="10"/>
      <c r="DO79" s="10"/>
      <c r="DP79" s="10"/>
      <c r="DQ79" s="10"/>
      <c r="DR79" s="10"/>
      <c r="DS79" s="10"/>
      <c r="DT79" s="10"/>
      <c r="DU79" s="10"/>
    </row>
    <row r="80" spans="2:126" x14ac:dyDescent="0.25">
      <c r="B80" s="49" t="s">
        <v>33</v>
      </c>
      <c r="C80" s="2">
        <v>0</v>
      </c>
      <c r="D80" s="2">
        <v>15</v>
      </c>
      <c r="E80" s="2">
        <v>0</v>
      </c>
      <c r="F80" s="4">
        <v>1</v>
      </c>
      <c r="G80" s="4">
        <v>0</v>
      </c>
      <c r="H80" s="4">
        <v>0</v>
      </c>
      <c r="I80" s="3">
        <v>0</v>
      </c>
      <c r="J80" s="3">
        <v>0</v>
      </c>
      <c r="K80" s="3">
        <v>0</v>
      </c>
      <c r="L80" s="3">
        <v>13</v>
      </c>
      <c r="M80" s="3">
        <v>0</v>
      </c>
      <c r="N80" s="3">
        <v>0</v>
      </c>
      <c r="O80" s="3">
        <v>0</v>
      </c>
      <c r="P80" s="3">
        <v>0</v>
      </c>
      <c r="Q80" s="3">
        <v>0</v>
      </c>
      <c r="R80" s="3">
        <v>0</v>
      </c>
      <c r="S80" s="49">
        <v>29</v>
      </c>
      <c r="V80" s="49" t="s">
        <v>1</v>
      </c>
      <c r="W80" s="49">
        <f>S64</f>
        <v>28</v>
      </c>
      <c r="X80" s="49">
        <f>S65</f>
        <v>29</v>
      </c>
      <c r="Y80" s="49">
        <f>S66</f>
        <v>29</v>
      </c>
      <c r="Z80" s="49">
        <f>S67</f>
        <v>29</v>
      </c>
      <c r="AA80" s="49">
        <f>S68</f>
        <v>29</v>
      </c>
      <c r="AB80" s="49">
        <f>S69</f>
        <v>29</v>
      </c>
      <c r="AC80" s="49">
        <f>S70</f>
        <v>29</v>
      </c>
      <c r="AD80" s="49">
        <f>S71</f>
        <v>29</v>
      </c>
      <c r="AE80" s="49">
        <f>S72</f>
        <v>29</v>
      </c>
      <c r="AF80" s="49">
        <f>S73</f>
        <v>29</v>
      </c>
      <c r="AG80" s="49">
        <f>S74</f>
        <v>29</v>
      </c>
      <c r="AH80" s="49">
        <f>S75</f>
        <v>29</v>
      </c>
      <c r="AI80" s="49">
        <f>S76</f>
        <v>29</v>
      </c>
      <c r="AJ80" s="49">
        <f>S77</f>
        <v>29</v>
      </c>
      <c r="AK80" s="49">
        <f>S78</f>
        <v>29</v>
      </c>
      <c r="AL80" s="49">
        <f>S79</f>
        <v>29</v>
      </c>
      <c r="AM80" s="49">
        <f>S80</f>
        <v>29</v>
      </c>
      <c r="AN80" s="49">
        <f>S81</f>
        <v>28</v>
      </c>
      <c r="AO80" s="49">
        <f>S82</f>
        <v>29</v>
      </c>
      <c r="AP80" s="49">
        <f>S83</f>
        <v>29</v>
      </c>
      <c r="AQ80" s="49">
        <f>S84</f>
        <v>29</v>
      </c>
      <c r="AR80" s="49">
        <f>S85</f>
        <v>29</v>
      </c>
      <c r="AS80" s="49">
        <f>S86</f>
        <v>29</v>
      </c>
      <c r="AT80" s="49">
        <f>S87</f>
        <v>29</v>
      </c>
      <c r="AV80" s="49" t="s">
        <v>1</v>
      </c>
      <c r="AW80" s="30">
        <f t="shared" ref="AW80:BT80" si="1712">SUM(AW64:AW79)</f>
        <v>100</v>
      </c>
      <c r="AX80" s="30">
        <f t="shared" si="1712"/>
        <v>100</v>
      </c>
      <c r="AY80" s="30">
        <f t="shared" si="1712"/>
        <v>100.00000000000001</v>
      </c>
      <c r="AZ80" s="30">
        <f t="shared" si="1712"/>
        <v>100</v>
      </c>
      <c r="BA80" s="30">
        <f t="shared" si="1712"/>
        <v>100</v>
      </c>
      <c r="BB80" s="30">
        <f t="shared" si="1712"/>
        <v>100</v>
      </c>
      <c r="BC80" s="30">
        <f t="shared" si="1712"/>
        <v>100</v>
      </c>
      <c r="BD80" s="30">
        <f t="shared" si="1712"/>
        <v>100</v>
      </c>
      <c r="BE80" s="30">
        <f t="shared" si="1712"/>
        <v>100.00000000000001</v>
      </c>
      <c r="BF80" s="30">
        <f t="shared" si="1712"/>
        <v>100</v>
      </c>
      <c r="BG80" s="30">
        <f t="shared" si="1712"/>
        <v>100</v>
      </c>
      <c r="BH80" s="30">
        <f t="shared" si="1712"/>
        <v>100</v>
      </c>
      <c r="BI80" s="30">
        <f t="shared" si="1712"/>
        <v>100</v>
      </c>
      <c r="BJ80" s="30">
        <f t="shared" si="1712"/>
        <v>100</v>
      </c>
      <c r="BK80" s="30">
        <f t="shared" si="1712"/>
        <v>99.999999999999986</v>
      </c>
      <c r="BL80" s="30">
        <f t="shared" si="1712"/>
        <v>100</v>
      </c>
      <c r="BM80" s="30">
        <f t="shared" si="1712"/>
        <v>100</v>
      </c>
      <c r="BN80" s="30">
        <f t="shared" si="1712"/>
        <v>99.999999999999986</v>
      </c>
      <c r="BO80" s="30">
        <f t="shared" si="1712"/>
        <v>100</v>
      </c>
      <c r="BP80" s="30">
        <f t="shared" si="1712"/>
        <v>100</v>
      </c>
      <c r="BQ80" s="30">
        <f t="shared" si="1712"/>
        <v>100</v>
      </c>
      <c r="BR80" s="30">
        <f t="shared" si="1712"/>
        <v>100</v>
      </c>
      <c r="BS80" s="30">
        <f t="shared" si="1712"/>
        <v>100.00000000000001</v>
      </c>
      <c r="BT80" s="30">
        <f t="shared" si="1712"/>
        <v>100</v>
      </c>
      <c r="BU80" s="49"/>
      <c r="BV80" s="49"/>
      <c r="CQ80" s="30"/>
      <c r="CR80" s="30"/>
      <c r="CS80" s="30"/>
      <c r="CW80" s="10"/>
      <c r="CX80" s="10"/>
      <c r="CY80" s="10"/>
      <c r="CZ80" s="10"/>
      <c r="DA80" s="10"/>
      <c r="DB80" s="10"/>
      <c r="DC80" s="10"/>
      <c r="DD80" s="10"/>
      <c r="DE80" s="10"/>
      <c r="DF80" s="10"/>
      <c r="DG80" s="10"/>
      <c r="DH80" s="10"/>
      <c r="DI80" s="10"/>
      <c r="DJ80" s="10"/>
      <c r="DK80" s="10"/>
      <c r="DL80" s="10"/>
      <c r="DM80" s="10"/>
      <c r="DN80" s="10"/>
      <c r="DO80" s="10"/>
      <c r="DP80" s="10"/>
      <c r="DQ80" s="10"/>
      <c r="DR80" s="10"/>
      <c r="DS80" s="10"/>
      <c r="DT80" s="10"/>
      <c r="DU80" s="10"/>
    </row>
    <row r="81" spans="1:127" x14ac:dyDescent="0.25">
      <c r="B81" s="49" t="s">
        <v>34</v>
      </c>
      <c r="C81" s="2">
        <v>0</v>
      </c>
      <c r="D81" s="2">
        <v>0</v>
      </c>
      <c r="E81" s="2">
        <v>0</v>
      </c>
      <c r="F81" s="2">
        <v>3</v>
      </c>
      <c r="G81" s="2">
        <v>11</v>
      </c>
      <c r="H81" s="2">
        <v>11</v>
      </c>
      <c r="I81" s="2">
        <v>2</v>
      </c>
      <c r="J81" s="3">
        <v>1</v>
      </c>
      <c r="K81" s="3">
        <v>0</v>
      </c>
      <c r="L81" s="3">
        <v>0</v>
      </c>
      <c r="M81" s="3">
        <v>0</v>
      </c>
      <c r="N81" s="3">
        <v>0</v>
      </c>
      <c r="O81" s="3">
        <v>0</v>
      </c>
      <c r="P81" s="3">
        <v>0</v>
      </c>
      <c r="Q81" s="3">
        <v>0</v>
      </c>
      <c r="R81" s="3">
        <v>0</v>
      </c>
      <c r="S81" s="49">
        <v>28</v>
      </c>
      <c r="CT81" s="10"/>
      <c r="CU81" s="10"/>
      <c r="CV81" s="10"/>
      <c r="CW81" s="10"/>
      <c r="CX81" s="10"/>
      <c r="CY81" s="10"/>
      <c r="CZ81" s="10"/>
      <c r="DA81" s="10"/>
      <c r="DB81" s="10"/>
      <c r="DC81" s="10"/>
      <c r="DD81" s="10"/>
      <c r="DE81" s="10"/>
      <c r="DF81" s="10"/>
      <c r="DG81" s="10"/>
      <c r="DH81" s="10"/>
      <c r="DI81" s="10"/>
      <c r="DJ81" s="10"/>
      <c r="DK81" s="10"/>
      <c r="DL81" s="10"/>
      <c r="DM81" s="10"/>
      <c r="DN81" s="10"/>
      <c r="DO81" s="10"/>
      <c r="DP81" s="10"/>
      <c r="DQ81" s="10"/>
      <c r="DR81" s="10"/>
    </row>
    <row r="82" spans="1:127" x14ac:dyDescent="0.25">
      <c r="B82" s="49" t="s">
        <v>35</v>
      </c>
      <c r="C82" s="2">
        <v>0</v>
      </c>
      <c r="D82" s="2">
        <v>0</v>
      </c>
      <c r="E82" s="2">
        <v>1</v>
      </c>
      <c r="F82" s="2">
        <v>0</v>
      </c>
      <c r="G82" s="2">
        <v>2</v>
      </c>
      <c r="H82" s="2">
        <v>0</v>
      </c>
      <c r="I82" s="2">
        <v>0</v>
      </c>
      <c r="J82" s="4">
        <v>0</v>
      </c>
      <c r="K82" s="3">
        <v>0</v>
      </c>
      <c r="L82" s="3">
        <v>2</v>
      </c>
      <c r="M82" s="3">
        <v>2</v>
      </c>
      <c r="N82" s="3">
        <v>22</v>
      </c>
      <c r="O82" s="3">
        <v>0</v>
      </c>
      <c r="P82" s="3">
        <v>0</v>
      </c>
      <c r="Q82" s="3">
        <v>0</v>
      </c>
      <c r="R82" s="3">
        <v>0</v>
      </c>
      <c r="S82" s="49">
        <v>29</v>
      </c>
      <c r="CT82" s="10"/>
      <c r="CU82" s="10"/>
      <c r="CV82" s="10"/>
      <c r="CW82" s="10"/>
      <c r="CX82" s="10"/>
      <c r="CY82" s="10"/>
      <c r="CZ82" s="10"/>
      <c r="DA82" s="10"/>
      <c r="DB82" s="10"/>
      <c r="DC82" s="10"/>
      <c r="DD82" s="10"/>
      <c r="DE82" s="10"/>
      <c r="DF82" s="10"/>
      <c r="DG82" s="10"/>
      <c r="DH82" s="10"/>
      <c r="DI82" s="10"/>
      <c r="DJ82" s="10"/>
      <c r="DK82" s="10"/>
      <c r="DL82" s="10"/>
      <c r="DM82" s="10"/>
      <c r="DN82" s="10"/>
      <c r="DO82" s="10"/>
      <c r="DP82" s="10"/>
      <c r="DQ82" s="10"/>
      <c r="DR82" s="10"/>
    </row>
    <row r="83" spans="1:127" x14ac:dyDescent="0.25">
      <c r="B83" s="49" t="s">
        <v>24</v>
      </c>
      <c r="C83" s="2">
        <v>0</v>
      </c>
      <c r="D83" s="2">
        <v>1</v>
      </c>
      <c r="E83" s="2">
        <v>3</v>
      </c>
      <c r="F83" s="2">
        <v>7</v>
      </c>
      <c r="G83" s="2">
        <v>0</v>
      </c>
      <c r="H83" s="4">
        <v>0</v>
      </c>
      <c r="I83" s="3">
        <v>1</v>
      </c>
      <c r="J83" s="3">
        <v>0</v>
      </c>
      <c r="K83" s="3">
        <v>2</v>
      </c>
      <c r="L83" s="3">
        <v>15</v>
      </c>
      <c r="M83" s="3">
        <v>0</v>
      </c>
      <c r="N83" s="3">
        <v>0</v>
      </c>
      <c r="O83" s="3">
        <v>0</v>
      </c>
      <c r="P83" s="3">
        <v>0</v>
      </c>
      <c r="Q83" s="3">
        <v>0</v>
      </c>
      <c r="R83" s="3">
        <v>0</v>
      </c>
      <c r="S83" s="49">
        <v>29</v>
      </c>
      <c r="CT83" s="10"/>
      <c r="CU83" s="10"/>
      <c r="CV83" s="10"/>
      <c r="CW83" s="10"/>
      <c r="CX83" s="10"/>
      <c r="CY83" s="10"/>
      <c r="CZ83" s="10"/>
      <c r="DA83" s="10"/>
      <c r="DB83" s="10"/>
      <c r="DC83" s="10"/>
      <c r="DD83" s="10"/>
      <c r="DE83" s="10"/>
      <c r="DF83" s="10"/>
      <c r="DG83" s="10"/>
      <c r="DH83" s="10"/>
      <c r="DI83" s="10"/>
      <c r="DJ83" s="10"/>
      <c r="DK83" s="10"/>
      <c r="DL83" s="10"/>
      <c r="DM83" s="10"/>
      <c r="DN83" s="10"/>
      <c r="DO83" s="10"/>
      <c r="DP83" s="10"/>
      <c r="DQ83" s="10"/>
      <c r="DR83" s="10"/>
    </row>
    <row r="84" spans="1:127" x14ac:dyDescent="0.25">
      <c r="B84" s="49" t="s">
        <v>36</v>
      </c>
      <c r="C84" s="2">
        <v>0</v>
      </c>
      <c r="D84" s="2">
        <v>0</v>
      </c>
      <c r="E84" s="2">
        <v>1</v>
      </c>
      <c r="F84" s="2">
        <v>0</v>
      </c>
      <c r="G84" s="2">
        <v>4</v>
      </c>
      <c r="H84" s="2">
        <v>8</v>
      </c>
      <c r="I84" s="2">
        <v>14</v>
      </c>
      <c r="J84" s="2">
        <v>1</v>
      </c>
      <c r="K84" s="2">
        <v>1</v>
      </c>
      <c r="L84" s="3">
        <v>0</v>
      </c>
      <c r="M84" s="3">
        <v>0</v>
      </c>
      <c r="N84" s="3">
        <v>0</v>
      </c>
      <c r="O84" s="3">
        <v>0</v>
      </c>
      <c r="P84" s="3">
        <v>0</v>
      </c>
      <c r="Q84" s="3">
        <v>0</v>
      </c>
      <c r="R84" s="3">
        <v>0</v>
      </c>
      <c r="S84" s="49">
        <v>29</v>
      </c>
      <c r="CT84" s="10"/>
      <c r="CU84" s="10"/>
      <c r="CV84" s="10"/>
      <c r="CW84" s="10"/>
      <c r="CX84" s="10"/>
      <c r="CY84" s="10"/>
      <c r="CZ84" s="10"/>
      <c r="DA84" s="10"/>
      <c r="DB84" s="10"/>
      <c r="DC84" s="10"/>
      <c r="DD84" s="10"/>
      <c r="DE84" s="10"/>
      <c r="DF84" s="10"/>
      <c r="DG84" s="10"/>
      <c r="DH84" s="10"/>
      <c r="DI84" s="10"/>
      <c r="DJ84" s="10"/>
      <c r="DK84" s="10"/>
      <c r="DL84" s="10"/>
      <c r="DM84" s="10"/>
      <c r="DN84" s="10"/>
      <c r="DO84" s="10"/>
      <c r="DP84" s="10"/>
      <c r="DQ84" s="10"/>
      <c r="DR84" s="10"/>
    </row>
    <row r="85" spans="1:127" x14ac:dyDescent="0.25">
      <c r="B85" s="49" t="s">
        <v>37</v>
      </c>
      <c r="C85" s="2">
        <v>0</v>
      </c>
      <c r="D85" s="2">
        <v>0</v>
      </c>
      <c r="E85" s="2">
        <v>1</v>
      </c>
      <c r="F85" s="2">
        <v>0</v>
      </c>
      <c r="G85" s="2">
        <v>1</v>
      </c>
      <c r="H85" s="2">
        <v>4</v>
      </c>
      <c r="I85" s="2">
        <v>7</v>
      </c>
      <c r="J85" s="2">
        <v>16</v>
      </c>
      <c r="K85" s="2">
        <v>0</v>
      </c>
      <c r="L85" s="3">
        <v>0</v>
      </c>
      <c r="M85" s="3">
        <v>0</v>
      </c>
      <c r="N85" s="3">
        <v>0</v>
      </c>
      <c r="O85" s="3">
        <v>0</v>
      </c>
      <c r="P85" s="3">
        <v>0</v>
      </c>
      <c r="Q85" s="3">
        <v>0</v>
      </c>
      <c r="R85" s="3">
        <v>0</v>
      </c>
      <c r="S85" s="49">
        <v>29</v>
      </c>
      <c r="CT85" s="10"/>
      <c r="CU85" s="10"/>
      <c r="CV85" s="10"/>
      <c r="CW85" s="10"/>
      <c r="CX85" s="10"/>
      <c r="CY85" s="10"/>
      <c r="CZ85" s="10"/>
      <c r="DA85" s="10"/>
      <c r="DB85" s="10"/>
      <c r="DC85" s="10"/>
      <c r="DD85" s="10"/>
      <c r="DE85" s="10"/>
      <c r="DF85" s="10"/>
      <c r="DG85" s="10"/>
      <c r="DH85" s="10"/>
      <c r="DI85" s="10"/>
      <c r="DJ85" s="10"/>
      <c r="DK85" s="10"/>
      <c r="DL85" s="10"/>
      <c r="DM85" s="10"/>
      <c r="DN85" s="10"/>
      <c r="DO85" s="10"/>
      <c r="DP85" s="10"/>
      <c r="DQ85" s="10"/>
      <c r="DR85" s="10"/>
    </row>
    <row r="86" spans="1:127" x14ac:dyDescent="0.25">
      <c r="B86" s="49" t="s">
        <v>38</v>
      </c>
      <c r="C86" s="2">
        <v>0</v>
      </c>
      <c r="D86" s="2">
        <v>0</v>
      </c>
      <c r="E86" s="2">
        <v>0</v>
      </c>
      <c r="F86" s="2">
        <v>1</v>
      </c>
      <c r="G86" s="2">
        <v>0</v>
      </c>
      <c r="H86" s="2">
        <v>1</v>
      </c>
      <c r="I86" s="2">
        <v>8</v>
      </c>
      <c r="J86" s="2">
        <v>9</v>
      </c>
      <c r="K86" s="2">
        <v>9</v>
      </c>
      <c r="L86" s="3">
        <v>1</v>
      </c>
      <c r="M86" s="3">
        <v>0</v>
      </c>
      <c r="N86" s="3">
        <v>0</v>
      </c>
      <c r="O86" s="3">
        <v>0</v>
      </c>
      <c r="P86" s="3">
        <v>0</v>
      </c>
      <c r="Q86" s="3">
        <v>0</v>
      </c>
      <c r="R86" s="3">
        <v>0</v>
      </c>
      <c r="S86" s="49">
        <v>29</v>
      </c>
      <c r="CT86" s="10"/>
      <c r="CU86" s="10"/>
      <c r="CV86" s="10"/>
      <c r="CW86" s="10"/>
      <c r="CX86" s="10"/>
      <c r="CY86" s="10"/>
      <c r="CZ86" s="10"/>
      <c r="DA86" s="10"/>
      <c r="DB86" s="10"/>
      <c r="DC86" s="10"/>
      <c r="DD86" s="10"/>
      <c r="DE86" s="10"/>
      <c r="DF86" s="10"/>
      <c r="DG86" s="10"/>
      <c r="DH86" s="10"/>
      <c r="DI86" s="10"/>
      <c r="DJ86" s="10"/>
      <c r="DK86" s="10"/>
      <c r="DL86" s="10"/>
      <c r="DM86" s="10"/>
      <c r="DN86" s="10"/>
      <c r="DO86" s="10"/>
      <c r="DP86" s="10"/>
      <c r="DQ86" s="10"/>
      <c r="DR86" s="10"/>
    </row>
    <row r="87" spans="1:127" x14ac:dyDescent="0.25">
      <c r="B87" s="49" t="s">
        <v>22</v>
      </c>
      <c r="C87" s="2">
        <v>0</v>
      </c>
      <c r="D87" s="2">
        <v>9</v>
      </c>
      <c r="E87" s="2">
        <v>0</v>
      </c>
      <c r="F87" s="2">
        <v>8</v>
      </c>
      <c r="G87" s="2">
        <v>9</v>
      </c>
      <c r="H87" s="2">
        <v>3</v>
      </c>
      <c r="I87" s="3">
        <v>0</v>
      </c>
      <c r="J87" s="3">
        <v>0</v>
      </c>
      <c r="K87" s="3">
        <v>0</v>
      </c>
      <c r="L87" s="3">
        <v>0</v>
      </c>
      <c r="M87" s="3">
        <v>0</v>
      </c>
      <c r="N87" s="3">
        <v>0</v>
      </c>
      <c r="O87" s="3">
        <v>0</v>
      </c>
      <c r="P87" s="3">
        <v>0</v>
      </c>
      <c r="Q87" s="3">
        <v>0</v>
      </c>
      <c r="R87" s="3">
        <v>0</v>
      </c>
      <c r="S87" s="49">
        <v>29</v>
      </c>
      <c r="CT87" s="10"/>
      <c r="CU87" s="10"/>
      <c r="CV87" s="10"/>
      <c r="CW87" s="10"/>
      <c r="CX87" s="10"/>
      <c r="CY87" s="10"/>
      <c r="CZ87" s="10"/>
      <c r="DA87" s="10"/>
      <c r="DB87" s="10"/>
      <c r="DC87" s="10"/>
      <c r="DD87" s="10"/>
      <c r="DE87" s="10"/>
      <c r="DF87" s="10"/>
      <c r="DG87" s="10"/>
      <c r="DH87" s="10"/>
      <c r="DI87" s="10"/>
      <c r="DJ87" s="10"/>
      <c r="DK87" s="10"/>
      <c r="DL87" s="10"/>
      <c r="DM87" s="10"/>
      <c r="DN87" s="10"/>
      <c r="DO87" s="10"/>
      <c r="DP87" s="10"/>
      <c r="DQ87" s="10"/>
      <c r="DR87" s="10"/>
    </row>
    <row r="88" spans="1:127" x14ac:dyDescent="0.25">
      <c r="CT88" s="10"/>
      <c r="CU88" s="10"/>
      <c r="CV88" s="10"/>
      <c r="CW88" s="10"/>
      <c r="CX88" s="10"/>
      <c r="CY88" s="10"/>
      <c r="CZ88" s="10"/>
      <c r="DA88" s="10"/>
      <c r="DB88" s="10"/>
      <c r="DC88" s="10"/>
      <c r="DD88" s="10"/>
      <c r="DE88" s="10"/>
      <c r="DF88" s="10"/>
      <c r="DG88" s="10"/>
      <c r="DH88" s="10"/>
      <c r="DI88" s="10"/>
      <c r="DJ88" s="10"/>
      <c r="DK88" s="10"/>
      <c r="DL88" s="10"/>
      <c r="DM88" s="10"/>
      <c r="DN88" s="10"/>
      <c r="DO88" s="10"/>
      <c r="DP88" s="10"/>
      <c r="DQ88" s="10"/>
      <c r="DR88" s="10"/>
    </row>
    <row r="89" spans="1:127" x14ac:dyDescent="0.25">
      <c r="CT89" s="10"/>
      <c r="CU89" s="10"/>
      <c r="CV89" s="10"/>
      <c r="CW89" s="10"/>
      <c r="CX89" s="10"/>
      <c r="CY89" s="10"/>
      <c r="CZ89" s="10"/>
      <c r="DA89" s="10"/>
      <c r="DB89" s="10"/>
      <c r="DC89" s="10"/>
      <c r="DD89" s="10"/>
      <c r="DE89" s="10"/>
      <c r="DF89" s="10"/>
      <c r="DG89" s="10"/>
      <c r="DH89" s="10"/>
      <c r="DI89" s="10"/>
      <c r="DJ89" s="10"/>
      <c r="DK89" s="10"/>
      <c r="DL89" s="10"/>
      <c r="DM89" s="10"/>
      <c r="DN89" s="10"/>
      <c r="DO89" s="10"/>
      <c r="DP89" s="10"/>
      <c r="DQ89" s="10"/>
      <c r="DR89" s="10"/>
    </row>
    <row r="90" spans="1:127" x14ac:dyDescent="0.25">
      <c r="CT90" s="10"/>
      <c r="CU90" s="10"/>
      <c r="CV90" s="10"/>
      <c r="CW90" s="10"/>
      <c r="CX90" s="10"/>
      <c r="CY90" s="10"/>
      <c r="CZ90" s="10"/>
      <c r="DA90" s="10"/>
      <c r="DB90" s="10"/>
      <c r="DC90" s="10"/>
      <c r="DD90" s="10"/>
      <c r="DE90" s="10"/>
      <c r="DF90" s="10"/>
      <c r="DG90" s="10"/>
      <c r="DH90" s="10"/>
      <c r="DI90" s="10"/>
      <c r="DJ90" s="10"/>
      <c r="DK90" s="10"/>
      <c r="DL90" s="10"/>
      <c r="DM90" s="10"/>
      <c r="DN90" s="10"/>
      <c r="DO90" s="10"/>
      <c r="DP90" s="10"/>
      <c r="DQ90" s="10"/>
      <c r="DR90" s="10"/>
    </row>
    <row r="91" spans="1:127" x14ac:dyDescent="0.25">
      <c r="CT91" s="10"/>
      <c r="CU91" s="10"/>
      <c r="CV91" s="10"/>
      <c r="CW91" s="10"/>
      <c r="CX91" s="10"/>
      <c r="CY91" s="10"/>
      <c r="CZ91" s="10"/>
      <c r="DA91" s="10"/>
      <c r="DB91" s="10"/>
      <c r="DC91" s="10"/>
      <c r="DD91" s="10"/>
      <c r="DE91" s="10"/>
      <c r="DF91" s="10"/>
      <c r="DG91" s="10"/>
      <c r="DH91" s="10"/>
      <c r="DI91" s="10"/>
      <c r="DJ91" s="10"/>
      <c r="DK91" s="10"/>
      <c r="DL91" s="10"/>
      <c r="DM91" s="10"/>
      <c r="DN91" s="10"/>
      <c r="DO91" s="10"/>
      <c r="DP91" s="10"/>
      <c r="DQ91" s="10"/>
      <c r="DR91" s="10"/>
    </row>
    <row r="92" spans="1:127" x14ac:dyDescent="0.25">
      <c r="A92" s="49" t="s">
        <v>94</v>
      </c>
      <c r="V92" s="49" t="str">
        <f>A92</f>
        <v>Staphylococcus hominis</v>
      </c>
      <c r="AV92" s="49" t="str">
        <f>A92</f>
        <v>Staphylococcus hominis</v>
      </c>
      <c r="BV92" s="30" t="str">
        <f>A92</f>
        <v>Staphylococcus hominis</v>
      </c>
      <c r="CT92" s="10"/>
      <c r="CU92" s="10"/>
      <c r="CV92" s="10"/>
      <c r="CW92" s="10"/>
      <c r="CX92" s="10"/>
      <c r="CY92" s="10"/>
      <c r="CZ92" s="10"/>
      <c r="DA92" s="10"/>
      <c r="DB92" s="10"/>
      <c r="DC92" s="10"/>
      <c r="DD92" s="10"/>
      <c r="DE92" s="10"/>
      <c r="DF92" s="10"/>
      <c r="DG92" s="10"/>
      <c r="DH92" s="10"/>
      <c r="DI92" s="10"/>
      <c r="DJ92" s="10"/>
      <c r="DK92" s="10"/>
      <c r="DL92" s="10"/>
      <c r="DM92" s="10"/>
      <c r="DN92" s="10"/>
      <c r="DO92" s="10"/>
      <c r="DP92" s="10"/>
      <c r="DQ92" s="10"/>
      <c r="DR92" s="10"/>
    </row>
    <row r="93" spans="1:127" ht="18.75" x14ac:dyDescent="0.25">
      <c r="B93" s="49" t="s">
        <v>0</v>
      </c>
      <c r="C93" s="49">
        <v>1.5625E-2</v>
      </c>
      <c r="D93" s="49">
        <v>3.125E-2</v>
      </c>
      <c r="E93" s="49">
        <v>6.25E-2</v>
      </c>
      <c r="F93" s="49">
        <v>0.125</v>
      </c>
      <c r="G93" s="49">
        <v>0.25</v>
      </c>
      <c r="H93" s="49">
        <v>0.5</v>
      </c>
      <c r="I93" s="49">
        <v>1</v>
      </c>
      <c r="J93" s="49">
        <v>2</v>
      </c>
      <c r="K93" s="49">
        <v>4</v>
      </c>
      <c r="L93" s="49">
        <v>8</v>
      </c>
      <c r="M93" s="49">
        <v>16</v>
      </c>
      <c r="N93" s="49">
        <v>32</v>
      </c>
      <c r="O93" s="49">
        <v>64</v>
      </c>
      <c r="P93" s="49">
        <v>128</v>
      </c>
      <c r="Q93" s="49">
        <v>256</v>
      </c>
      <c r="R93" s="49">
        <v>512</v>
      </c>
      <c r="S93" s="49" t="s">
        <v>1</v>
      </c>
      <c r="V93" s="49" t="s">
        <v>0</v>
      </c>
      <c r="W93" s="49" t="str">
        <f>B94</f>
        <v>Penicillin G</v>
      </c>
      <c r="X93" s="49" t="str">
        <f>B95</f>
        <v>Oxacillin</v>
      </c>
      <c r="Y93" s="49" t="str">
        <f>B96</f>
        <v>Ampicillin/ Sulbactam</v>
      </c>
      <c r="Z93" s="49" t="str">
        <f>B97</f>
        <v>Piperacillin/ Tazobactam</v>
      </c>
      <c r="AA93" s="49" t="str">
        <f>B98</f>
        <v>Cefotaxim</v>
      </c>
      <c r="AB93" s="49" t="str">
        <f>B99</f>
        <v>Cefuroxim</v>
      </c>
      <c r="AC93" s="49" t="str">
        <f>B100</f>
        <v>Imipenem</v>
      </c>
      <c r="AD93" s="49" t="str">
        <f>B101</f>
        <v>Meropenem</v>
      </c>
      <c r="AE93" s="49" t="str">
        <f>B102</f>
        <v>Amikacin</v>
      </c>
      <c r="AF93" s="49" t="str">
        <f>B103</f>
        <v>Gentamicin</v>
      </c>
      <c r="AG93" s="49" t="str">
        <f>B104</f>
        <v>Fosfomycin</v>
      </c>
      <c r="AH93" s="49" t="str">
        <f>B105</f>
        <v>Cotrimoxazol</v>
      </c>
      <c r="AI93" s="49" t="str">
        <f>B106</f>
        <v>Ciprofloxacin</v>
      </c>
      <c r="AJ93" s="49" t="str">
        <f>B107</f>
        <v>Levofloxacin</v>
      </c>
      <c r="AK93" s="49" t="str">
        <f>B108</f>
        <v>Moxifloxacin</v>
      </c>
      <c r="AL93" s="49" t="str">
        <f>B109</f>
        <v>Doxycyclin</v>
      </c>
      <c r="AM93" s="49" t="str">
        <f>B110</f>
        <v>Rifampicin</v>
      </c>
      <c r="AN93" s="49" t="str">
        <f>B111</f>
        <v>Daptomycin</v>
      </c>
      <c r="AO93" s="49" t="str">
        <f>B112</f>
        <v>Roxythromycin</v>
      </c>
      <c r="AP93" s="49" t="str">
        <f>B113</f>
        <v>Clindamycin</v>
      </c>
      <c r="AQ93" s="49" t="str">
        <f>B114</f>
        <v>Linezolid</v>
      </c>
      <c r="AR93" s="49" t="str">
        <f>B115</f>
        <v>Vancomycin</v>
      </c>
      <c r="AS93" s="49" t="s">
        <v>38</v>
      </c>
      <c r="AT93" s="49" t="s">
        <v>22</v>
      </c>
      <c r="AW93" s="49" t="str">
        <f t="shared" ref="AW93" si="1713">W93</f>
        <v>Penicillin G</v>
      </c>
      <c r="AX93" s="49" t="str">
        <f t="shared" ref="AX93" si="1714">X93</f>
        <v>Oxacillin</v>
      </c>
      <c r="AY93" s="49" t="str">
        <f t="shared" ref="AY93" si="1715">Y93</f>
        <v>Ampicillin/ Sulbactam</v>
      </c>
      <c r="AZ93" s="49" t="str">
        <f t="shared" ref="AZ93" si="1716">Z93</f>
        <v>Piperacillin/ Tazobactam</v>
      </c>
      <c r="BA93" s="49" t="str">
        <f t="shared" ref="BA93" si="1717">AA93</f>
        <v>Cefotaxim</v>
      </c>
      <c r="BB93" s="49" t="str">
        <f t="shared" ref="BB93" si="1718">AB93</f>
        <v>Cefuroxim</v>
      </c>
      <c r="BC93" s="49" t="str">
        <f t="shared" ref="BC93" si="1719">AC93</f>
        <v>Imipenem</v>
      </c>
      <c r="BD93" s="49" t="str">
        <f t="shared" ref="BD93" si="1720">AD93</f>
        <v>Meropenem</v>
      </c>
      <c r="BE93" s="49" t="str">
        <f t="shared" ref="BE93" si="1721">AE93</f>
        <v>Amikacin</v>
      </c>
      <c r="BF93" s="49" t="str">
        <f t="shared" ref="BF93" si="1722">AF93</f>
        <v>Gentamicin</v>
      </c>
      <c r="BG93" s="49" t="str">
        <f t="shared" ref="BG93" si="1723">AG93</f>
        <v>Fosfomycin</v>
      </c>
      <c r="BH93" s="49" t="str">
        <f t="shared" ref="BH93" si="1724">AH93</f>
        <v>Cotrimoxazol</v>
      </c>
      <c r="BI93" s="49" t="str">
        <f t="shared" ref="BI93" si="1725">AI93</f>
        <v>Ciprofloxacin</v>
      </c>
      <c r="BJ93" s="49" t="str">
        <f t="shared" ref="BJ93" si="1726">AJ93</f>
        <v>Levofloxacin</v>
      </c>
      <c r="BK93" s="49" t="str">
        <f t="shared" ref="BK93" si="1727">AK93</f>
        <v>Moxifloxacin</v>
      </c>
      <c r="BL93" s="49" t="str">
        <f t="shared" ref="BL93" si="1728">AL93</f>
        <v>Doxycyclin</v>
      </c>
      <c r="BM93" s="49" t="str">
        <f t="shared" ref="BM93" si="1729">AM93</f>
        <v>Rifampicin</v>
      </c>
      <c r="BN93" s="49" t="str">
        <f t="shared" ref="BN93" si="1730">AN93</f>
        <v>Daptomycin</v>
      </c>
      <c r="BO93" s="49" t="str">
        <f t="shared" ref="BO93" si="1731">AO93</f>
        <v>Roxythromycin</v>
      </c>
      <c r="BP93" s="49" t="str">
        <f t="shared" ref="BP93" si="1732">AP93</f>
        <v>Clindamycin</v>
      </c>
      <c r="BQ93" s="49" t="str">
        <f t="shared" ref="BQ93" si="1733">AQ93</f>
        <v>Linezolid</v>
      </c>
      <c r="BR93" s="49" t="str">
        <f t="shared" ref="BR93" si="1734">AR93</f>
        <v>Vancomycin</v>
      </c>
      <c r="BS93" s="49" t="str">
        <f t="shared" ref="BS93" si="1735">AS93</f>
        <v>Teicoplanin</v>
      </c>
      <c r="BT93" s="49" t="s">
        <v>22</v>
      </c>
      <c r="BU93" s="49"/>
      <c r="BV93" s="49"/>
      <c r="BW93" s="30" t="str">
        <f t="shared" ref="BW93" si="1736">W93</f>
        <v>Penicillin G</v>
      </c>
      <c r="BX93" s="30" t="str">
        <f t="shared" ref="BX93" si="1737">X93</f>
        <v>Oxacillin</v>
      </c>
      <c r="BY93" s="30" t="str">
        <f t="shared" ref="BY93" si="1738">Y93</f>
        <v>Ampicillin/ Sulbactam</v>
      </c>
      <c r="BZ93" s="30" t="str">
        <f t="shared" ref="BZ93" si="1739">Z93</f>
        <v>Piperacillin/ Tazobactam</v>
      </c>
      <c r="CA93" s="30" t="str">
        <f t="shared" ref="CA93" si="1740">AA93</f>
        <v>Cefotaxim</v>
      </c>
      <c r="CB93" s="30" t="str">
        <f t="shared" ref="CB93" si="1741">AB93</f>
        <v>Cefuroxim</v>
      </c>
      <c r="CC93" s="30" t="str">
        <f t="shared" ref="CC93" si="1742">AC93</f>
        <v>Imipenem</v>
      </c>
      <c r="CD93" s="30" t="str">
        <f t="shared" ref="CD93" si="1743">AD93</f>
        <v>Meropenem</v>
      </c>
      <c r="CE93" s="30" t="str">
        <f t="shared" ref="CE93" si="1744">AE93</f>
        <v>Amikacin</v>
      </c>
      <c r="CF93" s="30" t="str">
        <f t="shared" ref="CF93" si="1745">AF93</f>
        <v>Gentamicin</v>
      </c>
      <c r="CG93" s="30" t="str">
        <f t="shared" ref="CG93" si="1746">AG93</f>
        <v>Fosfomycin</v>
      </c>
      <c r="CH93" s="30" t="str">
        <f t="shared" ref="CH93" si="1747">AH93</f>
        <v>Cotrimoxazol</v>
      </c>
      <c r="CI93" s="30" t="str">
        <f t="shared" ref="CI93" si="1748">AI93</f>
        <v>Ciprofloxacin</v>
      </c>
      <c r="CJ93" s="30" t="str">
        <f t="shared" ref="CJ93" si="1749">AJ93</f>
        <v>Levofloxacin</v>
      </c>
      <c r="CK93" s="30" t="str">
        <f t="shared" ref="CK93" si="1750">AK93</f>
        <v>Moxifloxacin</v>
      </c>
      <c r="CL93" s="30" t="str">
        <f t="shared" ref="CL93" si="1751">AL93</f>
        <v>Doxycyclin</v>
      </c>
      <c r="CM93" s="30" t="str">
        <f t="shared" ref="CM93" si="1752">AM93</f>
        <v>Rifampicin</v>
      </c>
      <c r="CN93" s="30" t="str">
        <f t="shared" ref="CN93" si="1753">AN93</f>
        <v>Daptomycin</v>
      </c>
      <c r="CO93" s="30" t="str">
        <f t="shared" ref="CO93" si="1754">AO93</f>
        <v>Roxythromycin</v>
      </c>
      <c r="CP93" s="30" t="str">
        <f t="shared" ref="CP93" si="1755">AP93</f>
        <v>Clindamycin</v>
      </c>
      <c r="CQ93" s="30" t="str">
        <f t="shared" ref="CQ93" si="1756">AQ93</f>
        <v>Linezolid</v>
      </c>
      <c r="CR93" s="30" t="str">
        <f t="shared" ref="CR93" si="1757">AR93</f>
        <v>Vancomycin</v>
      </c>
      <c r="CS93" s="30" t="str">
        <f t="shared" ref="CS93" si="1758">AS93</f>
        <v>Teicoplanin</v>
      </c>
      <c r="CT93" s="49" t="s">
        <v>22</v>
      </c>
      <c r="CW93" s="39"/>
      <c r="CX93" s="24" t="s">
        <v>73</v>
      </c>
      <c r="CY93" s="24" t="s">
        <v>74</v>
      </c>
      <c r="CZ93" s="24" t="s">
        <v>53</v>
      </c>
      <c r="DA93" s="24" t="s">
        <v>55</v>
      </c>
      <c r="DB93" s="24" t="s">
        <v>57</v>
      </c>
      <c r="DC93" s="24" t="s">
        <v>75</v>
      </c>
      <c r="DD93" s="24" t="s">
        <v>59</v>
      </c>
      <c r="DE93" s="24" t="s">
        <v>60</v>
      </c>
      <c r="DF93" s="24" t="s">
        <v>62</v>
      </c>
      <c r="DG93" s="24" t="s">
        <v>63</v>
      </c>
      <c r="DH93" s="24" t="s">
        <v>65</v>
      </c>
      <c r="DI93" s="24" t="s">
        <v>66</v>
      </c>
      <c r="DJ93" s="24" t="s">
        <v>67</v>
      </c>
      <c r="DK93" s="24" t="s">
        <v>68</v>
      </c>
      <c r="DL93" s="24" t="s">
        <v>69</v>
      </c>
      <c r="DM93" s="24" t="s">
        <v>70</v>
      </c>
      <c r="DN93" s="24" t="s">
        <v>76</v>
      </c>
      <c r="DO93" s="24" t="s">
        <v>77</v>
      </c>
      <c r="DP93" s="24" t="s">
        <v>78</v>
      </c>
      <c r="DQ93" s="24" t="s">
        <v>79</v>
      </c>
      <c r="DR93" s="24" t="s">
        <v>80</v>
      </c>
      <c r="DS93" s="24" t="s">
        <v>81</v>
      </c>
      <c r="DT93" s="24" t="s">
        <v>82</v>
      </c>
      <c r="DU93" s="24" t="s">
        <v>93</v>
      </c>
      <c r="DW93" s="10"/>
    </row>
    <row r="94" spans="1:127" ht="18.75" x14ac:dyDescent="0.25">
      <c r="B94" s="49" t="s">
        <v>31</v>
      </c>
      <c r="C94" s="2">
        <v>0</v>
      </c>
      <c r="D94" s="2">
        <v>5</v>
      </c>
      <c r="E94" s="2">
        <v>1</v>
      </c>
      <c r="F94" s="2">
        <v>3</v>
      </c>
      <c r="G94" s="3">
        <v>1</v>
      </c>
      <c r="H94" s="3">
        <v>1</v>
      </c>
      <c r="I94" s="3">
        <v>1</v>
      </c>
      <c r="J94" s="3">
        <v>4</v>
      </c>
      <c r="K94" s="3">
        <v>5</v>
      </c>
      <c r="L94" s="3">
        <v>10</v>
      </c>
      <c r="M94" s="3">
        <v>0</v>
      </c>
      <c r="N94" s="3">
        <v>0</v>
      </c>
      <c r="O94" s="3">
        <v>0</v>
      </c>
      <c r="P94" s="3">
        <v>0</v>
      </c>
      <c r="Q94" s="3">
        <v>0</v>
      </c>
      <c r="R94" s="3">
        <v>0</v>
      </c>
      <c r="S94" s="49">
        <v>31</v>
      </c>
      <c r="V94" s="49">
        <v>1.5625E-2</v>
      </c>
      <c r="W94" s="2">
        <f>C94</f>
        <v>0</v>
      </c>
      <c r="X94" s="2">
        <f>C95</f>
        <v>0</v>
      </c>
      <c r="Y94" s="49">
        <f>C96</f>
        <v>0</v>
      </c>
      <c r="Z94" s="49">
        <f>C97</f>
        <v>0</v>
      </c>
      <c r="AA94" s="49">
        <f>C98</f>
        <v>0</v>
      </c>
      <c r="AB94" s="49">
        <f>C99</f>
        <v>0</v>
      </c>
      <c r="AC94" s="49">
        <f>C100</f>
        <v>0</v>
      </c>
      <c r="AD94" s="49">
        <f>C101</f>
        <v>0</v>
      </c>
      <c r="AE94" s="2">
        <f>C102</f>
        <v>0</v>
      </c>
      <c r="AF94" s="2">
        <f>C103</f>
        <v>0</v>
      </c>
      <c r="AG94" s="2">
        <f>C104</f>
        <v>0</v>
      </c>
      <c r="AH94" s="2">
        <f>C105</f>
        <v>0</v>
      </c>
      <c r="AI94" s="2">
        <f>C106</f>
        <v>0</v>
      </c>
      <c r="AJ94" s="2">
        <f>C107</f>
        <v>0</v>
      </c>
      <c r="AK94" s="2">
        <f>C108</f>
        <v>0</v>
      </c>
      <c r="AL94" s="2">
        <f>C109</f>
        <v>0</v>
      </c>
      <c r="AM94" s="2">
        <f>C110</f>
        <v>0</v>
      </c>
      <c r="AN94" s="2">
        <f>C111</f>
        <v>0</v>
      </c>
      <c r="AO94" s="2">
        <f>C112</f>
        <v>0</v>
      </c>
      <c r="AP94" s="2">
        <f>C113</f>
        <v>0</v>
      </c>
      <c r="AQ94" s="2">
        <f>C114</f>
        <v>0</v>
      </c>
      <c r="AR94" s="2">
        <f>C115</f>
        <v>0</v>
      </c>
      <c r="AS94" s="2">
        <f>C116</f>
        <v>0</v>
      </c>
      <c r="AT94" s="2">
        <f>C117</f>
        <v>0</v>
      </c>
      <c r="AU94" s="5"/>
      <c r="AV94" s="49">
        <v>1.5625E-2</v>
      </c>
      <c r="AW94" s="31">
        <f t="shared" ref="AW94" si="1759">PRODUCT(W94*100*1/W110)</f>
        <v>0</v>
      </c>
      <c r="AX94" s="31">
        <f t="shared" ref="AX94" si="1760">PRODUCT(X94*100*1/X110)</f>
        <v>0</v>
      </c>
      <c r="AY94" s="30">
        <f t="shared" ref="AY94" si="1761">PRODUCT(Y94*100*1/Y110)</f>
        <v>0</v>
      </c>
      <c r="AZ94" s="30">
        <f t="shared" ref="AZ94" si="1762">PRODUCT(Z94*100*1/Z110)</f>
        <v>0</v>
      </c>
      <c r="BA94" s="30">
        <f t="shared" ref="BA94" si="1763">PRODUCT(AA94*100*1/AA110)</f>
        <v>0</v>
      </c>
      <c r="BB94" s="30">
        <f t="shared" ref="BB94" si="1764">PRODUCT(AB94*100*1/AB110)</f>
        <v>0</v>
      </c>
      <c r="BC94" s="30">
        <f t="shared" ref="BC94" si="1765">PRODUCT(AC94*100*1/AC110)</f>
        <v>0</v>
      </c>
      <c r="BD94" s="30">
        <f t="shared" ref="BD94" si="1766">PRODUCT(AD94*100*1/AD110)</f>
        <v>0</v>
      </c>
      <c r="BE94" s="31">
        <f t="shared" ref="BE94" si="1767">PRODUCT(AE94*100*1/AE110)</f>
        <v>0</v>
      </c>
      <c r="BF94" s="31">
        <f t="shared" ref="BF94" si="1768">PRODUCT(AF94*100*1/AF110)</f>
        <v>0</v>
      </c>
      <c r="BG94" s="31">
        <f t="shared" ref="BG94" si="1769">PRODUCT(AG94*100*1/AG110)</f>
        <v>0</v>
      </c>
      <c r="BH94" s="31">
        <f t="shared" ref="BH94" si="1770">PRODUCT(AH94*100*1/AH110)</f>
        <v>0</v>
      </c>
      <c r="BI94" s="31">
        <f t="shared" ref="BI94" si="1771">PRODUCT(AI94*100*1/AI110)</f>
        <v>0</v>
      </c>
      <c r="BJ94" s="31">
        <f t="shared" ref="BJ94" si="1772">PRODUCT(AJ94*100*1/AJ110)</f>
        <v>0</v>
      </c>
      <c r="BK94" s="31">
        <f t="shared" ref="BK94" si="1773">PRODUCT(AK94*100*1/AK110)</f>
        <v>0</v>
      </c>
      <c r="BL94" s="31">
        <f t="shared" ref="BL94" si="1774">PRODUCT(AL94*100*1/AL110)</f>
        <v>0</v>
      </c>
      <c r="BM94" s="31">
        <f t="shared" ref="BM94" si="1775">PRODUCT(AM94*100*1/AM110)</f>
        <v>0</v>
      </c>
      <c r="BN94" s="31">
        <f t="shared" ref="BN94" si="1776">PRODUCT(AN94*100*1/AN110)</f>
        <v>0</v>
      </c>
      <c r="BO94" s="31">
        <f t="shared" ref="BO94" si="1777">PRODUCT(AO94*100*1/AO110)</f>
        <v>0</v>
      </c>
      <c r="BP94" s="31">
        <f t="shared" ref="BP94" si="1778">PRODUCT(AP94*100*1/AP110)</f>
        <v>0</v>
      </c>
      <c r="BQ94" s="31">
        <f t="shared" ref="BQ94" si="1779">PRODUCT(AQ94*100*1/AQ110)</f>
        <v>0</v>
      </c>
      <c r="BR94" s="31">
        <f t="shared" ref="BR94" si="1780">PRODUCT(AR94*100*1/AR110)</f>
        <v>0</v>
      </c>
      <c r="BS94" s="31">
        <f t="shared" ref="BS94" si="1781">PRODUCT(AS94*100*1/AS110)</f>
        <v>0</v>
      </c>
      <c r="BT94" s="31">
        <f t="shared" ref="BT94" si="1782">PRODUCT(AT94*100*1/AT110)</f>
        <v>0</v>
      </c>
      <c r="BU94" s="49"/>
      <c r="BV94" s="49">
        <v>1.5625E-2</v>
      </c>
      <c r="BW94" s="31">
        <f t="shared" ref="BW94" si="1783">AW94</f>
        <v>0</v>
      </c>
      <c r="BX94" s="31">
        <f t="shared" ref="BX94" si="1784">AX94</f>
        <v>0</v>
      </c>
      <c r="BY94" s="30">
        <f t="shared" ref="BY94" si="1785">AY94</f>
        <v>0</v>
      </c>
      <c r="BZ94" s="30">
        <f t="shared" ref="BZ94" si="1786">AZ94</f>
        <v>0</v>
      </c>
      <c r="CA94" s="30">
        <f t="shared" ref="CA94" si="1787">BA94</f>
        <v>0</v>
      </c>
      <c r="CB94" s="30">
        <f t="shared" ref="CB94" si="1788">BB94</f>
        <v>0</v>
      </c>
      <c r="CC94" s="30">
        <f t="shared" ref="CC94" si="1789">BC94</f>
        <v>0</v>
      </c>
      <c r="CD94" s="30">
        <f t="shared" ref="CD94" si="1790">BD94</f>
        <v>0</v>
      </c>
      <c r="CE94" s="31">
        <f t="shared" ref="CE94" si="1791">BE94</f>
        <v>0</v>
      </c>
      <c r="CF94" s="31">
        <f t="shared" ref="CF94" si="1792">BF94</f>
        <v>0</v>
      </c>
      <c r="CG94" s="31">
        <f t="shared" ref="CG94" si="1793">BG94</f>
        <v>0</v>
      </c>
      <c r="CH94" s="31">
        <f t="shared" ref="CH94" si="1794">BH94</f>
        <v>0</v>
      </c>
      <c r="CI94" s="31">
        <f t="shared" ref="CI94" si="1795">BI94</f>
        <v>0</v>
      </c>
      <c r="CJ94" s="31">
        <f t="shared" ref="CJ94" si="1796">BJ94</f>
        <v>0</v>
      </c>
      <c r="CK94" s="31">
        <f t="shared" ref="CK94" si="1797">BK94</f>
        <v>0</v>
      </c>
      <c r="CL94" s="31">
        <f t="shared" ref="CL94" si="1798">BL94</f>
        <v>0</v>
      </c>
      <c r="CM94" s="31">
        <f t="shared" ref="CM94" si="1799">BM94</f>
        <v>0</v>
      </c>
      <c r="CN94" s="31">
        <f t="shared" ref="CN94" si="1800">BN94</f>
        <v>0</v>
      </c>
      <c r="CO94" s="31">
        <f t="shared" ref="CO94" si="1801">BO94</f>
        <v>0</v>
      </c>
      <c r="CP94" s="31">
        <f t="shared" ref="CP94" si="1802">BP94</f>
        <v>0</v>
      </c>
      <c r="CQ94" s="31">
        <f t="shared" ref="CQ94" si="1803">BQ94</f>
        <v>0</v>
      </c>
      <c r="CR94" s="31">
        <f t="shared" ref="CR94" si="1804">BR94</f>
        <v>0</v>
      </c>
      <c r="CS94" s="31">
        <f t="shared" ref="CS94" si="1805">BS94</f>
        <v>0</v>
      </c>
      <c r="CT94" s="31">
        <f t="shared" ref="CT94" si="1806">BT94</f>
        <v>0</v>
      </c>
      <c r="CW94" s="25" t="s">
        <v>49</v>
      </c>
      <c r="CX94" s="26">
        <f t="shared" ref="CX94" si="1807">W110</f>
        <v>31</v>
      </c>
      <c r="CY94" s="26">
        <f t="shared" ref="CY94" si="1808">X110</f>
        <v>31</v>
      </c>
      <c r="CZ94" s="26">
        <f t="shared" ref="CZ94" si="1809">Y110</f>
        <v>31</v>
      </c>
      <c r="DA94" s="26">
        <f t="shared" ref="DA94" si="1810">Z110</f>
        <v>31</v>
      </c>
      <c r="DB94" s="26">
        <f t="shared" ref="DB94" si="1811">AA110</f>
        <v>31</v>
      </c>
      <c r="DC94" s="26">
        <f t="shared" ref="DC94" si="1812">AB110</f>
        <v>31</v>
      </c>
      <c r="DD94" s="26">
        <f t="shared" ref="DD94" si="1813">AC110</f>
        <v>31</v>
      </c>
      <c r="DE94" s="27">
        <f t="shared" ref="DE94" si="1814">AD110</f>
        <v>31</v>
      </c>
      <c r="DF94" s="27">
        <f t="shared" ref="DF94" si="1815">AE110</f>
        <v>30</v>
      </c>
      <c r="DG94" s="27">
        <f t="shared" ref="DG94" si="1816">AF110</f>
        <v>31</v>
      </c>
      <c r="DH94" s="27">
        <f t="shared" ref="DH94" si="1817">AG110</f>
        <v>31</v>
      </c>
      <c r="DI94" s="27">
        <f t="shared" ref="DI94" si="1818">AH110</f>
        <v>30</v>
      </c>
      <c r="DJ94" s="27">
        <f t="shared" ref="DJ94" si="1819">AI110</f>
        <v>31</v>
      </c>
      <c r="DK94" s="27">
        <f t="shared" ref="DK94" si="1820">AJ110</f>
        <v>31</v>
      </c>
      <c r="DL94" s="27">
        <f t="shared" ref="DL94" si="1821">AK110</f>
        <v>31</v>
      </c>
      <c r="DM94" s="27">
        <f t="shared" ref="DM94" si="1822">AL110</f>
        <v>31</v>
      </c>
      <c r="DN94" s="27">
        <f t="shared" ref="DN94" si="1823">AM110</f>
        <v>31</v>
      </c>
      <c r="DO94" s="27">
        <f t="shared" ref="DO94" si="1824">AN110</f>
        <v>31</v>
      </c>
      <c r="DP94" s="27">
        <f t="shared" ref="DP94" si="1825">AO110</f>
        <v>31</v>
      </c>
      <c r="DQ94" s="27">
        <f t="shared" ref="DQ94" si="1826">AP110</f>
        <v>31</v>
      </c>
      <c r="DR94" s="27">
        <f t="shared" ref="DR94" si="1827">AQ110</f>
        <v>31</v>
      </c>
      <c r="DS94" s="27">
        <f t="shared" ref="DS94" si="1828">AR110</f>
        <v>31</v>
      </c>
      <c r="DT94" s="27">
        <f t="shared" ref="DT94" si="1829">AS110</f>
        <v>31</v>
      </c>
      <c r="DU94" s="27">
        <f t="shared" ref="DU94" si="1830">AT110</f>
        <v>31</v>
      </c>
      <c r="DV94" s="10"/>
    </row>
    <row r="95" spans="1:127" ht="18.75" x14ac:dyDescent="0.25">
      <c r="B95" s="49" t="s">
        <v>32</v>
      </c>
      <c r="C95" s="2">
        <v>0</v>
      </c>
      <c r="D95" s="2">
        <v>0</v>
      </c>
      <c r="E95" s="2">
        <v>12</v>
      </c>
      <c r="F95" s="2">
        <v>0</v>
      </c>
      <c r="G95" s="2">
        <v>2</v>
      </c>
      <c r="H95" s="3">
        <v>1</v>
      </c>
      <c r="I95" s="3">
        <v>1</v>
      </c>
      <c r="J95" s="3">
        <v>0</v>
      </c>
      <c r="K95" s="3">
        <v>4</v>
      </c>
      <c r="L95" s="3">
        <v>0</v>
      </c>
      <c r="M95" s="3">
        <v>11</v>
      </c>
      <c r="N95" s="3">
        <v>0</v>
      </c>
      <c r="O95" s="3">
        <v>0</v>
      </c>
      <c r="P95" s="3">
        <v>0</v>
      </c>
      <c r="Q95" s="3">
        <v>0</v>
      </c>
      <c r="R95" s="3">
        <v>0</v>
      </c>
      <c r="S95" s="49">
        <v>31</v>
      </c>
      <c r="V95" s="49">
        <v>3.125E-2</v>
      </c>
      <c r="W95" s="2">
        <f>D94</f>
        <v>5</v>
      </c>
      <c r="X95" s="2">
        <f>D95</f>
        <v>0</v>
      </c>
      <c r="Y95" s="49">
        <f>D96</f>
        <v>0</v>
      </c>
      <c r="Z95" s="49">
        <f>D97</f>
        <v>0</v>
      </c>
      <c r="AA95" s="49">
        <f>D98</f>
        <v>1</v>
      </c>
      <c r="AB95" s="49">
        <f>D99</f>
        <v>0</v>
      </c>
      <c r="AC95" s="49">
        <f>D100</f>
        <v>0</v>
      </c>
      <c r="AD95" s="49">
        <f>D101</f>
        <v>0</v>
      </c>
      <c r="AE95" s="2">
        <f>D102</f>
        <v>0</v>
      </c>
      <c r="AF95" s="2">
        <f>D103</f>
        <v>0</v>
      </c>
      <c r="AG95" s="2">
        <f>D104</f>
        <v>0</v>
      </c>
      <c r="AH95" s="2">
        <f>D105</f>
        <v>0</v>
      </c>
      <c r="AI95" s="2">
        <f>D106</f>
        <v>1</v>
      </c>
      <c r="AJ95" s="2">
        <f>D107</f>
        <v>7</v>
      </c>
      <c r="AK95" s="2">
        <f>D108</f>
        <v>4</v>
      </c>
      <c r="AL95" s="2">
        <f>D109</f>
        <v>0</v>
      </c>
      <c r="AM95" s="2">
        <f>D110</f>
        <v>26</v>
      </c>
      <c r="AN95" s="2">
        <f>D111</f>
        <v>0</v>
      </c>
      <c r="AO95" s="2">
        <f>D112</f>
        <v>0</v>
      </c>
      <c r="AP95" s="2">
        <f>D113</f>
        <v>13</v>
      </c>
      <c r="AQ95" s="2">
        <f>D114</f>
        <v>0</v>
      </c>
      <c r="AR95" s="2">
        <f>D115</f>
        <v>0</v>
      </c>
      <c r="AS95" s="2">
        <f>D116</f>
        <v>0</v>
      </c>
      <c r="AT95" s="2">
        <f>D117</f>
        <v>19</v>
      </c>
      <c r="AU95" s="5"/>
      <c r="AV95" s="49">
        <v>3.125E-2</v>
      </c>
      <c r="AW95" s="31">
        <f t="shared" ref="AW95" si="1831">PRODUCT(W95*100*1/W110)</f>
        <v>16.129032258064516</v>
      </c>
      <c r="AX95" s="31">
        <f t="shared" ref="AX95" si="1832">PRODUCT(X95*100*1/X110)</f>
        <v>0</v>
      </c>
      <c r="AY95" s="30">
        <f t="shared" ref="AY95" si="1833">PRODUCT(Y95*100*1/Y110)</f>
        <v>0</v>
      </c>
      <c r="AZ95" s="30">
        <f t="shared" ref="AZ95" si="1834">PRODUCT(Z95*100*1/Z110)</f>
        <v>0</v>
      </c>
      <c r="BA95" s="30">
        <f t="shared" ref="BA95" si="1835">PRODUCT(AA95*100*1/AA110)</f>
        <v>3.225806451612903</v>
      </c>
      <c r="BB95" s="30">
        <f t="shared" ref="BB95" si="1836">PRODUCT(AB95*100*1/AB110)</f>
        <v>0</v>
      </c>
      <c r="BC95" s="30">
        <f t="shared" ref="BC95" si="1837">PRODUCT(AC95*100*1/AC110)</f>
        <v>0</v>
      </c>
      <c r="BD95" s="30">
        <f t="shared" ref="BD95" si="1838">PRODUCT(AD95*100*1/AD110)</f>
        <v>0</v>
      </c>
      <c r="BE95" s="31">
        <f t="shared" ref="BE95" si="1839">PRODUCT(AE95*100*1/AE110)</f>
        <v>0</v>
      </c>
      <c r="BF95" s="31">
        <f t="shared" ref="BF95" si="1840">PRODUCT(AF95*100*1/AF110)</f>
        <v>0</v>
      </c>
      <c r="BG95" s="31">
        <f t="shared" ref="BG95" si="1841">PRODUCT(AG95*100*1/AG110)</f>
        <v>0</v>
      </c>
      <c r="BH95" s="31">
        <f t="shared" ref="BH95" si="1842">PRODUCT(AH95*100*1/AH110)</f>
        <v>0</v>
      </c>
      <c r="BI95" s="31">
        <f t="shared" ref="BI95" si="1843">PRODUCT(AI95*100*1/AI110)</f>
        <v>3.225806451612903</v>
      </c>
      <c r="BJ95" s="31">
        <f t="shared" ref="BJ95" si="1844">PRODUCT(AJ95*100*1/AJ110)</f>
        <v>22.580645161290324</v>
      </c>
      <c r="BK95" s="31">
        <f t="shared" ref="BK95" si="1845">PRODUCT(AK95*100*1/AK110)</f>
        <v>12.903225806451612</v>
      </c>
      <c r="BL95" s="31">
        <f t="shared" ref="BL95" si="1846">PRODUCT(AL95*100*1/AL110)</f>
        <v>0</v>
      </c>
      <c r="BM95" s="31">
        <f t="shared" ref="BM95" si="1847">PRODUCT(AM95*100*1/AM110)</f>
        <v>83.870967741935488</v>
      </c>
      <c r="BN95" s="31">
        <f t="shared" ref="BN95" si="1848">PRODUCT(AN95*100*1/AN110)</f>
        <v>0</v>
      </c>
      <c r="BO95" s="31">
        <f t="shared" ref="BO95" si="1849">PRODUCT(AO95*100*1/AO110)</f>
        <v>0</v>
      </c>
      <c r="BP95" s="31">
        <f t="shared" ref="BP95" si="1850">PRODUCT(AP95*100*1/AP110)</f>
        <v>41.935483870967744</v>
      </c>
      <c r="BQ95" s="31">
        <f t="shared" ref="BQ95" si="1851">PRODUCT(AQ95*100*1/AQ110)</f>
        <v>0</v>
      </c>
      <c r="BR95" s="31">
        <f t="shared" ref="BR95" si="1852">PRODUCT(AR95*100*1/AR110)</f>
        <v>0</v>
      </c>
      <c r="BS95" s="31">
        <f t="shared" ref="BS95" si="1853">PRODUCT(AS95*100*1/AS110)</f>
        <v>0</v>
      </c>
      <c r="BT95" s="31">
        <f t="shared" ref="BT95" si="1854">PRODUCT(AT95*100*1/AT110)</f>
        <v>61.29032258064516</v>
      </c>
      <c r="BU95" s="49"/>
      <c r="BV95" s="49">
        <v>3.125E-2</v>
      </c>
      <c r="BW95" s="31">
        <f t="shared" ref="BW95" si="1855">AW94+AW95</f>
        <v>16.129032258064516</v>
      </c>
      <c r="BX95" s="31">
        <f t="shared" ref="BX95" si="1856">AX94+AX95</f>
        <v>0</v>
      </c>
      <c r="BY95" s="30">
        <f t="shared" ref="BY95" si="1857">AY94+AY95</f>
        <v>0</v>
      </c>
      <c r="BZ95" s="30">
        <f t="shared" ref="BZ95" si="1858">AZ94+AZ95</f>
        <v>0</v>
      </c>
      <c r="CA95" s="30">
        <f t="shared" ref="CA95" si="1859">BA94+BA95</f>
        <v>3.225806451612903</v>
      </c>
      <c r="CB95" s="30">
        <f t="shared" ref="CB95" si="1860">BB94+BB95</f>
        <v>0</v>
      </c>
      <c r="CC95" s="30">
        <f t="shared" ref="CC95" si="1861">BC94+BC95</f>
        <v>0</v>
      </c>
      <c r="CD95" s="30">
        <f t="shared" ref="CD95" si="1862">BD94+BD95</f>
        <v>0</v>
      </c>
      <c r="CE95" s="31">
        <f t="shared" ref="CE95" si="1863">BE94+BE95</f>
        <v>0</v>
      </c>
      <c r="CF95" s="31">
        <f t="shared" ref="CF95" si="1864">BF94+BF95</f>
        <v>0</v>
      </c>
      <c r="CG95" s="31">
        <f t="shared" ref="CG95" si="1865">BG94+BG95</f>
        <v>0</v>
      </c>
      <c r="CH95" s="31">
        <f t="shared" ref="CH95" si="1866">BH94+BH95</f>
        <v>0</v>
      </c>
      <c r="CI95" s="31">
        <f t="shared" ref="CI95" si="1867">BI94+BI95</f>
        <v>3.225806451612903</v>
      </c>
      <c r="CJ95" s="31">
        <f t="shared" ref="CJ95" si="1868">BJ94+BJ95</f>
        <v>22.580645161290324</v>
      </c>
      <c r="CK95" s="31">
        <f t="shared" ref="CK95" si="1869">BK94+BK95</f>
        <v>12.903225806451612</v>
      </c>
      <c r="CL95" s="31">
        <f t="shared" ref="CL95" si="1870">BL94+BL95</f>
        <v>0</v>
      </c>
      <c r="CM95" s="31">
        <f t="shared" ref="CM95" si="1871">BM94+BM95</f>
        <v>83.870967741935488</v>
      </c>
      <c r="CN95" s="31">
        <f t="shared" ref="CN95" si="1872">BN94+BN95</f>
        <v>0</v>
      </c>
      <c r="CO95" s="31">
        <f t="shared" ref="CO95" si="1873">BO94+BO95</f>
        <v>0</v>
      </c>
      <c r="CP95" s="31">
        <f t="shared" ref="CP95" si="1874">BP94+BP95</f>
        <v>41.935483870967744</v>
      </c>
      <c r="CQ95" s="31">
        <f t="shared" ref="CQ95" si="1875">BQ94+BQ95</f>
        <v>0</v>
      </c>
      <c r="CR95" s="31">
        <f t="shared" ref="CR95" si="1876">BR94+BR95</f>
        <v>0</v>
      </c>
      <c r="CS95" s="31">
        <f t="shared" ref="CS95" si="1877">BS94+BS95</f>
        <v>0</v>
      </c>
      <c r="CT95" s="31">
        <f t="shared" ref="CT95" si="1878">BT94+BT95</f>
        <v>61.29032258064516</v>
      </c>
      <c r="CW95" s="25" t="s">
        <v>50</v>
      </c>
      <c r="CX95" s="18"/>
      <c r="CY95" s="18">
        <f>BX98</f>
        <v>45.161290322580648</v>
      </c>
      <c r="CZ95" s="18"/>
      <c r="DA95" s="18"/>
      <c r="DB95" s="18"/>
      <c r="DC95" s="18"/>
      <c r="DD95" s="18"/>
      <c r="DE95" s="17"/>
      <c r="DF95" s="17">
        <f>CE103</f>
        <v>96.666666666666657</v>
      </c>
      <c r="DG95" s="17">
        <f>CF100</f>
        <v>83.870967741935473</v>
      </c>
      <c r="DH95" s="17">
        <f>CG105</f>
        <v>70.967741935483872</v>
      </c>
      <c r="DI95" s="17">
        <f>CH101</f>
        <v>60.000000000000007</v>
      </c>
      <c r="DJ95" s="13">
        <f>CI100</f>
        <v>58.064516129032263</v>
      </c>
      <c r="DK95" s="17">
        <f>CJ100</f>
        <v>58.064516129032263</v>
      </c>
      <c r="DL95" s="17">
        <f>CK98</f>
        <v>58.064516129032256</v>
      </c>
      <c r="DM95" s="17">
        <f>CL100</f>
        <v>93.548387096774192</v>
      </c>
      <c r="DN95" s="17">
        <f>CM96</f>
        <v>83.870967741935488</v>
      </c>
      <c r="DO95" s="17">
        <f>CN100</f>
        <v>100</v>
      </c>
      <c r="DP95" s="17">
        <f>CO100</f>
        <v>48.387096774193552</v>
      </c>
      <c r="DQ95" s="17">
        <f>CP98</f>
        <v>74.193548387096769</v>
      </c>
      <c r="DR95" s="17">
        <f>CQ102</f>
        <v>100</v>
      </c>
      <c r="DS95" s="17">
        <f>CR102</f>
        <v>99.999999999999986</v>
      </c>
      <c r="DT95" s="17">
        <f>CS102</f>
        <v>96.774193548387075</v>
      </c>
      <c r="DU95" s="17">
        <f>CT99</f>
        <v>100</v>
      </c>
      <c r="DV95" s="10"/>
    </row>
    <row r="96" spans="1:127" ht="18.75" x14ac:dyDescent="0.25">
      <c r="B96" s="49" t="s">
        <v>3</v>
      </c>
      <c r="C96" s="49">
        <v>0</v>
      </c>
      <c r="D96" s="49">
        <v>0</v>
      </c>
      <c r="E96" s="49">
        <v>0</v>
      </c>
      <c r="F96" s="49">
        <v>15</v>
      </c>
      <c r="G96" s="49">
        <v>0</v>
      </c>
      <c r="H96" s="49">
        <v>2</v>
      </c>
      <c r="I96" s="49">
        <v>4</v>
      </c>
      <c r="J96" s="49">
        <v>3</v>
      </c>
      <c r="K96" s="49">
        <v>4</v>
      </c>
      <c r="L96" s="49">
        <v>2</v>
      </c>
      <c r="M96" s="49">
        <v>1</v>
      </c>
      <c r="N96" s="49">
        <v>0</v>
      </c>
      <c r="O96" s="49">
        <v>0</v>
      </c>
      <c r="P96" s="49">
        <v>0</v>
      </c>
      <c r="Q96" s="49">
        <v>0</v>
      </c>
      <c r="R96" s="49">
        <v>0</v>
      </c>
      <c r="S96" s="49">
        <v>31</v>
      </c>
      <c r="V96" s="49">
        <v>6.25E-2</v>
      </c>
      <c r="W96" s="2">
        <f>E94</f>
        <v>1</v>
      </c>
      <c r="X96" s="2">
        <f>E95</f>
        <v>12</v>
      </c>
      <c r="Y96" s="49">
        <f>E96</f>
        <v>0</v>
      </c>
      <c r="Z96" s="49">
        <f>E97</f>
        <v>0</v>
      </c>
      <c r="AA96" s="49">
        <f>E98</f>
        <v>0</v>
      </c>
      <c r="AB96" s="49">
        <f>E99</f>
        <v>0</v>
      </c>
      <c r="AC96" s="49">
        <f>E100</f>
        <v>18</v>
      </c>
      <c r="AD96" s="49">
        <f>E101</f>
        <v>13</v>
      </c>
      <c r="AE96" s="2">
        <f>E102</f>
        <v>0</v>
      </c>
      <c r="AF96" s="2">
        <f>E103</f>
        <v>22</v>
      </c>
      <c r="AG96" s="2">
        <f>E104</f>
        <v>0</v>
      </c>
      <c r="AH96" s="2">
        <f>E105</f>
        <v>7</v>
      </c>
      <c r="AI96" s="2">
        <f>E106</f>
        <v>5</v>
      </c>
      <c r="AJ96" s="2">
        <f>E107</f>
        <v>0</v>
      </c>
      <c r="AK96" s="2">
        <f>E108</f>
        <v>10</v>
      </c>
      <c r="AL96" s="2">
        <f>E109</f>
        <v>19</v>
      </c>
      <c r="AM96" s="2">
        <f>E110</f>
        <v>0</v>
      </c>
      <c r="AN96" s="2">
        <f>E111</f>
        <v>1</v>
      </c>
      <c r="AO96" s="2">
        <f>E112</f>
        <v>8</v>
      </c>
      <c r="AP96" s="2">
        <f>E113</f>
        <v>5</v>
      </c>
      <c r="AQ96" s="2">
        <f>E114</f>
        <v>6</v>
      </c>
      <c r="AR96" s="2">
        <f>E115</f>
        <v>1</v>
      </c>
      <c r="AS96" s="2">
        <f>E116</f>
        <v>0</v>
      </c>
      <c r="AT96" s="2">
        <f>E117</f>
        <v>0</v>
      </c>
      <c r="AU96" s="5"/>
      <c r="AV96" s="49">
        <v>6.25E-2</v>
      </c>
      <c r="AW96" s="31">
        <f t="shared" ref="AW96" si="1879">PRODUCT(W96*100*1/W110)</f>
        <v>3.225806451612903</v>
      </c>
      <c r="AX96" s="31">
        <f t="shared" ref="AX96" si="1880">PRODUCT(X96*100*1/X110)</f>
        <v>38.70967741935484</v>
      </c>
      <c r="AY96" s="30">
        <f t="shared" ref="AY96" si="1881">PRODUCT(Y96*100*1/Y110)</f>
        <v>0</v>
      </c>
      <c r="AZ96" s="30">
        <f t="shared" ref="AZ96" si="1882">PRODUCT(Z96*100*1/Z110)</f>
        <v>0</v>
      </c>
      <c r="BA96" s="30">
        <f t="shared" ref="BA96" si="1883">PRODUCT(AA96*100*1/AA110)</f>
        <v>0</v>
      </c>
      <c r="BB96" s="30">
        <f t="shared" ref="BB96" si="1884">PRODUCT(AB96*100*1/AB110)</f>
        <v>0</v>
      </c>
      <c r="BC96" s="30">
        <f t="shared" ref="BC96" si="1885">PRODUCT(AC96*100*1/AC110)</f>
        <v>58.064516129032256</v>
      </c>
      <c r="BD96" s="30">
        <f t="shared" ref="BD96" si="1886">PRODUCT(AD96*100*1/AD110)</f>
        <v>41.935483870967744</v>
      </c>
      <c r="BE96" s="31">
        <f t="shared" ref="BE96" si="1887">PRODUCT(AE96*100*1/AE110)</f>
        <v>0</v>
      </c>
      <c r="BF96" s="31">
        <f t="shared" ref="BF96" si="1888">PRODUCT(AF96*100*1/AF110)</f>
        <v>70.967741935483872</v>
      </c>
      <c r="BG96" s="31">
        <f t="shared" ref="BG96" si="1889">PRODUCT(AG96*100*1/AG110)</f>
        <v>0</v>
      </c>
      <c r="BH96" s="31">
        <f t="shared" ref="BH96" si="1890">PRODUCT(AH96*100*1/AH110)</f>
        <v>23.333333333333332</v>
      </c>
      <c r="BI96" s="31">
        <f t="shared" ref="BI96" si="1891">PRODUCT(AI96*100*1/AI110)</f>
        <v>16.129032258064516</v>
      </c>
      <c r="BJ96" s="31">
        <f t="shared" ref="BJ96" si="1892">PRODUCT(AJ96*100*1/AJ110)</f>
        <v>0</v>
      </c>
      <c r="BK96" s="31">
        <f t="shared" ref="BK96" si="1893">PRODUCT(AK96*100*1/AK110)</f>
        <v>32.258064516129032</v>
      </c>
      <c r="BL96" s="31">
        <f t="shared" ref="BL96" si="1894">PRODUCT(AL96*100*1/AL110)</f>
        <v>61.29032258064516</v>
      </c>
      <c r="BM96" s="31">
        <f t="shared" ref="BM96" si="1895">PRODUCT(AM96*100*1/AM110)</f>
        <v>0</v>
      </c>
      <c r="BN96" s="31">
        <f t="shared" ref="BN96" si="1896">PRODUCT(AN96*100*1/AN110)</f>
        <v>3.225806451612903</v>
      </c>
      <c r="BO96" s="31">
        <f t="shared" ref="BO96" si="1897">PRODUCT(AO96*100*1/AO110)</f>
        <v>25.806451612903224</v>
      </c>
      <c r="BP96" s="31">
        <f t="shared" ref="BP96" si="1898">PRODUCT(AP96*100*1/AP110)</f>
        <v>16.129032258064516</v>
      </c>
      <c r="BQ96" s="31">
        <f t="shared" ref="BQ96" si="1899">PRODUCT(AQ96*100*1/AQ110)</f>
        <v>19.35483870967742</v>
      </c>
      <c r="BR96" s="31">
        <f t="shared" ref="BR96" si="1900">PRODUCT(AR96*100*1/AR110)</f>
        <v>3.225806451612903</v>
      </c>
      <c r="BS96" s="31">
        <f t="shared" ref="BS96" si="1901">PRODUCT(AS96*100*1/AS110)</f>
        <v>0</v>
      </c>
      <c r="BT96" s="31">
        <f t="shared" ref="BT96" si="1902">PRODUCT(AT96*100*1/AT110)</f>
        <v>0</v>
      </c>
      <c r="BU96" s="49"/>
      <c r="BV96" s="49">
        <v>6.25E-2</v>
      </c>
      <c r="BW96" s="31">
        <f t="shared" ref="BW96" si="1903">AW94+AW95+AW96</f>
        <v>19.35483870967742</v>
      </c>
      <c r="BX96" s="31">
        <f t="shared" ref="BX96" si="1904">AX94+AX95+AX96</f>
        <v>38.70967741935484</v>
      </c>
      <c r="BY96" s="30">
        <f t="shared" ref="BY96" si="1905">AY94+AY95+AY96</f>
        <v>0</v>
      </c>
      <c r="BZ96" s="30">
        <f t="shared" ref="BZ96" si="1906">AZ94+AZ95+AZ96</f>
        <v>0</v>
      </c>
      <c r="CA96" s="30">
        <f t="shared" ref="CA96" si="1907">BA94+BA95+BA96</f>
        <v>3.225806451612903</v>
      </c>
      <c r="CB96" s="30">
        <f t="shared" ref="CB96" si="1908">BB94+BB95+BB96</f>
        <v>0</v>
      </c>
      <c r="CC96" s="30">
        <f t="shared" ref="CC96" si="1909">BC94+BC95+BC96</f>
        <v>58.064516129032256</v>
      </c>
      <c r="CD96" s="30">
        <f t="shared" ref="CD96" si="1910">BD94+BD95+BD96</f>
        <v>41.935483870967744</v>
      </c>
      <c r="CE96" s="31">
        <f t="shared" ref="CE96" si="1911">BE94+BE95+BE96</f>
        <v>0</v>
      </c>
      <c r="CF96" s="31">
        <f t="shared" ref="CF96" si="1912">BF94+BF95+BF96</f>
        <v>70.967741935483872</v>
      </c>
      <c r="CG96" s="31">
        <f t="shared" ref="CG96" si="1913">BG94+BG95+BG96</f>
        <v>0</v>
      </c>
      <c r="CH96" s="31">
        <f t="shared" ref="CH96" si="1914">BH94+BH95+BH96</f>
        <v>23.333333333333332</v>
      </c>
      <c r="CI96" s="31">
        <f t="shared" ref="CI96" si="1915">BI94+BI95+BI96</f>
        <v>19.35483870967742</v>
      </c>
      <c r="CJ96" s="31">
        <f t="shared" ref="CJ96" si="1916">BJ94+BJ95+BJ96</f>
        <v>22.580645161290324</v>
      </c>
      <c r="CK96" s="31">
        <f t="shared" ref="CK96" si="1917">BK94+BK95+BK96</f>
        <v>45.161290322580641</v>
      </c>
      <c r="CL96" s="31">
        <f t="shared" ref="CL96" si="1918">BL94+BL95+BL96</f>
        <v>61.29032258064516</v>
      </c>
      <c r="CM96" s="31">
        <f t="shared" ref="CM96" si="1919">BM94+BM95+BM96</f>
        <v>83.870967741935488</v>
      </c>
      <c r="CN96" s="31">
        <f t="shared" ref="CN96" si="1920">BN94+BN95+BN96</f>
        <v>3.225806451612903</v>
      </c>
      <c r="CO96" s="31">
        <f t="shared" ref="CO96" si="1921">BO94+BO95+BO96</f>
        <v>25.806451612903224</v>
      </c>
      <c r="CP96" s="31">
        <f t="shared" ref="CP96" si="1922">BP94+BP95+BP96</f>
        <v>58.064516129032256</v>
      </c>
      <c r="CQ96" s="31">
        <f t="shared" ref="CQ96" si="1923">BQ94+BQ95+BQ96</f>
        <v>19.35483870967742</v>
      </c>
      <c r="CR96" s="31">
        <f t="shared" ref="CR96" si="1924">BR94+BR95+BR96</f>
        <v>3.225806451612903</v>
      </c>
      <c r="CS96" s="31">
        <f t="shared" ref="CS96" si="1925">BS94+BS95+BS96</f>
        <v>0</v>
      </c>
      <c r="CT96" s="31">
        <f t="shared" ref="CT96" si="1926">BT94+BT95+BT96</f>
        <v>61.29032258064516</v>
      </c>
      <c r="CW96" s="25" t="s">
        <v>51</v>
      </c>
      <c r="CX96" s="18"/>
      <c r="CY96" s="18"/>
      <c r="CZ96" s="18"/>
      <c r="DA96" s="18"/>
      <c r="DB96" s="18"/>
      <c r="DC96" s="18"/>
      <c r="DD96" s="18"/>
      <c r="DE96" s="17"/>
      <c r="DF96" s="17">
        <f>CE104-CE103</f>
        <v>0</v>
      </c>
      <c r="DG96" s="17"/>
      <c r="DH96" s="17"/>
      <c r="DI96" s="17">
        <f>CH102-CH101</f>
        <v>9.9999999999999929</v>
      </c>
      <c r="DJ96" s="17"/>
      <c r="DK96" s="17"/>
      <c r="DL96" s="17"/>
      <c r="DM96" s="17">
        <f>CL101-CL100</f>
        <v>3.2258064516128968</v>
      </c>
      <c r="DN96" s="17">
        <f>CM99-CM96</f>
        <v>9.6774193548387046</v>
      </c>
      <c r="DO96" s="17"/>
      <c r="DP96" s="17">
        <f>CO101-CO100</f>
        <v>0</v>
      </c>
      <c r="DQ96" s="17">
        <f>CP99-CP98</f>
        <v>3.2258064516128968</v>
      </c>
      <c r="DR96" s="17"/>
      <c r="DS96" s="17"/>
      <c r="DT96" s="17"/>
      <c r="DU96" s="17"/>
      <c r="DV96" s="10"/>
    </row>
    <row r="97" spans="2:126" ht="18.75" x14ac:dyDescent="0.25">
      <c r="B97" s="49" t="s">
        <v>5</v>
      </c>
      <c r="C97" s="49">
        <v>0</v>
      </c>
      <c r="D97" s="49">
        <v>0</v>
      </c>
      <c r="E97" s="49">
        <v>0</v>
      </c>
      <c r="F97" s="49">
        <v>0</v>
      </c>
      <c r="G97" s="49">
        <v>13</v>
      </c>
      <c r="H97" s="49">
        <v>0</v>
      </c>
      <c r="I97" s="49">
        <v>1</v>
      </c>
      <c r="J97" s="49">
        <v>5</v>
      </c>
      <c r="K97" s="49">
        <v>4</v>
      </c>
      <c r="L97" s="49">
        <v>2</v>
      </c>
      <c r="M97" s="49">
        <v>3</v>
      </c>
      <c r="N97" s="49">
        <v>1</v>
      </c>
      <c r="O97" s="49">
        <v>1</v>
      </c>
      <c r="P97" s="49">
        <v>1</v>
      </c>
      <c r="Q97" s="49">
        <v>0</v>
      </c>
      <c r="R97" s="49">
        <v>0</v>
      </c>
      <c r="S97" s="49">
        <v>31</v>
      </c>
      <c r="V97" s="49">
        <v>0.125</v>
      </c>
      <c r="W97" s="2">
        <f>F94</f>
        <v>3</v>
      </c>
      <c r="X97" s="2">
        <f>F95</f>
        <v>0</v>
      </c>
      <c r="Y97" s="49">
        <f>F96</f>
        <v>15</v>
      </c>
      <c r="Z97" s="49">
        <f>F97</f>
        <v>0</v>
      </c>
      <c r="AA97" s="49">
        <f>F98</f>
        <v>0</v>
      </c>
      <c r="AB97" s="49">
        <f>F99</f>
        <v>7</v>
      </c>
      <c r="AC97" s="49">
        <f>F100</f>
        <v>0</v>
      </c>
      <c r="AD97" s="49">
        <f>F101</f>
        <v>0</v>
      </c>
      <c r="AE97" s="2">
        <f>F102</f>
        <v>0</v>
      </c>
      <c r="AF97" s="2">
        <f>F103</f>
        <v>0</v>
      </c>
      <c r="AG97" s="2">
        <f>F104</f>
        <v>0</v>
      </c>
      <c r="AH97" s="2">
        <f>F105</f>
        <v>0</v>
      </c>
      <c r="AI97" s="2">
        <f>F106</f>
        <v>11</v>
      </c>
      <c r="AJ97" s="2">
        <f>F107</f>
        <v>10</v>
      </c>
      <c r="AK97" s="2">
        <f>F108</f>
        <v>3</v>
      </c>
      <c r="AL97" s="2">
        <f>F109</f>
        <v>0</v>
      </c>
      <c r="AM97" s="4">
        <f>F110</f>
        <v>2</v>
      </c>
      <c r="AN97" s="2">
        <f>F111</f>
        <v>8</v>
      </c>
      <c r="AO97" s="2">
        <f>F112</f>
        <v>0</v>
      </c>
      <c r="AP97" s="2">
        <f>F113</f>
        <v>3</v>
      </c>
      <c r="AQ97" s="2">
        <f>F114</f>
        <v>0</v>
      </c>
      <c r="AR97" s="2">
        <f>F115</f>
        <v>0</v>
      </c>
      <c r="AS97" s="2">
        <f>F116</f>
        <v>21</v>
      </c>
      <c r="AT97" s="2">
        <f>F117</f>
        <v>5</v>
      </c>
      <c r="AU97" s="5"/>
      <c r="AV97" s="49">
        <v>0.125</v>
      </c>
      <c r="AW97" s="31">
        <f t="shared" ref="AW97" si="1927">PRODUCT(W97*100*1/W110)</f>
        <v>9.67741935483871</v>
      </c>
      <c r="AX97" s="31">
        <f t="shared" ref="AX97" si="1928">PRODUCT(X97*100*1/X110)</f>
        <v>0</v>
      </c>
      <c r="AY97" s="30">
        <f t="shared" ref="AY97" si="1929">PRODUCT(Y97*100*1/Y110)</f>
        <v>48.387096774193552</v>
      </c>
      <c r="AZ97" s="30">
        <f t="shared" ref="AZ97" si="1930">PRODUCT(Z97*100*1/Z110)</f>
        <v>0</v>
      </c>
      <c r="BA97" s="30">
        <f t="shared" ref="BA97" si="1931">PRODUCT(AA97*100*1/AA110)</f>
        <v>0</v>
      </c>
      <c r="BB97" s="30">
        <f t="shared" ref="BB97" si="1932">PRODUCT(AB97*100*1/AB110)</f>
        <v>22.580645161290324</v>
      </c>
      <c r="BC97" s="30">
        <f t="shared" ref="BC97" si="1933">PRODUCT(AC97*100*1/AC110)</f>
        <v>0</v>
      </c>
      <c r="BD97" s="30">
        <f t="shared" ref="BD97" si="1934">PRODUCT(AD97*100*1/AD110)</f>
        <v>0</v>
      </c>
      <c r="BE97" s="31">
        <f t="shared" ref="BE97" si="1935">PRODUCT(AE97*100*1/AE110)</f>
        <v>0</v>
      </c>
      <c r="BF97" s="31">
        <f t="shared" ref="BF97" si="1936">PRODUCT(AF97*100*1/AF110)</f>
        <v>0</v>
      </c>
      <c r="BG97" s="31">
        <f t="shared" ref="BG97" si="1937">PRODUCT(AG97*100*1/AG110)</f>
        <v>0</v>
      </c>
      <c r="BH97" s="31">
        <f t="shared" ref="BH97" si="1938">PRODUCT(AH97*100*1/AH110)</f>
        <v>0</v>
      </c>
      <c r="BI97" s="31">
        <f t="shared" ref="BI97" si="1939">PRODUCT(AI97*100*1/AI110)</f>
        <v>35.483870967741936</v>
      </c>
      <c r="BJ97" s="31">
        <f t="shared" ref="BJ97" si="1940">PRODUCT(AJ97*100*1/AJ110)</f>
        <v>32.258064516129032</v>
      </c>
      <c r="BK97" s="31">
        <f t="shared" ref="BK97" si="1941">PRODUCT(AK97*100*1/AK110)</f>
        <v>9.67741935483871</v>
      </c>
      <c r="BL97" s="31">
        <f t="shared" ref="BL97" si="1942">PRODUCT(AL97*100*1/AL110)</f>
        <v>0</v>
      </c>
      <c r="BM97" s="32">
        <f t="shared" ref="BM97" si="1943">PRODUCT(AM97*100*1/AM110)</f>
        <v>6.4516129032258061</v>
      </c>
      <c r="BN97" s="31">
        <f t="shared" ref="BN97" si="1944">PRODUCT(AN97*100*1/AN110)</f>
        <v>25.806451612903224</v>
      </c>
      <c r="BO97" s="31">
        <f t="shared" ref="BO97" si="1945">PRODUCT(AO97*100*1/AO110)</f>
        <v>0</v>
      </c>
      <c r="BP97" s="31">
        <f t="shared" ref="BP97" si="1946">PRODUCT(AP97*100*1/AP110)</f>
        <v>9.67741935483871</v>
      </c>
      <c r="BQ97" s="31">
        <f t="shared" ref="BQ97" si="1947">PRODUCT(AQ97*100*1/AQ110)</f>
        <v>0</v>
      </c>
      <c r="BR97" s="31">
        <f t="shared" ref="BR97" si="1948">PRODUCT(AR97*100*1/AR110)</f>
        <v>0</v>
      </c>
      <c r="BS97" s="31">
        <f t="shared" ref="BS97" si="1949">PRODUCT(AS97*100*1/AS110)</f>
        <v>67.741935483870961</v>
      </c>
      <c r="BT97" s="31">
        <f t="shared" ref="BT97" si="1950">PRODUCT(AT97*100*1/AT110)</f>
        <v>16.129032258064516</v>
      </c>
      <c r="BU97" s="49"/>
      <c r="BV97" s="49">
        <v>0.125</v>
      </c>
      <c r="BW97" s="31">
        <f t="shared" ref="BW97" si="1951">AW94+AW95+AW96+AW97</f>
        <v>29.032258064516128</v>
      </c>
      <c r="BX97" s="31">
        <f t="shared" ref="BX97" si="1952">AX94+AX95+AX96+AX97</f>
        <v>38.70967741935484</v>
      </c>
      <c r="BY97" s="30">
        <f t="shared" ref="BY97" si="1953">AY94+AY95+AY96+AY97</f>
        <v>48.387096774193552</v>
      </c>
      <c r="BZ97" s="30">
        <f t="shared" ref="BZ97" si="1954">AZ94+AZ95+AZ96+AZ97</f>
        <v>0</v>
      </c>
      <c r="CA97" s="30">
        <f t="shared" ref="CA97" si="1955">BA94+BA95+BA96+BA97</f>
        <v>3.225806451612903</v>
      </c>
      <c r="CB97" s="30">
        <f t="shared" ref="CB97" si="1956">BB94+BB95+BB96+BB97</f>
        <v>22.580645161290324</v>
      </c>
      <c r="CC97" s="30">
        <f t="shared" ref="CC97" si="1957">BC94+BC95+BC96+BC97</f>
        <v>58.064516129032256</v>
      </c>
      <c r="CD97" s="30">
        <f t="shared" ref="CD97" si="1958">BD94+BD95+BD96+BD97</f>
        <v>41.935483870967744</v>
      </c>
      <c r="CE97" s="31">
        <f t="shared" ref="CE97" si="1959">BE94+BE95+BE96+BE97</f>
        <v>0</v>
      </c>
      <c r="CF97" s="31">
        <f t="shared" ref="CF97" si="1960">BF94+BF95+BF96+BF97</f>
        <v>70.967741935483872</v>
      </c>
      <c r="CG97" s="31">
        <f t="shared" ref="CG97" si="1961">BG94+BG95+BG96+BG97</f>
        <v>0</v>
      </c>
      <c r="CH97" s="31">
        <f t="shared" ref="CH97" si="1962">BH94+BH95+BH96+BH97</f>
        <v>23.333333333333332</v>
      </c>
      <c r="CI97" s="31">
        <f t="shared" ref="CI97" si="1963">BI94+BI95+BI96+BI97</f>
        <v>54.838709677419359</v>
      </c>
      <c r="CJ97" s="31">
        <f t="shared" ref="CJ97" si="1964">BJ94+BJ95+BJ96+BJ97</f>
        <v>54.838709677419359</v>
      </c>
      <c r="CK97" s="31">
        <f t="shared" ref="CK97" si="1965">BK94+BK95+BK96+BK97</f>
        <v>54.838709677419352</v>
      </c>
      <c r="CL97" s="31">
        <f t="shared" ref="CL97" si="1966">BL94+BL95+BL96+BL97</f>
        <v>61.29032258064516</v>
      </c>
      <c r="CM97" s="32">
        <f t="shared" ref="CM97" si="1967">BM94+BM95+BM96+BM97</f>
        <v>90.322580645161295</v>
      </c>
      <c r="CN97" s="31">
        <f>BN95+BN96+BN97</f>
        <v>29.032258064516128</v>
      </c>
      <c r="CO97" s="31">
        <f t="shared" ref="CO97" si="1968">BO94+BO95+BO96+BO97</f>
        <v>25.806451612903224</v>
      </c>
      <c r="CP97" s="31">
        <f t="shared" ref="CP97" si="1969">BP94+BP95+BP96+BP97</f>
        <v>67.741935483870961</v>
      </c>
      <c r="CQ97" s="31">
        <f t="shared" ref="CQ97" si="1970">BQ94+BQ95+BQ96+BQ97</f>
        <v>19.35483870967742</v>
      </c>
      <c r="CR97" s="31">
        <f t="shared" ref="CR97" si="1971">BR94+BR95+BR96+BR97</f>
        <v>3.225806451612903</v>
      </c>
      <c r="CS97" s="31">
        <f t="shared" ref="CS97" si="1972">BS94+BS95+BS96+BS97</f>
        <v>67.741935483870961</v>
      </c>
      <c r="CT97" s="31">
        <f t="shared" ref="CT97" si="1973">BT94+BT95+BT96+BT97</f>
        <v>77.41935483870968</v>
      </c>
      <c r="CW97" s="25" t="s">
        <v>52</v>
      </c>
      <c r="CX97" s="18"/>
      <c r="CY97" s="18">
        <f>BX109-BX98</f>
        <v>54.838709677419352</v>
      </c>
      <c r="CZ97" s="18"/>
      <c r="DA97" s="18"/>
      <c r="DB97" s="18"/>
      <c r="DC97" s="18"/>
      <c r="DD97" s="18"/>
      <c r="DE97" s="17"/>
      <c r="DF97" s="17">
        <f>CE109-CE104</f>
        <v>3.3333333333333286</v>
      </c>
      <c r="DG97" s="17">
        <f>CF109-CF100</f>
        <v>16.129032258064512</v>
      </c>
      <c r="DH97" s="17">
        <f>CG109-CG105</f>
        <v>29.032258064516128</v>
      </c>
      <c r="DI97" s="17">
        <f>CH109-CH102</f>
        <v>30</v>
      </c>
      <c r="DJ97" s="17">
        <f>CI109-CI100</f>
        <v>41.935483870967737</v>
      </c>
      <c r="DK97" s="17">
        <f>CJ109-CJ100</f>
        <v>41.935483870967737</v>
      </c>
      <c r="DL97" s="17">
        <f>CK109-CK98</f>
        <v>41.93548387096773</v>
      </c>
      <c r="DM97" s="17">
        <f>CL109-CL101</f>
        <v>3.2258064516128968</v>
      </c>
      <c r="DN97" s="17">
        <f>CM109-CM99</f>
        <v>6.4516129032258078</v>
      </c>
      <c r="DO97" s="17">
        <f>CN109-CN100</f>
        <v>0</v>
      </c>
      <c r="DP97" s="17">
        <f>CO109-CO101</f>
        <v>51.612903225806448</v>
      </c>
      <c r="DQ97" s="17">
        <f>CP109-CP99</f>
        <v>22.580645161290306</v>
      </c>
      <c r="DR97" s="17">
        <f>CQ109-CQ102</f>
        <v>0</v>
      </c>
      <c r="DS97" s="17">
        <f>CR109-CR102</f>
        <v>0</v>
      </c>
      <c r="DT97" s="17">
        <f>CS109-CS102</f>
        <v>3.2258064516128968</v>
      </c>
      <c r="DU97" s="17">
        <f>CT109-CT99</f>
        <v>0</v>
      </c>
      <c r="DV97" s="10"/>
    </row>
    <row r="98" spans="2:126" x14ac:dyDescent="0.25">
      <c r="B98" s="49" t="s">
        <v>7</v>
      </c>
      <c r="C98" s="49">
        <v>0</v>
      </c>
      <c r="D98" s="49">
        <v>1</v>
      </c>
      <c r="E98" s="49">
        <v>0</v>
      </c>
      <c r="F98" s="49">
        <v>0</v>
      </c>
      <c r="G98" s="49">
        <v>0</v>
      </c>
      <c r="H98" s="49">
        <v>1</v>
      </c>
      <c r="I98" s="49">
        <v>9</v>
      </c>
      <c r="J98" s="49">
        <v>4</v>
      </c>
      <c r="K98" s="49">
        <v>6</v>
      </c>
      <c r="L98" s="49">
        <v>4</v>
      </c>
      <c r="M98" s="49">
        <v>6</v>
      </c>
      <c r="N98" s="49">
        <v>0</v>
      </c>
      <c r="O98" s="49">
        <v>0</v>
      </c>
      <c r="P98" s="49">
        <v>0</v>
      </c>
      <c r="Q98" s="49">
        <v>0</v>
      </c>
      <c r="R98" s="49">
        <v>0</v>
      </c>
      <c r="S98" s="49">
        <v>31</v>
      </c>
      <c r="V98" s="49">
        <v>0.25</v>
      </c>
      <c r="W98" s="3">
        <f>G94</f>
        <v>1</v>
      </c>
      <c r="X98" s="2">
        <f>G95</f>
        <v>2</v>
      </c>
      <c r="Y98" s="49">
        <f>G96</f>
        <v>0</v>
      </c>
      <c r="Z98" s="49">
        <f>G97</f>
        <v>13</v>
      </c>
      <c r="AA98" s="49">
        <f>G98</f>
        <v>0</v>
      </c>
      <c r="AB98" s="49">
        <f>G99</f>
        <v>0</v>
      </c>
      <c r="AC98" s="49">
        <f>G100</f>
        <v>3</v>
      </c>
      <c r="AD98" s="49">
        <f>G101</f>
        <v>1</v>
      </c>
      <c r="AE98" s="2">
        <f>G102</f>
        <v>25</v>
      </c>
      <c r="AF98" s="2">
        <f>G103</f>
        <v>1</v>
      </c>
      <c r="AG98" s="2">
        <f>G104</f>
        <v>0</v>
      </c>
      <c r="AH98" s="2">
        <f>G105</f>
        <v>5</v>
      </c>
      <c r="AI98" s="2">
        <f>G106</f>
        <v>1</v>
      </c>
      <c r="AJ98" s="2">
        <f>G107</f>
        <v>0</v>
      </c>
      <c r="AK98" s="2">
        <f>G108</f>
        <v>1</v>
      </c>
      <c r="AL98" s="2">
        <f>G109</f>
        <v>7</v>
      </c>
      <c r="AM98" s="4">
        <f>G110</f>
        <v>1</v>
      </c>
      <c r="AN98" s="2">
        <f>G111</f>
        <v>15</v>
      </c>
      <c r="AO98" s="2">
        <f>G112</f>
        <v>3</v>
      </c>
      <c r="AP98" s="2">
        <f>G113</f>
        <v>2</v>
      </c>
      <c r="AQ98" s="2">
        <f>G114</f>
        <v>9</v>
      </c>
      <c r="AR98" s="2">
        <f>G115</f>
        <v>4</v>
      </c>
      <c r="AS98" s="2">
        <f>G116</f>
        <v>0</v>
      </c>
      <c r="AT98" s="2">
        <f>G117</f>
        <v>6</v>
      </c>
      <c r="AU98" s="5"/>
      <c r="AV98" s="49">
        <v>0.25</v>
      </c>
      <c r="AW98" s="33">
        <f t="shared" ref="AW98" si="1974">PRODUCT(W98*100*1/W110)</f>
        <v>3.225806451612903</v>
      </c>
      <c r="AX98" s="31">
        <f t="shared" ref="AX98" si="1975">PRODUCT(X98*100*1/X110)</f>
        <v>6.4516129032258061</v>
      </c>
      <c r="AY98" s="30">
        <f t="shared" ref="AY98" si="1976">PRODUCT(Y98*100*1/Y110)</f>
        <v>0</v>
      </c>
      <c r="AZ98" s="30">
        <f t="shared" ref="AZ98" si="1977">PRODUCT(Z98*100*1/Z110)</f>
        <v>41.935483870967744</v>
      </c>
      <c r="BA98" s="30">
        <f t="shared" ref="BA98" si="1978">PRODUCT(AA98*100*1/AA110)</f>
        <v>0</v>
      </c>
      <c r="BB98" s="30">
        <f t="shared" ref="BB98" si="1979">PRODUCT(AB98*100*1/AB110)</f>
        <v>0</v>
      </c>
      <c r="BC98" s="30">
        <f t="shared" ref="BC98" si="1980">PRODUCT(AC98*100*1/AC110)</f>
        <v>9.67741935483871</v>
      </c>
      <c r="BD98" s="30">
        <f t="shared" ref="BD98" si="1981">PRODUCT(AD98*100*1/AD110)</f>
        <v>3.225806451612903</v>
      </c>
      <c r="BE98" s="31">
        <f t="shared" ref="BE98" si="1982">PRODUCT(AE98*100*1/AE110)</f>
        <v>83.333333333333329</v>
      </c>
      <c r="BF98" s="31">
        <f t="shared" ref="BF98" si="1983">PRODUCT(AF98*100*1/AF110)</f>
        <v>3.225806451612903</v>
      </c>
      <c r="BG98" s="31">
        <f t="shared" ref="BG98" si="1984">PRODUCT(AG98*100*1/AG110)</f>
        <v>0</v>
      </c>
      <c r="BH98" s="31">
        <f t="shared" ref="BH98" si="1985">PRODUCT(AH98*100*1/AH110)</f>
        <v>16.666666666666668</v>
      </c>
      <c r="BI98" s="31">
        <f t="shared" ref="BI98" si="1986">PRODUCT(AI98*100*1/AI110)</f>
        <v>3.225806451612903</v>
      </c>
      <c r="BJ98" s="31">
        <f t="shared" ref="BJ98" si="1987">PRODUCT(AJ98*100*1/AJ110)</f>
        <v>0</v>
      </c>
      <c r="BK98" s="31">
        <f t="shared" ref="BK98" si="1988">PRODUCT(AK98*100*1/AK110)</f>
        <v>3.225806451612903</v>
      </c>
      <c r="BL98" s="31">
        <f t="shared" ref="BL98" si="1989">PRODUCT(AL98*100*1/AL110)</f>
        <v>22.580645161290324</v>
      </c>
      <c r="BM98" s="32">
        <f t="shared" ref="BM98" si="1990">PRODUCT(AM98*100*1/AM110)</f>
        <v>3.225806451612903</v>
      </c>
      <c r="BN98" s="31">
        <f t="shared" ref="BN98" si="1991">PRODUCT(AN98*100*1/AN110)</f>
        <v>48.387096774193552</v>
      </c>
      <c r="BO98" s="31">
        <f t="shared" ref="BO98" si="1992">PRODUCT(AO98*100*1/AO110)</f>
        <v>9.67741935483871</v>
      </c>
      <c r="BP98" s="31">
        <f t="shared" ref="BP98" si="1993">PRODUCT(AP98*100*1/AP110)</f>
        <v>6.4516129032258061</v>
      </c>
      <c r="BQ98" s="31">
        <f t="shared" ref="BQ98" si="1994">PRODUCT(AQ98*100*1/AQ110)</f>
        <v>29.032258064516128</v>
      </c>
      <c r="BR98" s="31">
        <f t="shared" ref="BR98" si="1995">PRODUCT(AR98*100*1/AR110)</f>
        <v>12.903225806451612</v>
      </c>
      <c r="BS98" s="31">
        <f t="shared" ref="BS98" si="1996">PRODUCT(AS98*100*1/AS110)</f>
        <v>0</v>
      </c>
      <c r="BT98" s="31">
        <f t="shared" ref="BT98" si="1997">PRODUCT(AT98*100*1/AT110)</f>
        <v>19.35483870967742</v>
      </c>
      <c r="BU98" s="49"/>
      <c r="BV98" s="49">
        <v>0.25</v>
      </c>
      <c r="BW98" s="33">
        <f t="shared" ref="BW98" si="1998">AW94+AW95+AW96+AW97+AW98</f>
        <v>32.258064516129032</v>
      </c>
      <c r="BX98" s="31">
        <f t="shared" ref="BX98" si="1999">AX94+AX95+AX96+AX97+AX98</f>
        <v>45.161290322580648</v>
      </c>
      <c r="BY98" s="30">
        <f t="shared" ref="BY98" si="2000">AY94+AY95+AY96+AY97+AY98</f>
        <v>48.387096774193552</v>
      </c>
      <c r="BZ98" s="30">
        <f t="shared" ref="BZ98" si="2001">AZ94+AZ95+AZ96+AZ97+AZ98</f>
        <v>41.935483870967744</v>
      </c>
      <c r="CA98" s="30">
        <f t="shared" ref="CA98" si="2002">BA94+BA95+BA96+BA97+BA98</f>
        <v>3.225806451612903</v>
      </c>
      <c r="CB98" s="30">
        <f t="shared" ref="CB98" si="2003">BB94+BB95+BB96+BB97+BB98</f>
        <v>22.580645161290324</v>
      </c>
      <c r="CC98" s="30">
        <f t="shared" ref="CC98" si="2004">BC94+BC95+BC96+BC97+BC98</f>
        <v>67.741935483870961</v>
      </c>
      <c r="CD98" s="30">
        <f t="shared" ref="CD98" si="2005">BD94+BD95+BD96+BD97+BD98</f>
        <v>45.161290322580648</v>
      </c>
      <c r="CE98" s="31">
        <f t="shared" ref="CE98" si="2006">BE94+BE95+BE96+BE97+BE98</f>
        <v>83.333333333333329</v>
      </c>
      <c r="CF98" s="31">
        <f t="shared" ref="CF98" si="2007">BF94+BF95+BF96+BF97+BF98</f>
        <v>74.193548387096769</v>
      </c>
      <c r="CG98" s="31">
        <f t="shared" ref="CG98" si="2008">BG94+BG95+BG96+BG97+BG98</f>
        <v>0</v>
      </c>
      <c r="CH98" s="31">
        <f t="shared" ref="CH98" si="2009">BH94+BH95+BH96+BH97+BH98</f>
        <v>40</v>
      </c>
      <c r="CI98" s="31">
        <f t="shared" ref="CI98" si="2010">BI94+BI95+BI96+BI97+BI98</f>
        <v>58.064516129032263</v>
      </c>
      <c r="CJ98" s="31">
        <f t="shared" ref="CJ98" si="2011">BJ94+BJ95+BJ96+BJ97+BJ98</f>
        <v>54.838709677419359</v>
      </c>
      <c r="CK98" s="31">
        <f t="shared" ref="CK98" si="2012">BK94+BK95+BK96+BK97+BK98</f>
        <v>58.064516129032256</v>
      </c>
      <c r="CL98" s="31">
        <f t="shared" ref="CL98" si="2013">BL94+BL95+BL96+BL97+BL98</f>
        <v>83.870967741935488</v>
      </c>
      <c r="CM98" s="32">
        <f t="shared" ref="CM98" si="2014">BM94+BM95+BM96+BM97+BM98</f>
        <v>93.548387096774192</v>
      </c>
      <c r="CN98" s="31">
        <f t="shared" ref="CN98" si="2015">BN94+BN95+BN96+BN97+BN98</f>
        <v>77.41935483870968</v>
      </c>
      <c r="CO98" s="31">
        <f t="shared" ref="CO98" si="2016">BO94+BO95+BO96+BO97+BO98</f>
        <v>35.483870967741936</v>
      </c>
      <c r="CP98" s="31">
        <f t="shared" ref="CP98" si="2017">BP94+BP95+BP96+BP97+BP98</f>
        <v>74.193548387096769</v>
      </c>
      <c r="CQ98" s="31">
        <f t="shared" ref="CQ98" si="2018">BQ94+BQ95+BQ96+BQ97+BQ98</f>
        <v>48.387096774193552</v>
      </c>
      <c r="CR98" s="31">
        <f t="shared" ref="CR98" si="2019">BR94+BR95+BR96+BR97+BR98</f>
        <v>16.129032258064516</v>
      </c>
      <c r="CS98" s="31">
        <f t="shared" ref="CS98" si="2020">BS94+BS95+BS96+BS97+BS98</f>
        <v>67.741935483870961</v>
      </c>
      <c r="CT98" s="31">
        <f t="shared" ref="CT98" si="2021">BT94+BT95+BT96+BT97+BT98</f>
        <v>96.774193548387103</v>
      </c>
      <c r="CW98" s="29"/>
      <c r="CX98" s="29"/>
      <c r="CY98" s="29"/>
      <c r="CZ98" s="29"/>
      <c r="DA98" s="29"/>
      <c r="DB98" s="29"/>
      <c r="DC98" s="29"/>
      <c r="DD98" s="29"/>
      <c r="DE98" s="29"/>
      <c r="DF98" s="29"/>
      <c r="DG98" s="29"/>
      <c r="DH98" s="29"/>
      <c r="DI98" s="29"/>
      <c r="DJ98" s="29"/>
      <c r="DK98" s="29"/>
      <c r="DL98" s="29"/>
      <c r="DM98" s="29"/>
      <c r="DN98" s="29"/>
      <c r="DO98" s="29"/>
      <c r="DP98" s="29"/>
      <c r="DQ98" s="29"/>
      <c r="DR98" s="29"/>
      <c r="DS98" s="29"/>
      <c r="DT98" s="29"/>
      <c r="DU98" s="10"/>
    </row>
    <row r="99" spans="2:126" x14ac:dyDescent="0.25">
      <c r="B99" s="49" t="s">
        <v>9</v>
      </c>
      <c r="C99" s="49">
        <v>0</v>
      </c>
      <c r="D99" s="49">
        <v>0</v>
      </c>
      <c r="E99" s="49">
        <v>0</v>
      </c>
      <c r="F99" s="49">
        <v>7</v>
      </c>
      <c r="G99" s="49">
        <v>0</v>
      </c>
      <c r="H99" s="49">
        <v>6</v>
      </c>
      <c r="I99" s="49">
        <v>4</v>
      </c>
      <c r="J99" s="49">
        <v>7</v>
      </c>
      <c r="K99" s="49">
        <v>1</v>
      </c>
      <c r="L99" s="49">
        <v>0</v>
      </c>
      <c r="M99" s="49">
        <v>0</v>
      </c>
      <c r="N99" s="49">
        <v>0</v>
      </c>
      <c r="O99" s="49">
        <v>6</v>
      </c>
      <c r="P99" s="49">
        <v>0</v>
      </c>
      <c r="Q99" s="49">
        <v>0</v>
      </c>
      <c r="R99" s="49">
        <v>0</v>
      </c>
      <c r="S99" s="49">
        <v>31</v>
      </c>
      <c r="V99" s="49">
        <v>0.5</v>
      </c>
      <c r="W99" s="3">
        <f>H94</f>
        <v>1</v>
      </c>
      <c r="X99" s="3">
        <f>H95</f>
        <v>1</v>
      </c>
      <c r="Y99" s="49">
        <f>H96</f>
        <v>2</v>
      </c>
      <c r="Z99" s="49">
        <f>H97</f>
        <v>0</v>
      </c>
      <c r="AA99" s="49">
        <f>H98</f>
        <v>1</v>
      </c>
      <c r="AB99" s="49">
        <f>H99</f>
        <v>6</v>
      </c>
      <c r="AC99" s="49">
        <f>H100</f>
        <v>5</v>
      </c>
      <c r="AD99" s="49">
        <f>H101</f>
        <v>1</v>
      </c>
      <c r="AE99" s="2">
        <f>H102</f>
        <v>0</v>
      </c>
      <c r="AF99" s="2">
        <f>H103</f>
        <v>1</v>
      </c>
      <c r="AG99" s="2">
        <f>H104</f>
        <v>1</v>
      </c>
      <c r="AH99" s="2">
        <f>H105</f>
        <v>1</v>
      </c>
      <c r="AI99" s="2">
        <f>H106</f>
        <v>0</v>
      </c>
      <c r="AJ99" s="2">
        <f>H107</f>
        <v>1</v>
      </c>
      <c r="AK99" s="3">
        <f>H108</f>
        <v>0</v>
      </c>
      <c r="AL99" s="2">
        <f>H109</f>
        <v>2</v>
      </c>
      <c r="AM99" s="4">
        <f>H110</f>
        <v>0</v>
      </c>
      <c r="AN99" s="2">
        <f>H111</f>
        <v>6</v>
      </c>
      <c r="AO99" s="2">
        <f>H112</f>
        <v>3</v>
      </c>
      <c r="AP99" s="4">
        <f>H113</f>
        <v>1</v>
      </c>
      <c r="AQ99" s="2">
        <f>H114</f>
        <v>5</v>
      </c>
      <c r="AR99" s="2">
        <f>H115</f>
        <v>13</v>
      </c>
      <c r="AS99" s="2">
        <f>H116</f>
        <v>3</v>
      </c>
      <c r="AT99" s="2">
        <f>H117</f>
        <v>1</v>
      </c>
      <c r="AU99" s="5"/>
      <c r="AV99" s="49">
        <v>0.5</v>
      </c>
      <c r="AW99" s="33">
        <f t="shared" ref="AW99" si="2022">PRODUCT(W99*100*1/W110)</f>
        <v>3.225806451612903</v>
      </c>
      <c r="AX99" s="33">
        <f t="shared" ref="AX99" si="2023">PRODUCT(X99*100*1/X110)</f>
        <v>3.225806451612903</v>
      </c>
      <c r="AY99" s="30">
        <f t="shared" ref="AY99" si="2024">PRODUCT(Y99*100*1/Y110)</f>
        <v>6.4516129032258061</v>
      </c>
      <c r="AZ99" s="30">
        <f t="shared" ref="AZ99" si="2025">PRODUCT(Z99*100*1/Z110)</f>
        <v>0</v>
      </c>
      <c r="BA99" s="30">
        <f t="shared" ref="BA99" si="2026">PRODUCT(AA99*100*1/AA110)</f>
        <v>3.225806451612903</v>
      </c>
      <c r="BB99" s="30">
        <f t="shared" ref="BB99" si="2027">PRODUCT(AB99*100*1/AB110)</f>
        <v>19.35483870967742</v>
      </c>
      <c r="BC99" s="30">
        <f t="shared" ref="BC99" si="2028">PRODUCT(AC99*100*1/AC110)</f>
        <v>16.129032258064516</v>
      </c>
      <c r="BD99" s="30">
        <f t="shared" ref="BD99" si="2029">PRODUCT(AD99*100*1/AD110)</f>
        <v>3.225806451612903</v>
      </c>
      <c r="BE99" s="31">
        <f t="shared" ref="BE99" si="2030">PRODUCT(AE99*100*1/AE110)</f>
        <v>0</v>
      </c>
      <c r="BF99" s="31">
        <f t="shared" ref="BF99" si="2031">PRODUCT(AF99*100*1/AF110)</f>
        <v>3.225806451612903</v>
      </c>
      <c r="BG99" s="31">
        <f t="shared" ref="BG99" si="2032">PRODUCT(AG99*100*1/AG110)</f>
        <v>3.225806451612903</v>
      </c>
      <c r="BH99" s="31">
        <f t="shared" ref="BH99" si="2033">PRODUCT(AH99*100*1/AH110)</f>
        <v>3.3333333333333335</v>
      </c>
      <c r="BI99" s="31">
        <f t="shared" ref="BI99" si="2034">PRODUCT(AI99*100*1/AI110)</f>
        <v>0</v>
      </c>
      <c r="BJ99" s="31">
        <f t="shared" ref="BJ99" si="2035">PRODUCT(AJ99*100*1/AJ110)</f>
        <v>3.225806451612903</v>
      </c>
      <c r="BK99" s="33">
        <f t="shared" ref="BK99" si="2036">PRODUCT(AK99*100*1/AK110)</f>
        <v>0</v>
      </c>
      <c r="BL99" s="31">
        <f t="shared" ref="BL99" si="2037">PRODUCT(AL99*100*1/AL110)</f>
        <v>6.4516129032258061</v>
      </c>
      <c r="BM99" s="32">
        <f t="shared" ref="BM99" si="2038">PRODUCT(AM99*100*1/AM110)</f>
        <v>0</v>
      </c>
      <c r="BN99" s="31">
        <f t="shared" ref="BN99" si="2039">PRODUCT(AN99*100*1/AN110)</f>
        <v>19.35483870967742</v>
      </c>
      <c r="BO99" s="31">
        <f t="shared" ref="BO99" si="2040">PRODUCT(AO99*100*1/AO110)</f>
        <v>9.67741935483871</v>
      </c>
      <c r="BP99" s="32">
        <f t="shared" ref="BP99" si="2041">PRODUCT(AP99*100*1/AP110)</f>
        <v>3.225806451612903</v>
      </c>
      <c r="BQ99" s="31">
        <f t="shared" ref="BQ99" si="2042">PRODUCT(AQ99*100*1/AQ110)</f>
        <v>16.129032258064516</v>
      </c>
      <c r="BR99" s="31">
        <f t="shared" ref="BR99" si="2043">PRODUCT(AR99*100*1/AR110)</f>
        <v>41.935483870967744</v>
      </c>
      <c r="BS99" s="31">
        <f t="shared" ref="BS99" si="2044">PRODUCT(AS99*100*1/AS110)</f>
        <v>9.67741935483871</v>
      </c>
      <c r="BT99" s="31">
        <f t="shared" ref="BT99" si="2045">PRODUCT(AT99*100*1/AT110)</f>
        <v>3.225806451612903</v>
      </c>
      <c r="BU99" s="49"/>
      <c r="BV99" s="49">
        <v>0.5</v>
      </c>
      <c r="BW99" s="33">
        <f t="shared" ref="BW99" si="2046">AW94+AW95+AW96+AW97+AW98+AW99</f>
        <v>35.483870967741936</v>
      </c>
      <c r="BX99" s="33">
        <f t="shared" ref="BX99" si="2047">AX94+AX95+AX96+AX97+AX98+AX99</f>
        <v>48.387096774193552</v>
      </c>
      <c r="BY99" s="30">
        <f t="shared" ref="BY99" si="2048">AY94+AY95+AY96+AY97+AY98+AY99</f>
        <v>54.838709677419359</v>
      </c>
      <c r="BZ99" s="30">
        <f t="shared" ref="BZ99" si="2049">AZ94+AZ95+AZ96+AZ97+AZ98+AZ99</f>
        <v>41.935483870967744</v>
      </c>
      <c r="CA99" s="30">
        <f t="shared" ref="CA99" si="2050">BA94+BA95+BA96+BA97+BA98+BA99</f>
        <v>6.4516129032258061</v>
      </c>
      <c r="CB99" s="30">
        <f t="shared" ref="CB99" si="2051">BB94+BB95+BB96+BB97+BB98+BB99</f>
        <v>41.935483870967744</v>
      </c>
      <c r="CC99" s="30">
        <f t="shared" ref="CC99" si="2052">BC94+BC95+BC96+BC97+BC98+BC99</f>
        <v>83.870967741935473</v>
      </c>
      <c r="CD99" s="30">
        <f t="shared" ref="CD99" si="2053">BD94+BD95+BD96+BD97+BD98+BD99</f>
        <v>48.387096774193552</v>
      </c>
      <c r="CE99" s="31">
        <f t="shared" ref="CE99" si="2054">BE94+BE95+BE96+BE97+BE98+BE99</f>
        <v>83.333333333333329</v>
      </c>
      <c r="CF99" s="31">
        <f t="shared" ref="CF99" si="2055">BF94+BF95+BF96+BF97+BF98+BF99</f>
        <v>77.419354838709666</v>
      </c>
      <c r="CG99" s="31">
        <f t="shared" ref="CG99" si="2056">BG94+BG95+BG96+BG97+BG98+BG99</f>
        <v>3.225806451612903</v>
      </c>
      <c r="CH99" s="31">
        <f t="shared" ref="CH99" si="2057">BH94+BH95+BH96+BH97+BH98+BH99</f>
        <v>43.333333333333336</v>
      </c>
      <c r="CI99" s="31">
        <f t="shared" ref="CI99" si="2058">BI94+BI95+BI96+BI97+BI98+BI99</f>
        <v>58.064516129032263</v>
      </c>
      <c r="CJ99" s="31">
        <f t="shared" ref="CJ99" si="2059">BJ94+BJ95+BJ96+BJ97+BJ98+BJ99</f>
        <v>58.064516129032263</v>
      </c>
      <c r="CK99" s="33">
        <f t="shared" ref="CK99" si="2060">BK94+BK95+BK96+BK97+BK98+BK99</f>
        <v>58.064516129032256</v>
      </c>
      <c r="CL99" s="31">
        <f t="shared" ref="CL99" si="2061">BL94+BL95+BL96+BL97+BL98+BL99</f>
        <v>90.322580645161295</v>
      </c>
      <c r="CM99" s="32">
        <f t="shared" ref="CM99" si="2062">BM94+BM95+BM96+BM97+BM98+BM99</f>
        <v>93.548387096774192</v>
      </c>
      <c r="CN99" s="31">
        <f t="shared" ref="CN99" si="2063">BN94+BN95+BN96+BN97+BN98+BN99</f>
        <v>96.774193548387103</v>
      </c>
      <c r="CO99" s="31">
        <f t="shared" ref="CO99" si="2064">BO94+BO95+BO96+BO97+BO98+BO99</f>
        <v>45.161290322580648</v>
      </c>
      <c r="CP99" s="32">
        <f t="shared" ref="CP99" si="2065">BP94+BP95+BP96+BP97+BP98+BP99</f>
        <v>77.419354838709666</v>
      </c>
      <c r="CQ99" s="31">
        <f t="shared" ref="CQ99" si="2066">BQ94+BQ95+BQ96+BQ97+BQ98+BQ99</f>
        <v>64.516129032258064</v>
      </c>
      <c r="CR99" s="31">
        <f t="shared" ref="CR99" si="2067">BR94+BR95+BR96+BR97+BR98+BR99</f>
        <v>58.064516129032256</v>
      </c>
      <c r="CS99" s="31">
        <f t="shared" ref="CS99" si="2068">BS94+BS95+BS96+BS97+BS98+BS99</f>
        <v>77.419354838709666</v>
      </c>
      <c r="CT99" s="31">
        <f t="shared" ref="CT99" si="2069">BT94+BT95+BT96+BT97+BT98+BT99</f>
        <v>100</v>
      </c>
      <c r="CW99" s="10"/>
      <c r="CX99" s="10"/>
      <c r="CY99" s="10" t="str">
        <f>A92</f>
        <v>Staphylococcus hominis</v>
      </c>
      <c r="CZ99" s="10"/>
      <c r="DA99" s="10"/>
      <c r="DB99" s="10"/>
      <c r="DC99" s="10"/>
      <c r="DD99" s="10"/>
      <c r="DE99" s="10"/>
      <c r="DF99" s="10"/>
      <c r="DG99" s="10"/>
      <c r="DH99" s="10"/>
      <c r="DI99" s="10"/>
      <c r="DJ99" s="10"/>
      <c r="DK99" s="10"/>
      <c r="DL99" s="10"/>
      <c r="DM99" s="10"/>
      <c r="DN99" s="10"/>
      <c r="DO99" s="10"/>
      <c r="DP99" s="10"/>
      <c r="DQ99" s="10"/>
      <c r="DR99" s="10"/>
      <c r="DS99" s="10"/>
      <c r="DT99" s="10"/>
      <c r="DU99" s="10"/>
    </row>
    <row r="100" spans="2:126" x14ac:dyDescent="0.25">
      <c r="B100" s="49" t="s">
        <v>10</v>
      </c>
      <c r="C100" s="49">
        <v>0</v>
      </c>
      <c r="D100" s="49">
        <v>0</v>
      </c>
      <c r="E100" s="49">
        <v>18</v>
      </c>
      <c r="F100" s="49">
        <v>0</v>
      </c>
      <c r="G100" s="49">
        <v>3</v>
      </c>
      <c r="H100" s="49">
        <v>5</v>
      </c>
      <c r="I100" s="49">
        <v>2</v>
      </c>
      <c r="J100" s="49">
        <v>1</v>
      </c>
      <c r="K100" s="49">
        <v>0</v>
      </c>
      <c r="L100" s="49">
        <v>1</v>
      </c>
      <c r="M100" s="49">
        <v>0</v>
      </c>
      <c r="N100" s="49">
        <v>1</v>
      </c>
      <c r="O100" s="49">
        <v>0</v>
      </c>
      <c r="P100" s="49">
        <v>0</v>
      </c>
      <c r="Q100" s="49">
        <v>0</v>
      </c>
      <c r="R100" s="49">
        <v>0</v>
      </c>
      <c r="S100" s="49">
        <v>31</v>
      </c>
      <c r="V100" s="49">
        <v>1</v>
      </c>
      <c r="W100" s="3">
        <f>I94</f>
        <v>1</v>
      </c>
      <c r="X100" s="3">
        <f>I95</f>
        <v>1</v>
      </c>
      <c r="Y100" s="49">
        <f>I96</f>
        <v>4</v>
      </c>
      <c r="Z100" s="49">
        <f>I97</f>
        <v>1</v>
      </c>
      <c r="AA100" s="49">
        <f>I98</f>
        <v>9</v>
      </c>
      <c r="AB100" s="49">
        <f>I99</f>
        <v>4</v>
      </c>
      <c r="AC100" s="49">
        <f>I100</f>
        <v>2</v>
      </c>
      <c r="AD100" s="49">
        <f>I101</f>
        <v>1</v>
      </c>
      <c r="AE100" s="2">
        <f>I102</f>
        <v>3</v>
      </c>
      <c r="AF100" s="2">
        <f>I103</f>
        <v>2</v>
      </c>
      <c r="AG100" s="2">
        <f>I104</f>
        <v>0</v>
      </c>
      <c r="AH100" s="2">
        <f>I105</f>
        <v>1</v>
      </c>
      <c r="AI100" s="2">
        <f>I106</f>
        <v>0</v>
      </c>
      <c r="AJ100" s="2">
        <f>I107</f>
        <v>0</v>
      </c>
      <c r="AK100" s="3">
        <f>I108</f>
        <v>3</v>
      </c>
      <c r="AL100" s="2">
        <f>I109</f>
        <v>1</v>
      </c>
      <c r="AM100" s="3">
        <f>I110</f>
        <v>0</v>
      </c>
      <c r="AN100" s="2">
        <f>I111</f>
        <v>1</v>
      </c>
      <c r="AO100" s="2">
        <f>I112</f>
        <v>1</v>
      </c>
      <c r="AP100" s="3">
        <f>I113</f>
        <v>1</v>
      </c>
      <c r="AQ100" s="2">
        <f>I114</f>
        <v>10</v>
      </c>
      <c r="AR100" s="2">
        <f>I115</f>
        <v>10</v>
      </c>
      <c r="AS100" s="2">
        <f>I116</f>
        <v>3</v>
      </c>
      <c r="AT100" s="3">
        <f>I117</f>
        <v>0</v>
      </c>
      <c r="AU100" s="5"/>
      <c r="AV100" s="49">
        <v>1</v>
      </c>
      <c r="AW100" s="33">
        <f t="shared" ref="AW100" si="2070">PRODUCT(W100*100*1/W110)</f>
        <v>3.225806451612903</v>
      </c>
      <c r="AX100" s="33">
        <f t="shared" ref="AX100" si="2071">PRODUCT(X100*100*1/X110)</f>
        <v>3.225806451612903</v>
      </c>
      <c r="AY100" s="30">
        <f t="shared" ref="AY100" si="2072">PRODUCT(Y100*100*1/Y110)</f>
        <v>12.903225806451612</v>
      </c>
      <c r="AZ100" s="30">
        <f t="shared" ref="AZ100" si="2073">PRODUCT(Z100*100*1/Z110)</f>
        <v>3.225806451612903</v>
      </c>
      <c r="BA100" s="30">
        <f t="shared" ref="BA100" si="2074">PRODUCT(AA100*100*1/AA110)</f>
        <v>29.032258064516128</v>
      </c>
      <c r="BB100" s="30">
        <f t="shared" ref="BB100" si="2075">PRODUCT(AB100*100*1/AB110)</f>
        <v>12.903225806451612</v>
      </c>
      <c r="BC100" s="30">
        <f t="shared" ref="BC100" si="2076">PRODUCT(AC100*100*1/AC110)</f>
        <v>6.4516129032258061</v>
      </c>
      <c r="BD100" s="30">
        <f t="shared" ref="BD100" si="2077">PRODUCT(AD100*100*1/AD110)</f>
        <v>3.225806451612903</v>
      </c>
      <c r="BE100" s="31">
        <f t="shared" ref="BE100" si="2078">PRODUCT(AE100*100*1/AE110)</f>
        <v>10</v>
      </c>
      <c r="BF100" s="31">
        <f t="shared" ref="BF100" si="2079">PRODUCT(AF100*100*1/AF110)</f>
        <v>6.4516129032258061</v>
      </c>
      <c r="BG100" s="31">
        <f t="shared" ref="BG100" si="2080">PRODUCT(AG100*100*1/AG110)</f>
        <v>0</v>
      </c>
      <c r="BH100" s="31">
        <f t="shared" ref="BH100" si="2081">PRODUCT(AH100*100*1/AH110)</f>
        <v>3.3333333333333335</v>
      </c>
      <c r="BI100" s="31">
        <f t="shared" ref="BI100" si="2082">PRODUCT(AI100*100*1/AI110)</f>
        <v>0</v>
      </c>
      <c r="BJ100" s="31">
        <f t="shared" ref="BJ100" si="2083">PRODUCT(AJ100*100*1/AJ110)</f>
        <v>0</v>
      </c>
      <c r="BK100" s="33">
        <f t="shared" ref="BK100" si="2084">PRODUCT(AK100*100*1/AK110)</f>
        <v>9.67741935483871</v>
      </c>
      <c r="BL100" s="31">
        <f t="shared" ref="BL100" si="2085">PRODUCT(AL100*100*1/AL110)</f>
        <v>3.225806451612903</v>
      </c>
      <c r="BM100" s="33">
        <f t="shared" ref="BM100" si="2086">PRODUCT(AM100*100*1/AM110)</f>
        <v>0</v>
      </c>
      <c r="BN100" s="31">
        <f t="shared" ref="BN100" si="2087">PRODUCT(AN100*100*1/AN110)</f>
        <v>3.225806451612903</v>
      </c>
      <c r="BO100" s="31">
        <f t="shared" ref="BO100" si="2088">PRODUCT(AO100*100*1/AO110)</f>
        <v>3.225806451612903</v>
      </c>
      <c r="BP100" s="33">
        <f t="shared" ref="BP100" si="2089">PRODUCT(AP100*100*1/AP110)</f>
        <v>3.225806451612903</v>
      </c>
      <c r="BQ100" s="31">
        <f t="shared" ref="BQ100" si="2090">PRODUCT(AQ100*100*1/AQ110)</f>
        <v>32.258064516129032</v>
      </c>
      <c r="BR100" s="31">
        <f t="shared" ref="BR100" si="2091">PRODUCT(AR100*100*1/AR110)</f>
        <v>32.258064516129032</v>
      </c>
      <c r="BS100" s="31">
        <f t="shared" ref="BS100" si="2092">PRODUCT(AS100*100*1/AS110)</f>
        <v>9.67741935483871</v>
      </c>
      <c r="BT100" s="33">
        <f t="shared" ref="BT100" si="2093">PRODUCT(AT100*100*1/AT110)</f>
        <v>0</v>
      </c>
      <c r="BU100" s="49"/>
      <c r="BV100" s="49">
        <v>1</v>
      </c>
      <c r="BW100" s="33">
        <f t="shared" ref="BW100" si="2094">AW94+AW95+AW96+AW97+AW98+AW99+AW100</f>
        <v>38.70967741935484</v>
      </c>
      <c r="BX100" s="33">
        <f t="shared" ref="BX100" si="2095">AX94+AX95+AX96+AX97+AX98+AX99+AX100</f>
        <v>51.612903225806456</v>
      </c>
      <c r="BY100" s="30">
        <f t="shared" ref="BY100" si="2096">AY94+AY95+AY96+AY97+AY98+AY99+AY100</f>
        <v>67.741935483870975</v>
      </c>
      <c r="BZ100" s="30">
        <f t="shared" ref="BZ100" si="2097">AZ94+AZ95+AZ96+AZ97+AZ98+AZ99+AZ100</f>
        <v>45.161290322580648</v>
      </c>
      <c r="CA100" s="30">
        <f t="shared" ref="CA100" si="2098">BA94+BA95+BA96+BA97+BA98+BA99+BA100</f>
        <v>35.483870967741936</v>
      </c>
      <c r="CB100" s="30">
        <f t="shared" ref="CB100" si="2099">BB94+BB95+BB96+BB97+BB98+BB99+BB100</f>
        <v>54.838709677419359</v>
      </c>
      <c r="CC100" s="30">
        <f t="shared" ref="CC100" si="2100">BC94+BC95+BC96+BC97+BC98+BC99+BC100</f>
        <v>90.322580645161281</v>
      </c>
      <c r="CD100" s="30">
        <f t="shared" ref="CD100" si="2101">BD94+BD95+BD96+BD97+BD98+BD99+BD100</f>
        <v>51.612903225806456</v>
      </c>
      <c r="CE100" s="31">
        <f t="shared" ref="CE100" si="2102">BE94+BE95+BE96+BE97+BE98+BE99+BE100</f>
        <v>93.333333333333329</v>
      </c>
      <c r="CF100" s="31">
        <f t="shared" ref="CF100" si="2103">BF94+BF95+BF96+BF97+BF98+BF99+BF100</f>
        <v>83.870967741935473</v>
      </c>
      <c r="CG100" s="31">
        <f t="shared" ref="CG100" si="2104">BG94+BG95+BG96+BG97+BG98+BG99+BG100</f>
        <v>3.225806451612903</v>
      </c>
      <c r="CH100" s="31">
        <f t="shared" ref="CH100" si="2105">BH94+BH95+BH96+BH97+BH98+BH99+BH100</f>
        <v>46.666666666666671</v>
      </c>
      <c r="CI100" s="31">
        <f t="shared" ref="CI100" si="2106">BI94+BI95+BI96+BI97+BI98+BI99+BI100</f>
        <v>58.064516129032263</v>
      </c>
      <c r="CJ100" s="31">
        <f t="shared" ref="CJ100" si="2107">BJ94+BJ95+BJ96+BJ97+BJ98+BJ99+BJ100</f>
        <v>58.064516129032263</v>
      </c>
      <c r="CK100" s="33">
        <f t="shared" ref="CK100" si="2108">BK94+BK95+BK96+BK97+BK98+BK99+BK100</f>
        <v>67.741935483870961</v>
      </c>
      <c r="CL100" s="31">
        <f t="shared" ref="CL100" si="2109">BL94+BL95+BL96+BL97+BL98+BL99+BL100</f>
        <v>93.548387096774192</v>
      </c>
      <c r="CM100" s="33">
        <f t="shared" ref="CM100" si="2110">BM94+BM95+BM96+BM97+BM98+BM99+BM100</f>
        <v>93.548387096774192</v>
      </c>
      <c r="CN100" s="31">
        <f t="shared" ref="CN100" si="2111">BN94+BN95+BN96+BN97+BN98+BN99+BN100</f>
        <v>100</v>
      </c>
      <c r="CO100" s="31">
        <f t="shared" ref="CO100" si="2112">BO94+BO95+BO96+BO97+BO98+BO99+BO100</f>
        <v>48.387096774193552</v>
      </c>
      <c r="CP100" s="33">
        <f t="shared" ref="CP100" si="2113">BP94+BP95+BP96+BP97+BP98+BP99+BP100</f>
        <v>80.645161290322562</v>
      </c>
      <c r="CQ100" s="31">
        <f t="shared" ref="CQ100" si="2114">BQ94+BQ95+BQ96+BQ97+BQ98+BQ99+BQ100</f>
        <v>96.774193548387103</v>
      </c>
      <c r="CR100" s="31">
        <f t="shared" ref="CR100" si="2115">BR94+BR95+BR96+BR97+BR98+BR99+BR100</f>
        <v>90.322580645161281</v>
      </c>
      <c r="CS100" s="31">
        <f t="shared" ref="CS100" si="2116">BS94+BS95+BS96+BS97+BS98+BS99+BS100</f>
        <v>87.09677419354837</v>
      </c>
      <c r="CT100" s="33">
        <f t="shared" ref="CT100" si="2117">BT94+BT95+BT96+BT97+BT98+BT99+BT100</f>
        <v>100</v>
      </c>
      <c r="CW100" s="10"/>
      <c r="CX100" s="10"/>
      <c r="CY100" s="10"/>
      <c r="CZ100" s="10"/>
      <c r="DA100" s="10"/>
      <c r="DB100" s="10"/>
      <c r="DC100" s="10"/>
      <c r="DD100" s="10"/>
      <c r="DE100" s="10"/>
      <c r="DF100" s="10"/>
      <c r="DG100" s="10"/>
      <c r="DH100" s="10"/>
      <c r="DI100" s="10"/>
      <c r="DJ100" s="10"/>
      <c r="DK100" s="10"/>
      <c r="DL100" s="10"/>
      <c r="DM100" s="10"/>
      <c r="DN100" s="10"/>
      <c r="DO100" s="10"/>
      <c r="DP100" s="10"/>
      <c r="DQ100" s="10"/>
      <c r="DR100" s="10"/>
      <c r="DS100" s="10"/>
      <c r="DT100" s="10"/>
      <c r="DU100" s="10"/>
    </row>
    <row r="101" spans="2:126" x14ac:dyDescent="0.25">
      <c r="B101" s="49" t="s">
        <v>11</v>
      </c>
      <c r="C101" s="49">
        <v>0</v>
      </c>
      <c r="D101" s="49">
        <v>0</v>
      </c>
      <c r="E101" s="49">
        <v>13</v>
      </c>
      <c r="F101" s="49">
        <v>0</v>
      </c>
      <c r="G101" s="49">
        <v>1</v>
      </c>
      <c r="H101" s="49">
        <v>1</v>
      </c>
      <c r="I101" s="49">
        <v>1</v>
      </c>
      <c r="J101" s="49">
        <v>1</v>
      </c>
      <c r="K101" s="49">
        <v>9</v>
      </c>
      <c r="L101" s="49">
        <v>3</v>
      </c>
      <c r="M101" s="49">
        <v>1</v>
      </c>
      <c r="N101" s="49">
        <v>1</v>
      </c>
      <c r="O101" s="49">
        <v>0</v>
      </c>
      <c r="P101" s="49">
        <v>0</v>
      </c>
      <c r="Q101" s="49">
        <v>0</v>
      </c>
      <c r="R101" s="49">
        <v>0</v>
      </c>
      <c r="S101" s="49">
        <v>31</v>
      </c>
      <c r="V101" s="49">
        <v>2</v>
      </c>
      <c r="W101" s="3">
        <f>J94</f>
        <v>4</v>
      </c>
      <c r="X101" s="3">
        <f>J95</f>
        <v>0</v>
      </c>
      <c r="Y101" s="49">
        <f>J96</f>
        <v>3</v>
      </c>
      <c r="Z101" s="49">
        <f>J97</f>
        <v>5</v>
      </c>
      <c r="AA101" s="49">
        <f>J98</f>
        <v>4</v>
      </c>
      <c r="AB101" s="49">
        <f>J99</f>
        <v>7</v>
      </c>
      <c r="AC101" s="49">
        <f>J100</f>
        <v>1</v>
      </c>
      <c r="AD101" s="49">
        <f>J101</f>
        <v>1</v>
      </c>
      <c r="AE101" s="2">
        <f>J102</f>
        <v>0</v>
      </c>
      <c r="AF101" s="3">
        <f>J103</f>
        <v>2</v>
      </c>
      <c r="AG101" s="2">
        <f>J104</f>
        <v>0</v>
      </c>
      <c r="AH101" s="2">
        <f>J105</f>
        <v>4</v>
      </c>
      <c r="AI101" s="3">
        <f>J106</f>
        <v>1</v>
      </c>
      <c r="AJ101" s="3">
        <f>J107</f>
        <v>0</v>
      </c>
      <c r="AK101" s="3">
        <f>J108</f>
        <v>4</v>
      </c>
      <c r="AL101" s="4">
        <f>J109</f>
        <v>1</v>
      </c>
      <c r="AM101" s="3">
        <f>J110</f>
        <v>0</v>
      </c>
      <c r="AN101" s="3">
        <f>J111</f>
        <v>0</v>
      </c>
      <c r="AO101" s="4">
        <f>J112</f>
        <v>0</v>
      </c>
      <c r="AP101" s="3">
        <f>J113</f>
        <v>1</v>
      </c>
      <c r="AQ101" s="2">
        <f>J114</f>
        <v>1</v>
      </c>
      <c r="AR101" s="2">
        <f>J115</f>
        <v>3</v>
      </c>
      <c r="AS101" s="2">
        <f>J116</f>
        <v>1</v>
      </c>
      <c r="AT101" s="3">
        <f>J117</f>
        <v>0</v>
      </c>
      <c r="AU101" s="5"/>
      <c r="AV101" s="49">
        <v>2</v>
      </c>
      <c r="AW101" s="33">
        <f t="shared" ref="AW101" si="2118">PRODUCT(W101*100*1/W110)</f>
        <v>12.903225806451612</v>
      </c>
      <c r="AX101" s="33">
        <f t="shared" ref="AX101" si="2119">PRODUCT(X101*100*1/X110)</f>
        <v>0</v>
      </c>
      <c r="AY101" s="30">
        <f t="shared" ref="AY101" si="2120">PRODUCT(Y101*100*1/Y110)</f>
        <v>9.67741935483871</v>
      </c>
      <c r="AZ101" s="30">
        <f t="shared" ref="AZ101" si="2121">PRODUCT(Z101*100*1/Z110)</f>
        <v>16.129032258064516</v>
      </c>
      <c r="BA101" s="30">
        <f t="shared" ref="BA101" si="2122">PRODUCT(AA101*100*1/AA110)</f>
        <v>12.903225806451612</v>
      </c>
      <c r="BB101" s="30">
        <f t="shared" ref="BB101" si="2123">PRODUCT(AB101*100*1/AB110)</f>
        <v>22.580645161290324</v>
      </c>
      <c r="BC101" s="30">
        <f t="shared" ref="BC101" si="2124">PRODUCT(AC101*100*1/AC110)</f>
        <v>3.225806451612903</v>
      </c>
      <c r="BD101" s="30">
        <f t="shared" ref="BD101" si="2125">PRODUCT(AD101*100*1/AD110)</f>
        <v>3.225806451612903</v>
      </c>
      <c r="BE101" s="31">
        <f t="shared" ref="BE101" si="2126">PRODUCT(AE101*100*1/AE110)</f>
        <v>0</v>
      </c>
      <c r="BF101" s="33">
        <f t="shared" ref="BF101" si="2127">PRODUCT(AF101*100*1/AF110)</f>
        <v>6.4516129032258061</v>
      </c>
      <c r="BG101" s="31">
        <f t="shared" ref="BG101" si="2128">PRODUCT(AG101*100*1/AG110)</f>
        <v>0</v>
      </c>
      <c r="BH101" s="31">
        <f t="shared" ref="BH101" si="2129">PRODUCT(AH101*100*1/AH110)</f>
        <v>13.333333333333334</v>
      </c>
      <c r="BI101" s="33">
        <f t="shared" ref="BI101" si="2130">PRODUCT(AI101*100*1/AI110)</f>
        <v>3.225806451612903</v>
      </c>
      <c r="BJ101" s="33">
        <f t="shared" ref="BJ101" si="2131">PRODUCT(AJ101*100*1/AJ110)</f>
        <v>0</v>
      </c>
      <c r="BK101" s="33">
        <f t="shared" ref="BK101" si="2132">PRODUCT(AK101*100*1/AK110)</f>
        <v>12.903225806451612</v>
      </c>
      <c r="BL101" s="32">
        <f t="shared" ref="BL101" si="2133">PRODUCT(AL101*100*1/AL110)</f>
        <v>3.225806451612903</v>
      </c>
      <c r="BM101" s="33">
        <f t="shared" ref="BM101" si="2134">PRODUCT(AM101*100*1/AM110)</f>
        <v>0</v>
      </c>
      <c r="BN101" s="33">
        <f t="shared" ref="BN101" si="2135">PRODUCT(AN101*100*1/AN110)</f>
        <v>0</v>
      </c>
      <c r="BO101" s="32">
        <f t="shared" ref="BO101" si="2136">PRODUCT(AO101*100*1/AO110)</f>
        <v>0</v>
      </c>
      <c r="BP101" s="33">
        <f t="shared" ref="BP101" si="2137">PRODUCT(AP101*100*1/AP110)</f>
        <v>3.225806451612903</v>
      </c>
      <c r="BQ101" s="31">
        <f t="shared" ref="BQ101" si="2138">PRODUCT(AQ101*100*1/AQ110)</f>
        <v>3.225806451612903</v>
      </c>
      <c r="BR101" s="31">
        <f t="shared" ref="BR101" si="2139">PRODUCT(AR101*100*1/AR110)</f>
        <v>9.67741935483871</v>
      </c>
      <c r="BS101" s="31">
        <f t="shared" ref="BS101" si="2140">PRODUCT(AS101*100*1/AS110)</f>
        <v>3.225806451612903</v>
      </c>
      <c r="BT101" s="33">
        <f t="shared" ref="BT101" si="2141">PRODUCT(AT101*100*1/AT110)</f>
        <v>0</v>
      </c>
      <c r="BU101" s="49"/>
      <c r="BV101" s="49">
        <v>2</v>
      </c>
      <c r="BW101" s="33">
        <f t="shared" ref="BW101" si="2142">AW94+AW95+AW96+AW97+AW98+AW99+AW100+AW101</f>
        <v>51.612903225806448</v>
      </c>
      <c r="BX101" s="33">
        <f t="shared" ref="BX101" si="2143">AX94+AX95+AX96+AX97+AX98+AX99+AX100+AX101</f>
        <v>51.612903225806456</v>
      </c>
      <c r="BY101" s="30">
        <f t="shared" ref="BY101" si="2144">AY94+AY95+AY96+AY97+AY98+AY99+AY100+AY101</f>
        <v>77.41935483870968</v>
      </c>
      <c r="BZ101" s="30">
        <f t="shared" ref="BZ101" si="2145">AZ94+AZ95+AZ96+AZ97+AZ98+AZ99+AZ100+AZ101</f>
        <v>61.290322580645167</v>
      </c>
      <c r="CA101" s="30">
        <f t="shared" ref="CA101" si="2146">BA94+BA95+BA96+BA97+BA98+BA99+BA100+BA101</f>
        <v>48.387096774193552</v>
      </c>
      <c r="CB101" s="30">
        <f t="shared" ref="CB101" si="2147">BB94+BB95+BB96+BB97+BB98+BB99+BB100+BB101</f>
        <v>77.41935483870968</v>
      </c>
      <c r="CC101" s="30">
        <f t="shared" ref="CC101" si="2148">BC94+BC95+BC96+BC97+BC98+BC99+BC100+BC101</f>
        <v>93.548387096774178</v>
      </c>
      <c r="CD101" s="30">
        <f t="shared" ref="CD101" si="2149">BD94+BD95+BD96+BD97+BD98+BD99+BD100+BD101</f>
        <v>54.838709677419359</v>
      </c>
      <c r="CE101" s="31">
        <f t="shared" ref="CE101" si="2150">BE94+BE95+BE96+BE97+BE98+BE99+BE100+BE101</f>
        <v>93.333333333333329</v>
      </c>
      <c r="CF101" s="33">
        <f t="shared" ref="CF101" si="2151">BF94+BF95+BF96+BF97+BF98+BF99+BF100+BF101</f>
        <v>90.322580645161281</v>
      </c>
      <c r="CG101" s="31">
        <f t="shared" ref="CG101" si="2152">BG94+BG95+BG96+BG97+BG98+BG99+BG100+BG101</f>
        <v>3.225806451612903</v>
      </c>
      <c r="CH101" s="31">
        <f t="shared" ref="CH101" si="2153">BH94+BH95+BH96+BH97+BH98+BH99+BH100+BH101</f>
        <v>60.000000000000007</v>
      </c>
      <c r="CI101" s="33">
        <f t="shared" ref="CI101" si="2154">BI94+BI95+BI96+BI97+BI98+BI99+BI100+BI101</f>
        <v>61.290322580645167</v>
      </c>
      <c r="CJ101" s="33">
        <f t="shared" ref="CJ101" si="2155">BJ94+BJ95+BJ96+BJ97+BJ98+BJ99+BJ100+BJ101</f>
        <v>58.064516129032263</v>
      </c>
      <c r="CK101" s="33">
        <f t="shared" ref="CK101" si="2156">BK94+BK95+BK96+BK97+BK98+BK99+BK100+BK101</f>
        <v>80.645161290322577</v>
      </c>
      <c r="CL101" s="32">
        <f t="shared" ref="CL101" si="2157">BL94+BL95+BL96+BL97+BL98+BL99+BL100+BL101</f>
        <v>96.774193548387089</v>
      </c>
      <c r="CM101" s="33">
        <f t="shared" ref="CM101" si="2158">BM94+BM95+BM96+BM97+BM98+BM99+BM100+BM101</f>
        <v>93.548387096774192</v>
      </c>
      <c r="CN101" s="33">
        <f t="shared" ref="CN101" si="2159">BN94+BN95+BN96+BN97+BN98+BN99+BN100+BN101</f>
        <v>100</v>
      </c>
      <c r="CO101" s="32">
        <f t="shared" ref="CO101" si="2160">BO94+BO95+BO96+BO97+BO98+BO99+BO100+BO101</f>
        <v>48.387096774193552</v>
      </c>
      <c r="CP101" s="33">
        <f t="shared" ref="CP101" si="2161">BP94+BP95+BP96+BP97+BP98+BP99+BP100+BP101</f>
        <v>83.870967741935459</v>
      </c>
      <c r="CQ101" s="31">
        <f t="shared" ref="CQ101" si="2162">BQ94+BQ95+BQ96+BQ97+BQ98+BQ99+BQ100+BQ101</f>
        <v>100</v>
      </c>
      <c r="CR101" s="31">
        <f t="shared" ref="CR101" si="2163">BR94+BR95+BR96+BR97+BR98+BR99+BR100+BR101</f>
        <v>99.999999999999986</v>
      </c>
      <c r="CS101" s="31">
        <f t="shared" ref="CS101" si="2164">BS94+BS95+BS96+BS97+BS98+BS99+BS100+BS101</f>
        <v>90.322580645161267</v>
      </c>
      <c r="CT101" s="33">
        <f t="shared" ref="CT101" si="2165">BT94+BT95+BT96+BT97+BT98+BT99+BT100+BT101</f>
        <v>100</v>
      </c>
      <c r="CW101" s="10"/>
      <c r="CX101" s="10"/>
      <c r="CY101" s="10"/>
      <c r="CZ101" s="10"/>
      <c r="DA101" s="10"/>
      <c r="DB101" s="10"/>
      <c r="DC101" s="10"/>
      <c r="DD101" s="10"/>
      <c r="DE101" s="10"/>
      <c r="DF101" s="10"/>
      <c r="DG101" s="10"/>
      <c r="DH101" s="10"/>
      <c r="DI101" s="10"/>
      <c r="DJ101" s="10"/>
      <c r="DK101" s="10"/>
      <c r="DL101" s="10"/>
      <c r="DM101" s="10"/>
      <c r="DN101" s="10"/>
      <c r="DO101" s="10"/>
      <c r="DP101" s="10"/>
      <c r="DQ101" s="10"/>
      <c r="DR101" s="10"/>
      <c r="DS101" s="10"/>
      <c r="DT101" s="10"/>
      <c r="DU101" s="10"/>
    </row>
    <row r="102" spans="2:126" x14ac:dyDescent="0.25">
      <c r="B102" s="49" t="s">
        <v>13</v>
      </c>
      <c r="C102" s="2">
        <v>0</v>
      </c>
      <c r="D102" s="2">
        <v>0</v>
      </c>
      <c r="E102" s="2">
        <v>0</v>
      </c>
      <c r="F102" s="2">
        <v>0</v>
      </c>
      <c r="G102" s="2">
        <v>25</v>
      </c>
      <c r="H102" s="2">
        <v>0</v>
      </c>
      <c r="I102" s="2">
        <v>3</v>
      </c>
      <c r="J102" s="2">
        <v>0</v>
      </c>
      <c r="K102" s="2">
        <v>1</v>
      </c>
      <c r="L102" s="2">
        <v>0</v>
      </c>
      <c r="M102" s="4">
        <v>0</v>
      </c>
      <c r="N102" s="3">
        <v>0</v>
      </c>
      <c r="O102" s="3">
        <v>0</v>
      </c>
      <c r="P102" s="3">
        <v>1</v>
      </c>
      <c r="Q102" s="3">
        <v>0</v>
      </c>
      <c r="R102" s="3">
        <v>0</v>
      </c>
      <c r="S102" s="49">
        <v>30</v>
      </c>
      <c r="V102" s="49">
        <v>4</v>
      </c>
      <c r="W102" s="3">
        <f>K94</f>
        <v>5</v>
      </c>
      <c r="X102" s="3">
        <f>K95</f>
        <v>4</v>
      </c>
      <c r="Y102" s="49">
        <f>K96</f>
        <v>4</v>
      </c>
      <c r="Z102" s="49">
        <f>K97</f>
        <v>4</v>
      </c>
      <c r="AA102" s="49">
        <f>K98</f>
        <v>6</v>
      </c>
      <c r="AB102" s="49">
        <f>K99</f>
        <v>1</v>
      </c>
      <c r="AC102" s="49">
        <f>K100</f>
        <v>0</v>
      </c>
      <c r="AD102" s="49">
        <f>K101</f>
        <v>9</v>
      </c>
      <c r="AE102" s="2">
        <f>K102</f>
        <v>1</v>
      </c>
      <c r="AF102" s="3">
        <f>K103</f>
        <v>2</v>
      </c>
      <c r="AG102" s="2">
        <f>K104</f>
        <v>1</v>
      </c>
      <c r="AH102" s="4">
        <f>K105</f>
        <v>3</v>
      </c>
      <c r="AI102" s="3">
        <f>K106</f>
        <v>1</v>
      </c>
      <c r="AJ102" s="3">
        <f>K107</f>
        <v>4</v>
      </c>
      <c r="AK102" s="3">
        <f>K108</f>
        <v>3</v>
      </c>
      <c r="AL102" s="3">
        <f>K109</f>
        <v>0</v>
      </c>
      <c r="AM102" s="3">
        <f>K110</f>
        <v>0</v>
      </c>
      <c r="AN102" s="3">
        <f>K111</f>
        <v>0</v>
      </c>
      <c r="AO102" s="3">
        <f>K112</f>
        <v>0</v>
      </c>
      <c r="AP102" s="3">
        <f>K113</f>
        <v>0</v>
      </c>
      <c r="AQ102" s="2">
        <f>K114</f>
        <v>0</v>
      </c>
      <c r="AR102" s="2">
        <f>K115</f>
        <v>0</v>
      </c>
      <c r="AS102" s="2">
        <f>K116</f>
        <v>2</v>
      </c>
      <c r="AT102" s="3">
        <f>K117</f>
        <v>0</v>
      </c>
      <c r="AU102" s="5"/>
      <c r="AV102" s="49">
        <v>4</v>
      </c>
      <c r="AW102" s="33">
        <f t="shared" ref="AW102" si="2166">PRODUCT(W102*100*1/W110)</f>
        <v>16.129032258064516</v>
      </c>
      <c r="AX102" s="33">
        <f t="shared" ref="AX102" si="2167">PRODUCT(X102*100*1/X110)</f>
        <v>12.903225806451612</v>
      </c>
      <c r="AY102" s="30">
        <f t="shared" ref="AY102" si="2168">PRODUCT(Y102*100*1/Y110)</f>
        <v>12.903225806451612</v>
      </c>
      <c r="AZ102" s="30">
        <f t="shared" ref="AZ102" si="2169">PRODUCT(Z102*100*1/Z110)</f>
        <v>12.903225806451612</v>
      </c>
      <c r="BA102" s="30">
        <f t="shared" ref="BA102" si="2170">PRODUCT(AA102*100*1/AA110)</f>
        <v>19.35483870967742</v>
      </c>
      <c r="BB102" s="30">
        <f t="shared" ref="BB102" si="2171">PRODUCT(AB102*100*1/AB110)</f>
        <v>3.225806451612903</v>
      </c>
      <c r="BC102" s="30">
        <f t="shared" ref="BC102" si="2172">PRODUCT(AC102*100*1/AC110)</f>
        <v>0</v>
      </c>
      <c r="BD102" s="30">
        <f t="shared" ref="BD102" si="2173">PRODUCT(AD102*100*1/AD110)</f>
        <v>29.032258064516128</v>
      </c>
      <c r="BE102" s="31">
        <f t="shared" ref="BE102" si="2174">PRODUCT(AE102*100*1/AE110)</f>
        <v>3.3333333333333335</v>
      </c>
      <c r="BF102" s="33">
        <f t="shared" ref="BF102" si="2175">PRODUCT(AF102*100*1/AF110)</f>
        <v>6.4516129032258061</v>
      </c>
      <c r="BG102" s="31">
        <f t="shared" ref="BG102" si="2176">PRODUCT(AG102*100*1/AG110)</f>
        <v>3.225806451612903</v>
      </c>
      <c r="BH102" s="32">
        <f t="shared" ref="BH102" si="2177">PRODUCT(AH102*100*1/AH110)</f>
        <v>10</v>
      </c>
      <c r="BI102" s="33">
        <f t="shared" ref="BI102" si="2178">PRODUCT(AI102*100*1/AI110)</f>
        <v>3.225806451612903</v>
      </c>
      <c r="BJ102" s="33">
        <f t="shared" ref="BJ102" si="2179">PRODUCT(AJ102*100*1/AJ110)</f>
        <v>12.903225806451612</v>
      </c>
      <c r="BK102" s="33">
        <f t="shared" ref="BK102" si="2180">PRODUCT(AK102*100*1/AK110)</f>
        <v>9.67741935483871</v>
      </c>
      <c r="BL102" s="33">
        <f t="shared" ref="BL102" si="2181">PRODUCT(AL102*100*1/AL110)</f>
        <v>0</v>
      </c>
      <c r="BM102" s="33">
        <f t="shared" ref="BM102" si="2182">PRODUCT(AM102*100*1/AM110)</f>
        <v>0</v>
      </c>
      <c r="BN102" s="33">
        <f t="shared" ref="BN102" si="2183">PRODUCT(AN102*100*1/AN110)</f>
        <v>0</v>
      </c>
      <c r="BO102" s="33">
        <f t="shared" ref="BO102" si="2184">PRODUCT(AO102*100*1/AO110)</f>
        <v>0</v>
      </c>
      <c r="BP102" s="33">
        <f t="shared" ref="BP102" si="2185">PRODUCT(AP102*100*1/AP110)</f>
        <v>0</v>
      </c>
      <c r="BQ102" s="31">
        <f t="shared" ref="BQ102" si="2186">PRODUCT(AQ102*100*1/AQ110)</f>
        <v>0</v>
      </c>
      <c r="BR102" s="31">
        <f t="shared" ref="BR102" si="2187">PRODUCT(AR102*100*1/AR110)</f>
        <v>0</v>
      </c>
      <c r="BS102" s="31">
        <f t="shared" ref="BS102" si="2188">PRODUCT(AS102*100*1/AS110)</f>
        <v>6.4516129032258061</v>
      </c>
      <c r="BT102" s="33">
        <f t="shared" ref="BT102" si="2189">PRODUCT(AT102*100*1/AT110)</f>
        <v>0</v>
      </c>
      <c r="BU102" s="49"/>
      <c r="BV102" s="49">
        <v>4</v>
      </c>
      <c r="BW102" s="33">
        <f t="shared" ref="BW102" si="2190">AW94+AW95+AW96+AW97+AW98+AW99+AW100+AW101+AW102</f>
        <v>67.741935483870961</v>
      </c>
      <c r="BX102" s="33">
        <f t="shared" ref="BX102" si="2191">AX94+AX95+AX96+AX97+AX98+AX99+AX100+AX101+AX102</f>
        <v>64.516129032258064</v>
      </c>
      <c r="BY102" s="30">
        <f t="shared" ref="BY102" si="2192">AY94+AY95+AY96+AY97+AY98+AY99+AY100+AY101+AY102</f>
        <v>90.322580645161295</v>
      </c>
      <c r="BZ102" s="30">
        <f t="shared" ref="BZ102" si="2193">AZ94+AZ95+AZ96+AZ97+AZ98+AZ99+AZ100+AZ101+AZ102</f>
        <v>74.193548387096783</v>
      </c>
      <c r="CA102" s="30">
        <f t="shared" ref="CA102" si="2194">BA94+BA95+BA96+BA97+BA98+BA99+BA100+BA101+BA102</f>
        <v>67.741935483870975</v>
      </c>
      <c r="CB102" s="30">
        <f t="shared" ref="CB102" si="2195">BB94+BB95+BB96+BB97+BB98+BB99+BB100+BB101+BB102</f>
        <v>80.645161290322577</v>
      </c>
      <c r="CC102" s="30">
        <f t="shared" ref="CC102" si="2196">BC94+BC95+BC96+BC97+BC98+BC99+BC100+BC101+BC102</f>
        <v>93.548387096774178</v>
      </c>
      <c r="CD102" s="30">
        <f t="shared" ref="CD102" si="2197">BD94+BD95+BD96+BD97+BD98+BD99+BD100+BD101+BD102</f>
        <v>83.870967741935488</v>
      </c>
      <c r="CE102" s="31">
        <f t="shared" ref="CE102" si="2198">BE94+BE95+BE96+BE97+BE98+BE99+BE100+BE101+BE102</f>
        <v>96.666666666666657</v>
      </c>
      <c r="CF102" s="33">
        <f t="shared" ref="CF102" si="2199">BF94+BF95+BF96+BF97+BF98+BF99+BF100+BF101+BF102</f>
        <v>96.774193548387089</v>
      </c>
      <c r="CG102" s="31">
        <f t="shared" ref="CG102" si="2200">BG94+BG95+BG96+BG97+BG98+BG99+BG100+BG101+BG102</f>
        <v>6.4516129032258061</v>
      </c>
      <c r="CH102" s="32">
        <f t="shared" ref="CH102" si="2201">BH94+BH95+BH96+BH97+BH98+BH99+BH100+BH101+BH102</f>
        <v>70</v>
      </c>
      <c r="CI102" s="33">
        <f t="shared" ref="CI102" si="2202">BI94+BI95+BI96+BI97+BI98+BI99+BI100+BI101+BI102</f>
        <v>64.516129032258064</v>
      </c>
      <c r="CJ102" s="33">
        <f t="shared" ref="CJ102" si="2203">BJ94+BJ95+BJ96+BJ97+BJ98+BJ99+BJ100+BJ101+BJ102</f>
        <v>70.967741935483872</v>
      </c>
      <c r="CK102" s="33">
        <f t="shared" ref="CK102" si="2204">BK94+BK95+BK96+BK97+BK98+BK99+BK100+BK101+BK102</f>
        <v>90.322580645161281</v>
      </c>
      <c r="CL102" s="33">
        <f t="shared" ref="CL102" si="2205">BL94+BL95+BL96+BL97+BL98+BL99+BL100+BL101+BL102</f>
        <v>96.774193548387089</v>
      </c>
      <c r="CM102" s="33">
        <f t="shared" ref="CM102" si="2206">BM94+BM95+BM96+BM97+BM98+BM99+BM100+BM101+BM102</f>
        <v>93.548387096774192</v>
      </c>
      <c r="CN102" s="33">
        <f t="shared" ref="CN102" si="2207">BN94+BN95+BN96+BN97+BN98+BN99+BN100+BN101+BN102</f>
        <v>100</v>
      </c>
      <c r="CO102" s="33">
        <f t="shared" ref="CO102" si="2208">BO94+BO95+BO96+BO97+BO98+BO99+BO100+BO101+BO102</f>
        <v>48.387096774193552</v>
      </c>
      <c r="CP102" s="33">
        <f t="shared" ref="CP102" si="2209">BP94+BP95+BP96+BP97+BP98+BP99+BP100+BP101+BP102</f>
        <v>83.870967741935459</v>
      </c>
      <c r="CQ102" s="31">
        <f t="shared" ref="CQ102" si="2210">BQ94+BQ95+BQ96+BQ97+BQ98+BQ99+BQ100+BQ101+BQ102</f>
        <v>100</v>
      </c>
      <c r="CR102" s="31">
        <f t="shared" ref="CR102" si="2211">BR94+BR95+BR96+BR97+BR98+BR99+BR100+BR101+BR102</f>
        <v>99.999999999999986</v>
      </c>
      <c r="CS102" s="31">
        <f t="shared" ref="CS102" si="2212">BS94+BS95+BS96+BS97+BS98+BS99+BS100+BS101+BS102</f>
        <v>96.774193548387075</v>
      </c>
      <c r="CT102" s="33">
        <f t="shared" ref="CT102" si="2213">BT94+BT95+BT96+BT97+BT98+BT99+BT100+BT101+BT102</f>
        <v>100</v>
      </c>
      <c r="CW102" s="10"/>
      <c r="CX102" s="10"/>
      <c r="CY102" s="10"/>
      <c r="CZ102" s="10"/>
      <c r="DA102" s="10"/>
      <c r="DB102" s="10"/>
      <c r="DC102" s="10"/>
      <c r="DD102" s="10"/>
      <c r="DE102" s="10"/>
      <c r="DF102" s="10"/>
      <c r="DG102" s="10"/>
      <c r="DH102" s="10"/>
      <c r="DI102" s="10"/>
      <c r="DJ102" s="10"/>
      <c r="DK102" s="10"/>
      <c r="DL102" s="10"/>
      <c r="DM102" s="10"/>
      <c r="DN102" s="10"/>
      <c r="DO102" s="10"/>
      <c r="DP102" s="10"/>
      <c r="DQ102" s="10"/>
      <c r="DR102" s="10"/>
      <c r="DS102" s="10"/>
      <c r="DT102" s="10"/>
      <c r="DU102" s="10"/>
    </row>
    <row r="103" spans="2:126" x14ac:dyDescent="0.25">
      <c r="B103" s="49" t="s">
        <v>14</v>
      </c>
      <c r="C103" s="2">
        <v>0</v>
      </c>
      <c r="D103" s="2">
        <v>0</v>
      </c>
      <c r="E103" s="2">
        <v>22</v>
      </c>
      <c r="F103" s="2">
        <v>0</v>
      </c>
      <c r="G103" s="2">
        <v>1</v>
      </c>
      <c r="H103" s="2">
        <v>1</v>
      </c>
      <c r="I103" s="2">
        <v>2</v>
      </c>
      <c r="J103" s="3">
        <v>2</v>
      </c>
      <c r="K103" s="3">
        <v>2</v>
      </c>
      <c r="L103" s="3">
        <v>0</v>
      </c>
      <c r="M103" s="3">
        <v>1</v>
      </c>
      <c r="N103" s="3">
        <v>0</v>
      </c>
      <c r="O103" s="3">
        <v>0</v>
      </c>
      <c r="P103" s="3">
        <v>0</v>
      </c>
      <c r="Q103" s="3">
        <v>0</v>
      </c>
      <c r="R103" s="3">
        <v>0</v>
      </c>
      <c r="S103" s="49">
        <v>31</v>
      </c>
      <c r="V103" s="49">
        <v>8</v>
      </c>
      <c r="W103" s="3">
        <f>L94</f>
        <v>10</v>
      </c>
      <c r="X103" s="3">
        <f>L95</f>
        <v>0</v>
      </c>
      <c r="Y103" s="49">
        <f>L96</f>
        <v>2</v>
      </c>
      <c r="Z103" s="49">
        <f>L97</f>
        <v>2</v>
      </c>
      <c r="AA103" s="49">
        <f>L98</f>
        <v>4</v>
      </c>
      <c r="AB103" s="49">
        <f>L99</f>
        <v>0</v>
      </c>
      <c r="AC103" s="49">
        <f>L100</f>
        <v>1</v>
      </c>
      <c r="AD103" s="49">
        <f>L101</f>
        <v>3</v>
      </c>
      <c r="AE103" s="2">
        <f>L102</f>
        <v>0</v>
      </c>
      <c r="AF103" s="3">
        <f>L103</f>
        <v>0</v>
      </c>
      <c r="AG103" s="2">
        <f>L104</f>
        <v>3</v>
      </c>
      <c r="AH103" s="3">
        <f>L105</f>
        <v>0</v>
      </c>
      <c r="AI103" s="3">
        <f>L106</f>
        <v>11</v>
      </c>
      <c r="AJ103" s="3">
        <f>L107</f>
        <v>1</v>
      </c>
      <c r="AK103" s="3">
        <f>L108</f>
        <v>3</v>
      </c>
      <c r="AL103" s="3">
        <f>L109</f>
        <v>0</v>
      </c>
      <c r="AM103" s="3">
        <f>L110</f>
        <v>2</v>
      </c>
      <c r="AN103" s="3">
        <f>L111</f>
        <v>0</v>
      </c>
      <c r="AO103" s="3">
        <f>L112</f>
        <v>0</v>
      </c>
      <c r="AP103" s="3">
        <f>L113</f>
        <v>5</v>
      </c>
      <c r="AQ103" s="3">
        <f>L114</f>
        <v>0</v>
      </c>
      <c r="AR103" s="3">
        <f>L115</f>
        <v>0</v>
      </c>
      <c r="AS103" s="3">
        <f>L116</f>
        <v>1</v>
      </c>
      <c r="AT103" s="3">
        <f>L117</f>
        <v>0</v>
      </c>
      <c r="AU103" s="7"/>
      <c r="AV103" s="49">
        <v>8</v>
      </c>
      <c r="AW103" s="33">
        <f t="shared" ref="AW103" si="2214">PRODUCT(W103*100*1/W110)</f>
        <v>32.258064516129032</v>
      </c>
      <c r="AX103" s="33">
        <f t="shared" ref="AX103" si="2215">PRODUCT(X103*100*1/X110)</f>
        <v>0</v>
      </c>
      <c r="AY103" s="30">
        <f t="shared" ref="AY103" si="2216">PRODUCT(Y103*100*1/Y110)</f>
        <v>6.4516129032258061</v>
      </c>
      <c r="AZ103" s="30">
        <f t="shared" ref="AZ103" si="2217">PRODUCT(Z103*100*1/Z110)</f>
        <v>6.4516129032258061</v>
      </c>
      <c r="BA103" s="30">
        <f t="shared" ref="BA103" si="2218">PRODUCT(AA103*100*1/AA110)</f>
        <v>12.903225806451612</v>
      </c>
      <c r="BB103" s="30">
        <f t="shared" ref="BB103" si="2219">PRODUCT(AB103*100*1/AB110)</f>
        <v>0</v>
      </c>
      <c r="BC103" s="30">
        <f t="shared" ref="BC103" si="2220">PRODUCT(AC103*100*1/AC110)</f>
        <v>3.225806451612903</v>
      </c>
      <c r="BD103" s="30">
        <f t="shared" ref="BD103" si="2221">PRODUCT(AD103*100*1/AD110)</f>
        <v>9.67741935483871</v>
      </c>
      <c r="BE103" s="31">
        <f t="shared" ref="BE103" si="2222">PRODUCT(AE103*100*1/AE110)</f>
        <v>0</v>
      </c>
      <c r="BF103" s="33">
        <f t="shared" ref="BF103" si="2223">PRODUCT(AF103*100*1/AF110)</f>
        <v>0</v>
      </c>
      <c r="BG103" s="31">
        <f t="shared" ref="BG103" si="2224">PRODUCT(AG103*100*1/AG110)</f>
        <v>9.67741935483871</v>
      </c>
      <c r="BH103" s="33">
        <f t="shared" ref="BH103" si="2225">PRODUCT(AH103*100*1/AH110)</f>
        <v>0</v>
      </c>
      <c r="BI103" s="33">
        <f t="shared" ref="BI103" si="2226">PRODUCT(AI103*100*1/AI110)</f>
        <v>35.483870967741936</v>
      </c>
      <c r="BJ103" s="33">
        <f t="shared" ref="BJ103" si="2227">PRODUCT(AJ103*100*1/AJ110)</f>
        <v>3.225806451612903</v>
      </c>
      <c r="BK103" s="33">
        <f t="shared" ref="BK103" si="2228">PRODUCT(AK103*100*1/AK110)</f>
        <v>9.67741935483871</v>
      </c>
      <c r="BL103" s="33">
        <f t="shared" ref="BL103" si="2229">PRODUCT(AL103*100*1/AL110)</f>
        <v>0</v>
      </c>
      <c r="BM103" s="33">
        <f t="shared" ref="BM103" si="2230">PRODUCT(AM103*100*1/AM110)</f>
        <v>6.4516129032258061</v>
      </c>
      <c r="BN103" s="33">
        <f t="shared" ref="BN103" si="2231">PRODUCT(AN103*100*1/AN110)</f>
        <v>0</v>
      </c>
      <c r="BO103" s="33">
        <f t="shared" ref="BO103" si="2232">PRODUCT(AO103*100*1/AO110)</f>
        <v>0</v>
      </c>
      <c r="BP103" s="33">
        <f t="shared" ref="BP103" si="2233">PRODUCT(AP103*100*1/AP110)</f>
        <v>16.129032258064516</v>
      </c>
      <c r="BQ103" s="33">
        <f t="shared" ref="BQ103" si="2234">PRODUCT(AQ103*100*1/AQ110)</f>
        <v>0</v>
      </c>
      <c r="BR103" s="33">
        <f t="shared" ref="BR103" si="2235">PRODUCT(AR103*100*1/AR110)</f>
        <v>0</v>
      </c>
      <c r="BS103" s="33">
        <f t="shared" ref="BS103" si="2236">PRODUCT(AS103*100*1/AS110)</f>
        <v>3.225806451612903</v>
      </c>
      <c r="BT103" s="33">
        <f t="shared" ref="BT103" si="2237">PRODUCT(AT103*100*1/AT110)</f>
        <v>0</v>
      </c>
      <c r="BU103" s="49"/>
      <c r="BV103" s="49">
        <v>8</v>
      </c>
      <c r="BW103" s="33">
        <f t="shared" ref="BW103" si="2238">AW94+AW95+AW96+AW97+AW98+AW99+AW100+AW101+AW102+AW103</f>
        <v>100</v>
      </c>
      <c r="BX103" s="33">
        <f t="shared" ref="BX103" si="2239">AX94+AX95+AX96+AX97+AX98+AX99+AX100+AX101+AX102+AX103</f>
        <v>64.516129032258064</v>
      </c>
      <c r="BY103" s="30">
        <f t="shared" ref="BY103" si="2240">AY94+AY95+AY96+AY97+AY98+AY99+AY100+AY101+AY102+AY103</f>
        <v>96.774193548387103</v>
      </c>
      <c r="BZ103" s="30">
        <f t="shared" ref="BZ103" si="2241">AZ94+AZ95+AZ96+AZ97+AZ98+AZ99+AZ100+AZ101+AZ102+AZ103</f>
        <v>80.645161290322591</v>
      </c>
      <c r="CA103" s="30">
        <f t="shared" ref="CA103" si="2242">BA94+BA95+BA96+BA97+BA98+BA99+BA100+BA101+BA102+BA103</f>
        <v>80.645161290322591</v>
      </c>
      <c r="CB103" s="30">
        <f t="shared" ref="CB103" si="2243">BB94+BB95+BB96+BB97+BB98+BB99+BB100+BB101+BB102+BB103</f>
        <v>80.645161290322577</v>
      </c>
      <c r="CC103" s="30">
        <f t="shared" ref="CC103" si="2244">BC94+BC95+BC96+BC97+BC98+BC99+BC100+BC101+BC102+BC103</f>
        <v>96.774193548387075</v>
      </c>
      <c r="CD103" s="30">
        <f t="shared" ref="CD103" si="2245">BD94+BD95+BD96+BD97+BD98+BD99+BD100+BD101+BD102+BD103</f>
        <v>93.548387096774192</v>
      </c>
      <c r="CE103" s="31">
        <f t="shared" ref="CE103" si="2246">BE94+BE95+BE96+BE97+BE98+BE99+BE100+BE101+BE102+BE103</f>
        <v>96.666666666666657</v>
      </c>
      <c r="CF103" s="33">
        <f t="shared" ref="CF103" si="2247">BF94+BF95+BF96+BF97+BF98+BF99+BF100+BF101+BF102+BF103</f>
        <v>96.774193548387089</v>
      </c>
      <c r="CG103" s="31">
        <f t="shared" ref="CG103" si="2248">BG94+BG95+BG96+BG97+BG98+BG99+BG100+BG101+BG102+BG103</f>
        <v>16.129032258064516</v>
      </c>
      <c r="CH103" s="33">
        <f t="shared" ref="CH103" si="2249">BH94+BH95+BH96+BH97+BH98+BH99+BH100+BH101+BH102+BH103</f>
        <v>70</v>
      </c>
      <c r="CI103" s="33">
        <f t="shared" ref="CI103" si="2250">BI94+BI95+BI96+BI97+BI98+BI99+BI100+BI101+BI102+BI103</f>
        <v>100</v>
      </c>
      <c r="CJ103" s="33">
        <f t="shared" ref="CJ103" si="2251">BJ94+BJ95+BJ96+BJ97+BJ98+BJ99+BJ100+BJ101+BJ102+BJ103</f>
        <v>74.193548387096769</v>
      </c>
      <c r="CK103" s="33">
        <f t="shared" ref="CK103" si="2252">BK94+BK95+BK96+BK97+BK98+BK99+BK100+BK101+BK102+BK103</f>
        <v>99.999999999999986</v>
      </c>
      <c r="CL103" s="33">
        <f t="shared" ref="CL103" si="2253">BL94+BL95+BL96+BL97+BL98+BL99+BL100+BL101+BL102+BL103</f>
        <v>96.774193548387089</v>
      </c>
      <c r="CM103" s="33">
        <f t="shared" ref="CM103" si="2254">BM94+BM95+BM96+BM97+BM98+BM99+BM100+BM101+BM102+BM103</f>
        <v>100</v>
      </c>
      <c r="CN103" s="33">
        <f t="shared" ref="CN103" si="2255">BN94+BN95+BN96+BN97+BN98+BN99+BN100+BN101+BN102+BN103</f>
        <v>100</v>
      </c>
      <c r="CO103" s="33">
        <f t="shared" ref="CO103" si="2256">BO94+BO95+BO96+BO97+BO98+BO99+BO100+BO101+BO102+BO103</f>
        <v>48.387096774193552</v>
      </c>
      <c r="CP103" s="33">
        <f t="shared" ref="CP103" si="2257">BP94+BP95+BP96+BP97+BP98+BP99+BP100+BP101+BP102+BP103</f>
        <v>99.999999999999972</v>
      </c>
      <c r="CQ103" s="33">
        <f t="shared" ref="CQ103" si="2258">BQ94+BQ95+BQ96+BQ97+BQ98+BQ99+BQ100+BQ101+BQ102+BQ103</f>
        <v>100</v>
      </c>
      <c r="CR103" s="33">
        <f t="shared" ref="CR103" si="2259">BR94+BR95+BR96+BR97+BR98+BR99+BR100+BR101+BR102+BR103</f>
        <v>99.999999999999986</v>
      </c>
      <c r="CS103" s="33">
        <f t="shared" ref="CS103" si="2260">BS94+BS95+BS96+BS97+BS98+BS99+BS100+BS101+BS102+BS103</f>
        <v>99.999999999999972</v>
      </c>
      <c r="CT103" s="33">
        <f t="shared" ref="CT103" si="2261">BT94+BT95+BT96+BT97+BT98+BT99+BT100+BT101+BT102+BT103</f>
        <v>100</v>
      </c>
      <c r="CW103" s="10"/>
      <c r="CX103" s="10"/>
      <c r="CY103" s="10"/>
      <c r="CZ103" s="10"/>
      <c r="DA103" s="10"/>
      <c r="DB103" s="10"/>
      <c r="DC103" s="10"/>
      <c r="DD103" s="10"/>
      <c r="DE103" s="10"/>
      <c r="DF103" s="10"/>
      <c r="DG103" s="10"/>
      <c r="DH103" s="10"/>
      <c r="DI103" s="10"/>
      <c r="DJ103" s="10"/>
      <c r="DK103" s="10"/>
      <c r="DL103" s="10"/>
      <c r="DM103" s="10"/>
      <c r="DN103" s="10"/>
      <c r="DO103" s="10"/>
      <c r="DP103" s="10"/>
      <c r="DQ103" s="10"/>
      <c r="DR103" s="10"/>
      <c r="DS103" s="10"/>
      <c r="DT103" s="10"/>
      <c r="DU103" s="10"/>
    </row>
    <row r="104" spans="2:126" x14ac:dyDescent="0.25">
      <c r="B104" s="49" t="s">
        <v>16</v>
      </c>
      <c r="C104" s="2">
        <v>0</v>
      </c>
      <c r="D104" s="2">
        <v>0</v>
      </c>
      <c r="E104" s="2">
        <v>0</v>
      </c>
      <c r="F104" s="2">
        <v>0</v>
      </c>
      <c r="G104" s="2">
        <v>0</v>
      </c>
      <c r="H104" s="2">
        <v>1</v>
      </c>
      <c r="I104" s="2">
        <v>0</v>
      </c>
      <c r="J104" s="2">
        <v>0</v>
      </c>
      <c r="K104" s="2">
        <v>1</v>
      </c>
      <c r="L104" s="2">
        <v>3</v>
      </c>
      <c r="M104" s="2">
        <v>5</v>
      </c>
      <c r="N104" s="2">
        <v>12</v>
      </c>
      <c r="O104" s="3">
        <v>6</v>
      </c>
      <c r="P104" s="3">
        <v>1</v>
      </c>
      <c r="Q104" s="3">
        <v>2</v>
      </c>
      <c r="R104" s="3">
        <v>0</v>
      </c>
      <c r="S104" s="49">
        <v>31</v>
      </c>
      <c r="V104" s="49">
        <v>16</v>
      </c>
      <c r="W104" s="3">
        <f>M94</f>
        <v>0</v>
      </c>
      <c r="X104" s="3">
        <f>M95</f>
        <v>11</v>
      </c>
      <c r="Y104" s="49">
        <f>M96</f>
        <v>1</v>
      </c>
      <c r="Z104" s="49">
        <f>M97</f>
        <v>3</v>
      </c>
      <c r="AA104" s="49">
        <f>M98</f>
        <v>6</v>
      </c>
      <c r="AB104" s="49">
        <f>M99</f>
        <v>0</v>
      </c>
      <c r="AC104" s="49">
        <f>M100</f>
        <v>0</v>
      </c>
      <c r="AD104" s="49">
        <f>M101</f>
        <v>1</v>
      </c>
      <c r="AE104" s="4">
        <f>M102</f>
        <v>0</v>
      </c>
      <c r="AF104" s="3">
        <f>M103</f>
        <v>1</v>
      </c>
      <c r="AG104" s="2">
        <f>M104</f>
        <v>5</v>
      </c>
      <c r="AH104" s="3">
        <f>M105</f>
        <v>2</v>
      </c>
      <c r="AI104" s="3">
        <f>M106</f>
        <v>0</v>
      </c>
      <c r="AJ104" s="3">
        <f>M107</f>
        <v>8</v>
      </c>
      <c r="AK104" s="3">
        <f>M108</f>
        <v>0</v>
      </c>
      <c r="AL104" s="3">
        <f>M109</f>
        <v>1</v>
      </c>
      <c r="AM104" s="3">
        <f>M110</f>
        <v>0</v>
      </c>
      <c r="AN104" s="3">
        <f>M111</f>
        <v>0</v>
      </c>
      <c r="AO104" s="3">
        <f>M112</f>
        <v>2</v>
      </c>
      <c r="AP104" s="3">
        <f>M113</f>
        <v>0</v>
      </c>
      <c r="AQ104" s="3">
        <f>M114</f>
        <v>0</v>
      </c>
      <c r="AR104" s="3">
        <f>M115</f>
        <v>0</v>
      </c>
      <c r="AS104" s="3">
        <f>M116</f>
        <v>0</v>
      </c>
      <c r="AT104" s="3">
        <f>M117</f>
        <v>0</v>
      </c>
      <c r="AU104" s="7"/>
      <c r="AV104" s="49">
        <v>16</v>
      </c>
      <c r="AW104" s="33">
        <f t="shared" ref="AW104" si="2262">PRODUCT(W104*100*1/W110)</f>
        <v>0</v>
      </c>
      <c r="AX104" s="33">
        <f t="shared" ref="AX104" si="2263">PRODUCT(X104*100*1/X110)</f>
        <v>35.483870967741936</v>
      </c>
      <c r="AY104" s="30">
        <f t="shared" ref="AY104" si="2264">PRODUCT(Y104*100*1/Y110)</f>
        <v>3.225806451612903</v>
      </c>
      <c r="AZ104" s="30">
        <f t="shared" ref="AZ104" si="2265">PRODUCT(Z104*100*1/Z110)</f>
        <v>9.67741935483871</v>
      </c>
      <c r="BA104" s="30">
        <f t="shared" ref="BA104" si="2266">PRODUCT(AA104*100*1/AA110)</f>
        <v>19.35483870967742</v>
      </c>
      <c r="BB104" s="30">
        <f t="shared" ref="BB104" si="2267">PRODUCT(AB104*100*1/AB110)</f>
        <v>0</v>
      </c>
      <c r="BC104" s="30">
        <f t="shared" ref="BC104" si="2268">PRODUCT(AC104*100*1/AC110)</f>
        <v>0</v>
      </c>
      <c r="BD104" s="30">
        <f t="shared" ref="BD104" si="2269">PRODUCT(AD104*100*1/AD110)</f>
        <v>3.225806451612903</v>
      </c>
      <c r="BE104" s="32">
        <f t="shared" ref="BE104" si="2270">PRODUCT(AE104*100*1/AE110)</f>
        <v>0</v>
      </c>
      <c r="BF104" s="33">
        <f t="shared" ref="BF104" si="2271">PRODUCT(AF104*100*1/AF110)</f>
        <v>3.225806451612903</v>
      </c>
      <c r="BG104" s="31">
        <f t="shared" ref="BG104" si="2272">PRODUCT(AG104*100*1/AG110)</f>
        <v>16.129032258064516</v>
      </c>
      <c r="BH104" s="33">
        <f t="shared" ref="BH104" si="2273">PRODUCT(AH104*100*1/AH110)</f>
        <v>6.666666666666667</v>
      </c>
      <c r="BI104" s="33">
        <f t="shared" ref="BI104" si="2274">PRODUCT(AI104*100*1/AI110)</f>
        <v>0</v>
      </c>
      <c r="BJ104" s="33">
        <f t="shared" ref="BJ104" si="2275">PRODUCT(AJ104*100*1/AJ110)</f>
        <v>25.806451612903224</v>
      </c>
      <c r="BK104" s="33">
        <f t="shared" ref="BK104" si="2276">PRODUCT(AK104*100*1/AK110)</f>
        <v>0</v>
      </c>
      <c r="BL104" s="33">
        <f t="shared" ref="BL104" si="2277">PRODUCT(AL104*100*1/AL110)</f>
        <v>3.225806451612903</v>
      </c>
      <c r="BM104" s="33">
        <f t="shared" ref="BM104" si="2278">PRODUCT(AM104*100*1/AM110)</f>
        <v>0</v>
      </c>
      <c r="BN104" s="33">
        <f t="shared" ref="BN104" si="2279">PRODUCT(AN104*100*1/AN110)</f>
        <v>0</v>
      </c>
      <c r="BO104" s="33">
        <f t="shared" ref="BO104" si="2280">PRODUCT(AO104*100*1/AO110)</f>
        <v>6.4516129032258061</v>
      </c>
      <c r="BP104" s="33">
        <f t="shared" ref="BP104" si="2281">PRODUCT(AP104*100*1/AP110)</f>
        <v>0</v>
      </c>
      <c r="BQ104" s="33">
        <f t="shared" ref="BQ104" si="2282">PRODUCT(AQ104*100*1/AQ110)</f>
        <v>0</v>
      </c>
      <c r="BR104" s="33">
        <f t="shared" ref="BR104" si="2283">PRODUCT(AR104*100*1/AR110)</f>
        <v>0</v>
      </c>
      <c r="BS104" s="33">
        <f t="shared" ref="BS104" si="2284">PRODUCT(AS104*100*1/AS110)</f>
        <v>0</v>
      </c>
      <c r="BT104" s="33">
        <f t="shared" ref="BT104" si="2285">PRODUCT(AT104*100*1/AT110)</f>
        <v>0</v>
      </c>
      <c r="BU104" s="49"/>
      <c r="BV104" s="49">
        <v>16</v>
      </c>
      <c r="BW104" s="33">
        <f t="shared" ref="BW104" si="2286">AW94+AW95+AW96+AW97+AW98+AW99+AW100+AW101+AW102+AW103+AW104</f>
        <v>100</v>
      </c>
      <c r="BX104" s="33">
        <f t="shared" ref="BX104" si="2287">AX94+AX95+AX96+AX97+AX98+AX99+AX100+AX101+AX102+AX103+AX104</f>
        <v>100</v>
      </c>
      <c r="BY104" s="30">
        <f t="shared" ref="BY104" si="2288">AY94+AY95+AY96+AY97+AY98+AY99+AY100+AY101+AY102+AY103+AY104</f>
        <v>100</v>
      </c>
      <c r="BZ104" s="30">
        <f t="shared" ref="BZ104" si="2289">AZ94+AZ95+AZ96+AZ97+AZ98+AZ99+AZ100+AZ101+AZ102+AZ103+AZ104</f>
        <v>90.322580645161295</v>
      </c>
      <c r="CA104" s="30">
        <f t="shared" ref="CA104" si="2290">BA94+BA95+BA96+BA97+BA98+BA99+BA100+BA101+BA102+BA103+BA104</f>
        <v>100.00000000000001</v>
      </c>
      <c r="CB104" s="30">
        <f t="shared" ref="CB104" si="2291">BB94+BB95+BB96+BB97+BB98+BB99+BB100+BB101+BB102+BB103+BB104</f>
        <v>80.645161290322577</v>
      </c>
      <c r="CC104" s="30">
        <f t="shared" ref="CC104" si="2292">BC94+BC95+BC96+BC97+BC98+BC99+BC100+BC101+BC102+BC103+BC104</f>
        <v>96.774193548387075</v>
      </c>
      <c r="CD104" s="30">
        <f t="shared" ref="CD104" si="2293">BD94+BD95+BD96+BD97+BD98+BD99+BD100+BD101+BD102+BD103+BD104</f>
        <v>96.774193548387089</v>
      </c>
      <c r="CE104" s="32">
        <f t="shared" ref="CE104" si="2294">BE94+BE95+BE96+BE97+BE98+BE99+BE100+BE101+BE102+BE103+BE104</f>
        <v>96.666666666666657</v>
      </c>
      <c r="CF104" s="33">
        <f t="shared" ref="CF104" si="2295">BF94+BF95+BF96+BF97+BF98+BF99+BF100+BF101+BF102+BF103+BF104</f>
        <v>99.999999999999986</v>
      </c>
      <c r="CG104" s="31">
        <f t="shared" ref="CG104" si="2296">BG94+BG95+BG96+BG97+BG98+BG99+BG100+BG101+BG102+BG103+BG104</f>
        <v>32.258064516129032</v>
      </c>
      <c r="CH104" s="33">
        <f t="shared" ref="CH104" si="2297">BH94+BH95+BH96+BH97+BH98+BH99+BH100+BH101+BH102+BH103+BH104</f>
        <v>76.666666666666671</v>
      </c>
      <c r="CI104" s="33">
        <f t="shared" ref="CI104" si="2298">BI94+BI95+BI96+BI97+BI98+BI99+BI100+BI101+BI102+BI103+BI104</f>
        <v>100</v>
      </c>
      <c r="CJ104" s="33">
        <f t="shared" ref="CJ104" si="2299">BJ94+BJ95+BJ96+BJ97+BJ98+BJ99+BJ100+BJ101+BJ102+BJ103+BJ104</f>
        <v>100</v>
      </c>
      <c r="CK104" s="33">
        <f t="shared" ref="CK104" si="2300">BK94+BK95+BK96+BK97+BK98+BK99+BK100+BK101+BK102+BK103+BK104</f>
        <v>99.999999999999986</v>
      </c>
      <c r="CL104" s="33">
        <f t="shared" ref="CL104" si="2301">BL94+BL95+BL96+BL97+BL98+BL99+BL100+BL101+BL102+BL103+BL104</f>
        <v>99.999999999999986</v>
      </c>
      <c r="CM104" s="33">
        <f t="shared" ref="CM104" si="2302">BM94+BM95+BM96+BM97+BM98+BM99+BM100+BM101+BM102+BM103+BM104</f>
        <v>100</v>
      </c>
      <c r="CN104" s="33">
        <f t="shared" ref="CN104" si="2303">BN94+BN95+BN96+BN97+BN98+BN99+BN100+BN101+BN102+BN103+BN104</f>
        <v>100</v>
      </c>
      <c r="CO104" s="33">
        <f t="shared" ref="CO104" si="2304">BO94+BO95+BO96+BO97+BO98+BO99+BO100+BO101+BO102+BO103+BO104</f>
        <v>54.838709677419359</v>
      </c>
      <c r="CP104" s="33">
        <f t="shared" ref="CP104" si="2305">BP94+BP95+BP96+BP97+BP98+BP99+BP100+BP101+BP102+BP103+BP104</f>
        <v>99.999999999999972</v>
      </c>
      <c r="CQ104" s="33">
        <f t="shared" ref="CQ104" si="2306">BQ94+BQ95+BQ96+BQ97+BQ98+BQ99+BQ100+BQ101+BQ102+BQ103+BQ104</f>
        <v>100</v>
      </c>
      <c r="CR104" s="33">
        <f t="shared" ref="CR104" si="2307">BR94+BR95+BR96+BR97+BR98+BR99+BR100+BR101+BR102+BR103+BR104</f>
        <v>99.999999999999986</v>
      </c>
      <c r="CS104" s="33">
        <f t="shared" ref="CS104" si="2308">BS94+BS95+BS96+BS97+BS98+BS99+BS100+BS101+BS102+BS103+BS104</f>
        <v>99.999999999999972</v>
      </c>
      <c r="CT104" s="33">
        <f t="shared" ref="CT104" si="2309">BT94+BT95+BT96+BT97+BT98+BT99+BT100+BT101+BT102+BT103+BT104</f>
        <v>100</v>
      </c>
      <c r="CW104" s="10"/>
      <c r="CX104" s="10"/>
      <c r="CY104" s="10"/>
      <c r="CZ104" s="10"/>
      <c r="DA104" s="10"/>
      <c r="DB104" s="10"/>
      <c r="DC104" s="10"/>
      <c r="DD104" s="10"/>
      <c r="DE104" s="10"/>
      <c r="DF104" s="10"/>
      <c r="DG104" s="10"/>
      <c r="DH104" s="10"/>
      <c r="DI104" s="10"/>
      <c r="DJ104" s="10"/>
      <c r="DK104" s="10"/>
      <c r="DL104" s="10"/>
      <c r="DM104" s="10"/>
      <c r="DN104" s="10"/>
      <c r="DO104" s="10"/>
      <c r="DP104" s="10"/>
      <c r="DQ104" s="10"/>
      <c r="DR104" s="10"/>
      <c r="DS104" s="10"/>
      <c r="DT104" s="10"/>
      <c r="DU104" s="10"/>
    </row>
    <row r="105" spans="2:126" x14ac:dyDescent="0.25">
      <c r="B105" s="49" t="s">
        <v>17</v>
      </c>
      <c r="C105" s="2">
        <v>0</v>
      </c>
      <c r="D105" s="2">
        <v>0</v>
      </c>
      <c r="E105" s="2">
        <v>7</v>
      </c>
      <c r="F105" s="2">
        <v>0</v>
      </c>
      <c r="G105" s="2">
        <v>5</v>
      </c>
      <c r="H105" s="2">
        <v>1</v>
      </c>
      <c r="I105" s="2">
        <v>1</v>
      </c>
      <c r="J105" s="2">
        <v>4</v>
      </c>
      <c r="K105" s="4">
        <v>3</v>
      </c>
      <c r="L105" s="3">
        <v>0</v>
      </c>
      <c r="M105" s="3">
        <v>2</v>
      </c>
      <c r="N105" s="3">
        <v>7</v>
      </c>
      <c r="O105" s="3">
        <v>0</v>
      </c>
      <c r="P105" s="3">
        <v>0</v>
      </c>
      <c r="Q105" s="3">
        <v>0</v>
      </c>
      <c r="R105" s="3">
        <v>0</v>
      </c>
      <c r="S105" s="49">
        <v>30</v>
      </c>
      <c r="V105" s="49">
        <v>32</v>
      </c>
      <c r="W105" s="3">
        <f>N94</f>
        <v>0</v>
      </c>
      <c r="X105" s="3">
        <f>N95</f>
        <v>0</v>
      </c>
      <c r="Y105" s="49">
        <f>N96</f>
        <v>0</v>
      </c>
      <c r="Z105" s="49">
        <f>N97</f>
        <v>1</v>
      </c>
      <c r="AA105" s="49">
        <f>N98</f>
        <v>0</v>
      </c>
      <c r="AB105" s="49">
        <f>N99</f>
        <v>0</v>
      </c>
      <c r="AC105" s="49">
        <f>N100</f>
        <v>1</v>
      </c>
      <c r="AD105" s="49">
        <f>N101</f>
        <v>1</v>
      </c>
      <c r="AE105" s="3">
        <f>N102</f>
        <v>0</v>
      </c>
      <c r="AF105" s="3">
        <f>N103</f>
        <v>0</v>
      </c>
      <c r="AG105" s="2">
        <f>N104</f>
        <v>12</v>
      </c>
      <c r="AH105" s="3">
        <f>N105</f>
        <v>7</v>
      </c>
      <c r="AI105" s="3">
        <f>N106</f>
        <v>0</v>
      </c>
      <c r="AJ105" s="3">
        <f>N107</f>
        <v>0</v>
      </c>
      <c r="AK105" s="3">
        <f>N108</f>
        <v>0</v>
      </c>
      <c r="AL105" s="3">
        <f>N109</f>
        <v>0</v>
      </c>
      <c r="AM105" s="3">
        <f>N110</f>
        <v>0</v>
      </c>
      <c r="AN105" s="3">
        <f>N111</f>
        <v>0</v>
      </c>
      <c r="AO105" s="3">
        <f>N112</f>
        <v>14</v>
      </c>
      <c r="AP105" s="3">
        <f>N113</f>
        <v>0</v>
      </c>
      <c r="AQ105" s="3">
        <f>N114</f>
        <v>0</v>
      </c>
      <c r="AR105" s="3">
        <f>N115</f>
        <v>0</v>
      </c>
      <c r="AS105" s="3">
        <f>N116</f>
        <v>0</v>
      </c>
      <c r="AT105" s="3">
        <f>N117</f>
        <v>0</v>
      </c>
      <c r="AU105" s="7"/>
      <c r="AV105" s="49">
        <v>32</v>
      </c>
      <c r="AW105" s="33">
        <f t="shared" ref="AW105" si="2310">PRODUCT(W105*100*1/W110)</f>
        <v>0</v>
      </c>
      <c r="AX105" s="33">
        <f t="shared" ref="AX105" si="2311">PRODUCT(X105*100*1/X110)</f>
        <v>0</v>
      </c>
      <c r="AY105" s="30">
        <f t="shared" ref="AY105" si="2312">PRODUCT(Y105*100*1/Y110)</f>
        <v>0</v>
      </c>
      <c r="AZ105" s="30">
        <f t="shared" ref="AZ105" si="2313">PRODUCT(Z105*100*1/Z110)</f>
        <v>3.225806451612903</v>
      </c>
      <c r="BA105" s="30">
        <f t="shared" ref="BA105" si="2314">PRODUCT(AA105*100*1/AA110)</f>
        <v>0</v>
      </c>
      <c r="BB105" s="30">
        <f t="shared" ref="BB105" si="2315">PRODUCT(AB105*100*1/AB110)</f>
        <v>0</v>
      </c>
      <c r="BC105" s="30">
        <f t="shared" ref="BC105" si="2316">PRODUCT(AC105*100*1/AC110)</f>
        <v>3.225806451612903</v>
      </c>
      <c r="BD105" s="30">
        <f t="shared" ref="BD105" si="2317">PRODUCT(AD105*100*1/AD110)</f>
        <v>3.225806451612903</v>
      </c>
      <c r="BE105" s="33">
        <f t="shared" ref="BE105" si="2318">PRODUCT(AE105*100*1/AE110)</f>
        <v>0</v>
      </c>
      <c r="BF105" s="33">
        <f t="shared" ref="BF105" si="2319">PRODUCT(AF105*100*1/AF110)</f>
        <v>0</v>
      </c>
      <c r="BG105" s="31">
        <f t="shared" ref="BG105" si="2320">PRODUCT(AG105*100*1/AG110)</f>
        <v>38.70967741935484</v>
      </c>
      <c r="BH105" s="33">
        <f t="shared" ref="BH105" si="2321">PRODUCT(AH105*100*1/AH110)</f>
        <v>23.333333333333332</v>
      </c>
      <c r="BI105" s="33">
        <f t="shared" ref="BI105" si="2322">PRODUCT(AI105*100*1/AI110)</f>
        <v>0</v>
      </c>
      <c r="BJ105" s="33">
        <f t="shared" ref="BJ105" si="2323">PRODUCT(AJ105*100*1/AJ110)</f>
        <v>0</v>
      </c>
      <c r="BK105" s="33">
        <f t="shared" ref="BK105" si="2324">PRODUCT(AK105*100*1/AK110)</f>
        <v>0</v>
      </c>
      <c r="BL105" s="33">
        <f t="shared" ref="BL105" si="2325">PRODUCT(AL105*100*1/AL110)</f>
        <v>0</v>
      </c>
      <c r="BM105" s="33">
        <f t="shared" ref="BM105" si="2326">PRODUCT(AM105*100*1/AM110)</f>
        <v>0</v>
      </c>
      <c r="BN105" s="33">
        <f t="shared" ref="BN105" si="2327">PRODUCT(AN105*100*1/AN110)</f>
        <v>0</v>
      </c>
      <c r="BO105" s="33">
        <f t="shared" ref="BO105" si="2328">PRODUCT(AO105*100*1/AO110)</f>
        <v>45.161290322580648</v>
      </c>
      <c r="BP105" s="33">
        <f t="shared" ref="BP105" si="2329">PRODUCT(AP105*100*1/AP110)</f>
        <v>0</v>
      </c>
      <c r="BQ105" s="33">
        <f t="shared" ref="BQ105" si="2330">PRODUCT(AQ105*100*1/AQ110)</f>
        <v>0</v>
      </c>
      <c r="BR105" s="33">
        <f t="shared" ref="BR105" si="2331">PRODUCT(AR105*100*1/AR110)</f>
        <v>0</v>
      </c>
      <c r="BS105" s="33">
        <f t="shared" ref="BS105" si="2332">PRODUCT(AS105*100*1/AS110)</f>
        <v>0</v>
      </c>
      <c r="BT105" s="33">
        <f t="shared" ref="BT105" si="2333">PRODUCT(AT105*100*1/AT110)</f>
        <v>0</v>
      </c>
      <c r="BU105" s="49"/>
      <c r="BV105" s="49">
        <v>32</v>
      </c>
      <c r="BW105" s="33">
        <f t="shared" ref="BW105" si="2334">AW94+AW95+AW96+AW97+AW98+AW99+AW100+AW101+AW102+AW103+AW104+AW105</f>
        <v>100</v>
      </c>
      <c r="BX105" s="33">
        <f t="shared" ref="BX105" si="2335">AX94+AX95+AX96+AX97+AX98+AX99+AX100+AX101+AX102+AX103+AX104+AX105</f>
        <v>100</v>
      </c>
      <c r="BY105" s="30">
        <f t="shared" ref="BY105" si="2336">AY94+AY95+AY96+AY97+AY98+AY99+AY100+AY101+AY102+AY103+AY104+AY105</f>
        <v>100</v>
      </c>
      <c r="BZ105" s="30">
        <f t="shared" ref="BZ105" si="2337">AZ94+AZ95+AZ96+AZ97+AZ98+AZ99+AZ100+AZ101+AZ102+AZ103+AZ104+AZ105</f>
        <v>93.548387096774192</v>
      </c>
      <c r="CA105" s="30">
        <f t="shared" ref="CA105" si="2338">BA94+BA95+BA96+BA97+BA98+BA99+BA100+BA101+BA102+BA103+BA104+BA105</f>
        <v>100.00000000000001</v>
      </c>
      <c r="CB105" s="30">
        <f t="shared" ref="CB105" si="2339">BB94+BB95+BB96+BB97+BB98+BB99+BB100+BB101+BB102+BB103+BB104+BB105</f>
        <v>80.645161290322577</v>
      </c>
      <c r="CC105" s="30">
        <f t="shared" ref="CC105" si="2340">BC94+BC95+BC96+BC97+BC98+BC99+BC100+BC101+BC102+BC103+BC104+BC105</f>
        <v>99.999999999999972</v>
      </c>
      <c r="CD105" s="30">
        <f t="shared" ref="CD105" si="2341">BD94+BD95+BD96+BD97+BD98+BD99+BD100+BD101+BD102+BD103+BD104+BD105</f>
        <v>99.999999999999986</v>
      </c>
      <c r="CE105" s="33">
        <f t="shared" ref="CE105" si="2342">BE94+BE95+BE96+BE97+BE98+BE99+BE100+BE101+BE102+BE103+BE104+BE105</f>
        <v>96.666666666666657</v>
      </c>
      <c r="CF105" s="33">
        <f t="shared" ref="CF105" si="2343">BF94+BF95+BF96+BF97+BF98+BF99+BF100+BF101+BF102+BF103+BF104+BF105</f>
        <v>99.999999999999986</v>
      </c>
      <c r="CG105" s="31">
        <f t="shared" ref="CG105" si="2344">BG94+BG95+BG96+BG97+BG98+BG99+BG100+BG101+BG102+BG103+BG104+BG105</f>
        <v>70.967741935483872</v>
      </c>
      <c r="CH105" s="33">
        <f t="shared" ref="CH105" si="2345">BH94+BH95+BH96+BH97+BH98+BH99+BH100+BH101+BH102+BH103+BH104+BH105</f>
        <v>100</v>
      </c>
      <c r="CI105" s="33">
        <f t="shared" ref="CI105" si="2346">BI94+BI95+BI96+BI97+BI98+BI99+BI100+BI101+BI102+BI103+BI104+BI105</f>
        <v>100</v>
      </c>
      <c r="CJ105" s="33">
        <f t="shared" ref="CJ105" si="2347">BJ94+BJ95+BJ96+BJ97+BJ98+BJ99+BJ100+BJ101+BJ102+BJ103+BJ104+BJ105</f>
        <v>100</v>
      </c>
      <c r="CK105" s="33">
        <f t="shared" ref="CK105" si="2348">BK94+BK95+BK96+BK97+BK98+BK99+BK100+BK101+BK102+BK103+BK104+BK105</f>
        <v>99.999999999999986</v>
      </c>
      <c r="CL105" s="33">
        <f t="shared" ref="CL105" si="2349">BL94+BL95+BL96+BL97+BL98+BL99+BL100+BL101+BL102+BL103+BL104+BL105</f>
        <v>99.999999999999986</v>
      </c>
      <c r="CM105" s="33">
        <f t="shared" ref="CM105" si="2350">BM94+BM95+BM96+BM97+BM98+BM99+BM100+BM101+BM102+BM103+BM104+BM105</f>
        <v>100</v>
      </c>
      <c r="CN105" s="33">
        <f t="shared" ref="CN105" si="2351">BN94+BN95+BN96+BN97+BN98+BN99+BN100+BN101+BN102+BN103+BN104+BN105</f>
        <v>100</v>
      </c>
      <c r="CO105" s="33">
        <f t="shared" ref="CO105" si="2352">BO94+BO95+BO96+BO97+BO98+BO99+BO100+BO101+BO102+BO103+BO104+BO105</f>
        <v>100</v>
      </c>
      <c r="CP105" s="33">
        <f t="shared" ref="CP105" si="2353">BP94+BP95+BP96+BP97+BP98+BP99+BP100+BP101+BP102+BP103+BP104+BP105</f>
        <v>99.999999999999972</v>
      </c>
      <c r="CQ105" s="33">
        <f t="shared" ref="CQ105" si="2354">BQ94+BQ95+BQ96+BQ97+BQ98+BQ99+BQ100+BQ101+BQ102+BQ103+BQ104+BQ105</f>
        <v>100</v>
      </c>
      <c r="CR105" s="33">
        <f t="shared" ref="CR105" si="2355">BR94+BR95+BR96+BR97+BR98+BR99+BR100+BR101+BR102+BR103+BR104+BR105</f>
        <v>99.999999999999986</v>
      </c>
      <c r="CS105" s="33">
        <f t="shared" ref="CS105" si="2356">BS94+BS95+BS96+BS97+BS98+BS99+BS100+BS101+BS102+BS103+BS104+BS105</f>
        <v>99.999999999999972</v>
      </c>
      <c r="CT105" s="33">
        <f t="shared" ref="CT105" si="2357">BT94+BT95+BT96+BT97+BT98+BT99+BT100+BT101+BT102+BT103+BT104+BT105</f>
        <v>100</v>
      </c>
      <c r="CW105" s="10"/>
      <c r="CX105" s="10"/>
      <c r="CY105" s="10"/>
      <c r="CZ105" s="10"/>
      <c r="DA105" s="10"/>
      <c r="DB105" s="10"/>
      <c r="DC105" s="10"/>
      <c r="DD105" s="10"/>
      <c r="DE105" s="10"/>
      <c r="DF105" s="10"/>
      <c r="DG105" s="10"/>
      <c r="DH105" s="10"/>
      <c r="DI105" s="10"/>
      <c r="DJ105" s="10"/>
      <c r="DK105" s="10"/>
      <c r="DL105" s="10"/>
      <c r="DM105" s="10"/>
      <c r="DN105" s="10"/>
      <c r="DO105" s="10"/>
      <c r="DP105" s="10"/>
      <c r="DQ105" s="10"/>
      <c r="DR105" s="10"/>
      <c r="DS105" s="10"/>
      <c r="DT105" s="10"/>
      <c r="DU105" s="10"/>
    </row>
    <row r="106" spans="2:126" x14ac:dyDescent="0.25">
      <c r="B106" s="49" t="s">
        <v>18</v>
      </c>
      <c r="C106" s="2">
        <v>0</v>
      </c>
      <c r="D106" s="2">
        <v>1</v>
      </c>
      <c r="E106" s="2">
        <v>5</v>
      </c>
      <c r="F106" s="2">
        <v>11</v>
      </c>
      <c r="G106" s="2">
        <v>1</v>
      </c>
      <c r="H106" s="2">
        <v>0</v>
      </c>
      <c r="I106" s="2">
        <v>0</v>
      </c>
      <c r="J106" s="3">
        <v>1</v>
      </c>
      <c r="K106" s="3">
        <v>1</v>
      </c>
      <c r="L106" s="3">
        <v>11</v>
      </c>
      <c r="M106" s="3">
        <v>0</v>
      </c>
      <c r="N106" s="3">
        <v>0</v>
      </c>
      <c r="O106" s="3">
        <v>0</v>
      </c>
      <c r="P106" s="3">
        <v>0</v>
      </c>
      <c r="Q106" s="3">
        <v>0</v>
      </c>
      <c r="R106" s="3">
        <v>0</v>
      </c>
      <c r="S106" s="49">
        <v>31</v>
      </c>
      <c r="V106" s="49">
        <v>64</v>
      </c>
      <c r="W106" s="3">
        <f>O94</f>
        <v>0</v>
      </c>
      <c r="X106" s="3">
        <f>O95</f>
        <v>0</v>
      </c>
      <c r="Y106" s="49">
        <f>O96</f>
        <v>0</v>
      </c>
      <c r="Z106" s="49">
        <f>O97</f>
        <v>1</v>
      </c>
      <c r="AA106" s="49">
        <f>O98</f>
        <v>0</v>
      </c>
      <c r="AB106" s="49">
        <f>O99</f>
        <v>6</v>
      </c>
      <c r="AC106" s="49">
        <f>O100</f>
        <v>0</v>
      </c>
      <c r="AD106" s="49">
        <f>O101</f>
        <v>0</v>
      </c>
      <c r="AE106" s="3">
        <f>O102</f>
        <v>0</v>
      </c>
      <c r="AF106" s="3">
        <f>O103</f>
        <v>0</v>
      </c>
      <c r="AG106" s="3">
        <f>O104</f>
        <v>6</v>
      </c>
      <c r="AH106" s="3">
        <f>O105</f>
        <v>0</v>
      </c>
      <c r="AI106" s="3">
        <f>O106</f>
        <v>0</v>
      </c>
      <c r="AJ106" s="3">
        <f>O107</f>
        <v>0</v>
      </c>
      <c r="AK106" s="3">
        <f>O108</f>
        <v>0</v>
      </c>
      <c r="AL106" s="3">
        <f>O109</f>
        <v>0</v>
      </c>
      <c r="AM106" s="3">
        <f>O110</f>
        <v>0</v>
      </c>
      <c r="AN106" s="3">
        <f>O111</f>
        <v>0</v>
      </c>
      <c r="AO106" s="3">
        <f>O112</f>
        <v>0</v>
      </c>
      <c r="AP106" s="3">
        <f>O113</f>
        <v>0</v>
      </c>
      <c r="AQ106" s="3">
        <f>O114</f>
        <v>0</v>
      </c>
      <c r="AR106" s="3">
        <f>O115</f>
        <v>0</v>
      </c>
      <c r="AS106" s="3">
        <f>O116</f>
        <v>0</v>
      </c>
      <c r="AT106" s="3">
        <f>O117</f>
        <v>0</v>
      </c>
      <c r="AU106" s="7"/>
      <c r="AV106" s="49">
        <v>64</v>
      </c>
      <c r="AW106" s="33">
        <f t="shared" ref="AW106" si="2358">PRODUCT(W106*100*1/W110)</f>
        <v>0</v>
      </c>
      <c r="AX106" s="33">
        <f t="shared" ref="AX106" si="2359">PRODUCT(X106*100*1/X110)</f>
        <v>0</v>
      </c>
      <c r="AY106" s="30">
        <f t="shared" ref="AY106" si="2360">PRODUCT(Y106*100*1/Y110)</f>
        <v>0</v>
      </c>
      <c r="AZ106" s="30">
        <f t="shared" ref="AZ106" si="2361">PRODUCT(Z106*100*1/Z110)</f>
        <v>3.225806451612903</v>
      </c>
      <c r="BA106" s="30">
        <f t="shared" ref="BA106" si="2362">PRODUCT(AA106*100*1/AA110)</f>
        <v>0</v>
      </c>
      <c r="BB106" s="30">
        <f t="shared" ref="BB106" si="2363">PRODUCT(AB106*100*1/AB110)</f>
        <v>19.35483870967742</v>
      </c>
      <c r="BC106" s="30">
        <f t="shared" ref="BC106" si="2364">PRODUCT(AC106*100*1/AC110)</f>
        <v>0</v>
      </c>
      <c r="BD106" s="30">
        <f t="shared" ref="BD106" si="2365">PRODUCT(AD106*100*1/AD110)</f>
        <v>0</v>
      </c>
      <c r="BE106" s="33">
        <f t="shared" ref="BE106" si="2366">PRODUCT(AE106*100*1/AE110)</f>
        <v>0</v>
      </c>
      <c r="BF106" s="33">
        <f t="shared" ref="BF106" si="2367">PRODUCT(AF106*100*1/AF110)</f>
        <v>0</v>
      </c>
      <c r="BG106" s="33">
        <f t="shared" ref="BG106" si="2368">PRODUCT(AG106*100*1/AG110)</f>
        <v>19.35483870967742</v>
      </c>
      <c r="BH106" s="33">
        <f t="shared" ref="BH106" si="2369">PRODUCT(AH106*100*1/AH110)</f>
        <v>0</v>
      </c>
      <c r="BI106" s="33">
        <f t="shared" ref="BI106" si="2370">PRODUCT(AI106*100*1/AI110)</f>
        <v>0</v>
      </c>
      <c r="BJ106" s="33">
        <f t="shared" ref="BJ106" si="2371">PRODUCT(AJ106*100*1/AJ110)</f>
        <v>0</v>
      </c>
      <c r="BK106" s="33">
        <f t="shared" ref="BK106" si="2372">PRODUCT(AK106*100*1/AK110)</f>
        <v>0</v>
      </c>
      <c r="BL106" s="33">
        <f t="shared" ref="BL106" si="2373">PRODUCT(AL106*100*1/AL110)</f>
        <v>0</v>
      </c>
      <c r="BM106" s="33">
        <f t="shared" ref="BM106" si="2374">PRODUCT(AM106*100*1/AM110)</f>
        <v>0</v>
      </c>
      <c r="BN106" s="33">
        <f t="shared" ref="BN106" si="2375">PRODUCT(AN106*100*1/AN110)</f>
        <v>0</v>
      </c>
      <c r="BO106" s="33">
        <f t="shared" ref="BO106" si="2376">PRODUCT(AO106*100*1/AO110)</f>
        <v>0</v>
      </c>
      <c r="BP106" s="33">
        <f t="shared" ref="BP106" si="2377">PRODUCT(AP106*100*1/AP110)</f>
        <v>0</v>
      </c>
      <c r="BQ106" s="33">
        <f t="shared" ref="BQ106" si="2378">PRODUCT(AQ106*100*1/AQ110)</f>
        <v>0</v>
      </c>
      <c r="BR106" s="33">
        <f t="shared" ref="BR106" si="2379">PRODUCT(AR106*100*1/AR110)</f>
        <v>0</v>
      </c>
      <c r="BS106" s="33">
        <f t="shared" ref="BS106" si="2380">PRODUCT(AS106*100*1/AS110)</f>
        <v>0</v>
      </c>
      <c r="BT106" s="33">
        <f t="shared" ref="BT106" si="2381">PRODUCT(AT106*100*1/AT110)</f>
        <v>0</v>
      </c>
      <c r="BU106" s="49"/>
      <c r="BV106" s="49">
        <v>64</v>
      </c>
      <c r="BW106" s="33">
        <f t="shared" ref="BW106" si="2382">AW94+AW95+AW96+AW97+AW98+AW99+AW100+AW101+AW102+AW103+AW104+AW105+AW106</f>
        <v>100</v>
      </c>
      <c r="BX106" s="33">
        <f t="shared" ref="BX106" si="2383">AX94+AX95+AX96+AX97+AX98+AX99+AX100+AX101+AX102+AX103+AX104+AX105+AX106</f>
        <v>100</v>
      </c>
      <c r="BY106" s="30">
        <f t="shared" ref="BY106" si="2384">AY94+AY95+AY96+AY97+AY98+AY99+AY100+AY101+AY102+AY103+AY104+AY105+AY106</f>
        <v>100</v>
      </c>
      <c r="BZ106" s="30">
        <f t="shared" ref="BZ106" si="2385">AZ94+AZ95+AZ96+AZ97+AZ98+AZ99+AZ100+AZ101+AZ102+AZ103+AZ104+AZ105+AZ106</f>
        <v>96.774193548387089</v>
      </c>
      <c r="CA106" s="30">
        <f t="shared" ref="CA106" si="2386">BA94+BA95+BA96+BA97+BA98+BA99+BA100+BA101+BA102+BA103+BA104+BA105+BA106</f>
        <v>100.00000000000001</v>
      </c>
      <c r="CB106" s="30">
        <f t="shared" ref="CB106" si="2387">BB94+BB95+BB96+BB97+BB98+BB99+BB100+BB101+BB102+BB103+BB104+BB105+BB106</f>
        <v>100</v>
      </c>
      <c r="CC106" s="30">
        <f t="shared" ref="CC106" si="2388">BC94+BC95+BC96+BC97+BC98+BC99+BC100+BC101+BC102+BC103+BC104+BC105+BC106</f>
        <v>99.999999999999972</v>
      </c>
      <c r="CD106" s="30">
        <f t="shared" ref="CD106" si="2389">BD94+BD95+BD96+BD97+BD98+BD99+BD100+BD101+BD102+BD103+BD104+BD105+BD106</f>
        <v>99.999999999999986</v>
      </c>
      <c r="CE106" s="33">
        <f t="shared" ref="CE106" si="2390">BE94+BE95+BE96+BE97+BE98+BE99+BE100+BE101+BE102+BE103+BE104+BE105+BE106</f>
        <v>96.666666666666657</v>
      </c>
      <c r="CF106" s="33">
        <f t="shared" ref="CF106" si="2391">BF94+BF95+BF96+BF97+BF98+BF99+BF100+BF101+BF102+BF103+BF104+BF105+BF106</f>
        <v>99.999999999999986</v>
      </c>
      <c r="CG106" s="33">
        <f t="shared" ref="CG106" si="2392">BG94+BG95+BG96+BG97+BG98+BG99+BG100+BG101+BG102+BG103+BG104+BG105+BG106</f>
        <v>90.322580645161295</v>
      </c>
      <c r="CH106" s="33">
        <f t="shared" ref="CH106" si="2393">BH94+BH95+BH96+BH97+BH98+BH99+BH100+BH101+BH102+BH103+BH104+BH105+BH106</f>
        <v>100</v>
      </c>
      <c r="CI106" s="33">
        <f t="shared" ref="CI106" si="2394">BI94+BI95+BI96+BI97+BI98+BI99+BI100+BI101+BI102+BI103+BI104+BI105+BI106</f>
        <v>100</v>
      </c>
      <c r="CJ106" s="33">
        <f t="shared" ref="CJ106" si="2395">BJ94+BJ95+BJ96+BJ97+BJ98+BJ99+BJ100+BJ101+BJ102+BJ103+BJ104+BJ105+BJ106</f>
        <v>100</v>
      </c>
      <c r="CK106" s="33">
        <f t="shared" ref="CK106" si="2396">BK94+BK95+BK96+BK97+BK98+BK99+BK100+BK101+BK102+BK103+BK104+BK105+BK106</f>
        <v>99.999999999999986</v>
      </c>
      <c r="CL106" s="33">
        <f t="shared" ref="CL106" si="2397">BL94+BL95+BL96+BL97+BL98+BL99+BL100+BL101+BL102+BL103+BL104+BL105+BL106</f>
        <v>99.999999999999986</v>
      </c>
      <c r="CM106" s="33">
        <f t="shared" ref="CM106" si="2398">BM94+BM95+BM96+BM97+BM98+BM99+BM100+BM101+BM102+BM103+BM104+BM105+BM106</f>
        <v>100</v>
      </c>
      <c r="CN106" s="33">
        <f t="shared" ref="CN106" si="2399">BN94+BN95+BN96+BN97+BN98+BN99+BN100+BN101+BN102+BN103+BN104+BN105+BN106</f>
        <v>100</v>
      </c>
      <c r="CO106" s="33">
        <f t="shared" ref="CO106" si="2400">BO94+BO95+BO96+BO97+BO98+BO99+BO100+BO101+BO102+BO103+BO104+BO105+BO106</f>
        <v>100</v>
      </c>
      <c r="CP106" s="33">
        <f t="shared" ref="CP106" si="2401">BP94+BP95+BP96+BP97+BP98+BP99+BP100+BP101+BP102+BP103+BP104+BP105+BP106</f>
        <v>99.999999999999972</v>
      </c>
      <c r="CQ106" s="33">
        <f t="shared" ref="CQ106" si="2402">BQ94+BQ95+BQ96+BQ97+BQ98+BQ99+BQ100+BQ101+BQ102+BQ103+BQ104+BQ105+BQ106</f>
        <v>100</v>
      </c>
      <c r="CR106" s="33">
        <f t="shared" ref="CR106" si="2403">BR94+BR95+BR96+BR97+BR98+BR99+BR100+BR101+BR102+BR103+BR104+BR105+BR106</f>
        <v>99.999999999999986</v>
      </c>
      <c r="CS106" s="33">
        <f t="shared" ref="CS106" si="2404">BS94+BS95+BS96+BS97+BS98+BS99+BS100+BS101+BS102+BS103+BS104+BS105+BS106</f>
        <v>99.999999999999972</v>
      </c>
      <c r="CT106" s="33">
        <f t="shared" ref="CT106" si="2405">BT94+BT95+BT96+BT97+BT98+BT99+BT100+BT101+BT102+BT103+BT104+BT105+BT106</f>
        <v>100</v>
      </c>
      <c r="CW106" s="10"/>
      <c r="CX106" s="10"/>
      <c r="CY106" s="10"/>
      <c r="CZ106" s="10"/>
      <c r="DA106" s="10"/>
      <c r="DB106" s="10"/>
      <c r="DC106" s="10"/>
      <c r="DD106" s="10"/>
      <c r="DE106" s="10"/>
      <c r="DF106" s="10"/>
      <c r="DG106" s="10"/>
      <c r="DH106" s="10"/>
      <c r="DI106" s="10"/>
      <c r="DJ106" s="10"/>
      <c r="DK106" s="10"/>
      <c r="DL106" s="10"/>
      <c r="DM106" s="10"/>
      <c r="DN106" s="10"/>
      <c r="DO106" s="10"/>
      <c r="DP106" s="10"/>
      <c r="DQ106" s="10"/>
      <c r="DR106" s="10"/>
      <c r="DS106" s="10"/>
      <c r="DT106" s="10"/>
      <c r="DU106" s="10"/>
    </row>
    <row r="107" spans="2:126" x14ac:dyDescent="0.25">
      <c r="B107" s="49" t="s">
        <v>19</v>
      </c>
      <c r="C107" s="2">
        <v>0</v>
      </c>
      <c r="D107" s="2">
        <v>7</v>
      </c>
      <c r="E107" s="2">
        <v>0</v>
      </c>
      <c r="F107" s="2">
        <v>10</v>
      </c>
      <c r="G107" s="2">
        <v>0</v>
      </c>
      <c r="H107" s="2">
        <v>1</v>
      </c>
      <c r="I107" s="2">
        <v>0</v>
      </c>
      <c r="J107" s="3">
        <v>0</v>
      </c>
      <c r="K107" s="3">
        <v>4</v>
      </c>
      <c r="L107" s="3">
        <v>1</v>
      </c>
      <c r="M107" s="3">
        <v>8</v>
      </c>
      <c r="N107" s="3">
        <v>0</v>
      </c>
      <c r="O107" s="3">
        <v>0</v>
      </c>
      <c r="P107" s="3">
        <v>0</v>
      </c>
      <c r="Q107" s="3">
        <v>0</v>
      </c>
      <c r="R107" s="3">
        <v>0</v>
      </c>
      <c r="S107" s="49">
        <v>31</v>
      </c>
      <c r="V107" s="49">
        <v>128</v>
      </c>
      <c r="W107" s="3">
        <f>P94</f>
        <v>0</v>
      </c>
      <c r="X107" s="3">
        <f>P95</f>
        <v>0</v>
      </c>
      <c r="Y107" s="49">
        <f>P96</f>
        <v>0</v>
      </c>
      <c r="Z107" s="49">
        <f>P97</f>
        <v>1</v>
      </c>
      <c r="AA107" s="49">
        <f>P98</f>
        <v>0</v>
      </c>
      <c r="AB107" s="49">
        <f>P99</f>
        <v>0</v>
      </c>
      <c r="AC107" s="49">
        <f>P100</f>
        <v>0</v>
      </c>
      <c r="AD107" s="49">
        <f>P101</f>
        <v>0</v>
      </c>
      <c r="AE107" s="3">
        <f>P102</f>
        <v>1</v>
      </c>
      <c r="AF107" s="3">
        <f>P103</f>
        <v>0</v>
      </c>
      <c r="AG107" s="3">
        <f>P104</f>
        <v>1</v>
      </c>
      <c r="AH107" s="3">
        <f>P105</f>
        <v>0</v>
      </c>
      <c r="AI107" s="3">
        <f>P106</f>
        <v>0</v>
      </c>
      <c r="AJ107" s="3">
        <f>P107</f>
        <v>0</v>
      </c>
      <c r="AK107" s="3">
        <f>P108</f>
        <v>0</v>
      </c>
      <c r="AL107" s="3">
        <f>P109</f>
        <v>0</v>
      </c>
      <c r="AM107" s="3">
        <f>P110</f>
        <v>0</v>
      </c>
      <c r="AN107" s="3">
        <f>P111</f>
        <v>0</v>
      </c>
      <c r="AO107" s="3">
        <f>P112</f>
        <v>0</v>
      </c>
      <c r="AP107" s="3">
        <f>P113</f>
        <v>0</v>
      </c>
      <c r="AQ107" s="3">
        <f>P114</f>
        <v>0</v>
      </c>
      <c r="AR107" s="3">
        <f>P115</f>
        <v>0</v>
      </c>
      <c r="AS107" s="3">
        <f>P116</f>
        <v>0</v>
      </c>
      <c r="AT107" s="3">
        <f>P117</f>
        <v>0</v>
      </c>
      <c r="AU107" s="7"/>
      <c r="AV107" s="49">
        <v>128</v>
      </c>
      <c r="AW107" s="33">
        <f t="shared" ref="AW107" si="2406">PRODUCT(W107*100*1/W110)</f>
        <v>0</v>
      </c>
      <c r="AX107" s="33">
        <f t="shared" ref="AX107" si="2407">PRODUCT(X107*100*1/X110)</f>
        <v>0</v>
      </c>
      <c r="AY107" s="30">
        <f t="shared" ref="AY107" si="2408">PRODUCT(Y107*100*1/Y110)</f>
        <v>0</v>
      </c>
      <c r="AZ107" s="30">
        <f t="shared" ref="AZ107" si="2409">PRODUCT(Z107*100*1/Z110)</f>
        <v>3.225806451612903</v>
      </c>
      <c r="BA107" s="30">
        <f t="shared" ref="BA107" si="2410">PRODUCT(AA107*100*1/AA110)</f>
        <v>0</v>
      </c>
      <c r="BB107" s="30">
        <f t="shared" ref="BB107" si="2411">PRODUCT(AB107*100*1/AB110)</f>
        <v>0</v>
      </c>
      <c r="BC107" s="30">
        <f t="shared" ref="BC107" si="2412">PRODUCT(AC107*100*1/AC110)</f>
        <v>0</v>
      </c>
      <c r="BD107" s="30">
        <f t="shared" ref="BD107" si="2413">PRODUCT(AD107*100*1/AD110)</f>
        <v>0</v>
      </c>
      <c r="BE107" s="33">
        <f t="shared" ref="BE107" si="2414">PRODUCT(AE107*100*1/AE110)</f>
        <v>3.3333333333333335</v>
      </c>
      <c r="BF107" s="33">
        <f t="shared" ref="BF107" si="2415">PRODUCT(AF107*100*1/AF110)</f>
        <v>0</v>
      </c>
      <c r="BG107" s="33">
        <f t="shared" ref="BG107" si="2416">PRODUCT(AG107*100*1/AG110)</f>
        <v>3.225806451612903</v>
      </c>
      <c r="BH107" s="33">
        <f t="shared" ref="BH107" si="2417">PRODUCT(AH107*100*1/AH110)</f>
        <v>0</v>
      </c>
      <c r="BI107" s="33">
        <f t="shared" ref="BI107" si="2418">PRODUCT(AI107*100*1/AI110)</f>
        <v>0</v>
      </c>
      <c r="BJ107" s="33">
        <f t="shared" ref="BJ107" si="2419">PRODUCT(AJ107*100*1/AJ110)</f>
        <v>0</v>
      </c>
      <c r="BK107" s="33">
        <f t="shared" ref="BK107" si="2420">PRODUCT(AK107*100*1/AK110)</f>
        <v>0</v>
      </c>
      <c r="BL107" s="33">
        <f t="shared" ref="BL107" si="2421">PRODUCT(AL107*100*1/AL110)</f>
        <v>0</v>
      </c>
      <c r="BM107" s="33">
        <f t="shared" ref="BM107" si="2422">PRODUCT(AM107*100*1/AM110)</f>
        <v>0</v>
      </c>
      <c r="BN107" s="33">
        <f t="shared" ref="BN107" si="2423">PRODUCT(AN107*100*1/AN110)</f>
        <v>0</v>
      </c>
      <c r="BO107" s="33">
        <f t="shared" ref="BO107" si="2424">PRODUCT(AO107*100*1/AO110)</f>
        <v>0</v>
      </c>
      <c r="BP107" s="33">
        <f t="shared" ref="BP107" si="2425">PRODUCT(AP107*100*1/AP110)</f>
        <v>0</v>
      </c>
      <c r="BQ107" s="33">
        <f t="shared" ref="BQ107" si="2426">PRODUCT(AQ107*100*1/AQ110)</f>
        <v>0</v>
      </c>
      <c r="BR107" s="33">
        <f t="shared" ref="BR107" si="2427">PRODUCT(AR107*100*1/AR110)</f>
        <v>0</v>
      </c>
      <c r="BS107" s="33">
        <f t="shared" ref="BS107" si="2428">PRODUCT(AS107*100*1/AS110)</f>
        <v>0</v>
      </c>
      <c r="BT107" s="33">
        <f t="shared" ref="BT107" si="2429">PRODUCT(AT107*100*1/AT110)</f>
        <v>0</v>
      </c>
      <c r="BU107" s="49"/>
      <c r="BV107" s="49">
        <v>128</v>
      </c>
      <c r="BW107" s="33">
        <f t="shared" ref="BW107" si="2430">AW94+AW95+AW96+AW97+AW98+AW99+AW100+AW101+AW102+AW103+AW104+AW105+AW106+AW107</f>
        <v>100</v>
      </c>
      <c r="BX107" s="33">
        <f t="shared" ref="BX107" si="2431">AX94+AX95+AX96+AX97+AX98+AX99+AX100+AX101+AX102+AX103+AX104+AX105+AX106+AX107</f>
        <v>100</v>
      </c>
      <c r="BY107" s="30">
        <f t="shared" ref="BY107" si="2432">AY94+AY95+AY96+AY97+AY98+AY99+AY100+AY101+AY102+AY103+AY104+AY105+AY106+AY107</f>
        <v>100</v>
      </c>
      <c r="BZ107" s="30">
        <f t="shared" ref="BZ107" si="2433">AZ94+AZ95+AZ96+AZ97+AZ98+AZ99+AZ100+AZ101+AZ102+AZ103+AZ104+AZ105+AZ106+AZ107</f>
        <v>99.999999999999986</v>
      </c>
      <c r="CA107" s="30">
        <f t="shared" ref="CA107" si="2434">BA94+BA95+BA96+BA97+BA98+BA99+BA100+BA101+BA102+BA103+BA104+BA105+BA106+BA107</f>
        <v>100.00000000000001</v>
      </c>
      <c r="CB107" s="30">
        <f t="shared" ref="CB107" si="2435">BB94+BB95+BB96+BB97+BB98+BB99+BB100+BB101+BB102+BB103+BB104+BB105+BB106+BB107</f>
        <v>100</v>
      </c>
      <c r="CC107" s="30">
        <f t="shared" ref="CC107" si="2436">BC94+BC95+BC96+BC97+BC98+BC99+BC100+BC101+BC102+BC103+BC104+BC105+BC106+BC107</f>
        <v>99.999999999999972</v>
      </c>
      <c r="CD107" s="30">
        <f t="shared" ref="CD107" si="2437">BD94+BD95+BD96+BD97+BD98+BD99+BD100+BD101+BD102+BD103+BD104+BD105+BD106+BD107</f>
        <v>99.999999999999986</v>
      </c>
      <c r="CE107" s="33">
        <f t="shared" ref="CE107" si="2438">BE94+BE95+BE96+BE97+BE98+BE99+BE100+BE101+BE102+BE103+BE104+BE105+BE106+BE107</f>
        <v>99.999999999999986</v>
      </c>
      <c r="CF107" s="33">
        <f t="shared" ref="CF107" si="2439">BF94+BF95+BF96+BF97+BF98+BF99+BF100+BF101+BF102+BF103+BF104+BF105+BF106+BF107</f>
        <v>99.999999999999986</v>
      </c>
      <c r="CG107" s="33">
        <f t="shared" ref="CG107" si="2440">BG94+BG95+BG96+BG97+BG98+BG99+BG100+BG101+BG102+BG103+BG104+BG105+BG106+BG107</f>
        <v>93.548387096774192</v>
      </c>
      <c r="CH107" s="33">
        <f t="shared" ref="CH107" si="2441">BH94+BH95+BH96+BH97+BH98+BH99+BH100+BH101+BH102+BH103+BH104+BH105+BH106+BH107</f>
        <v>100</v>
      </c>
      <c r="CI107" s="33">
        <f t="shared" ref="CI107" si="2442">BI94+BI95+BI96+BI97+BI98+BI99+BI100+BI101+BI102+BI103+BI104+BI105+BI106+BI107</f>
        <v>100</v>
      </c>
      <c r="CJ107" s="33">
        <f t="shared" ref="CJ107" si="2443">BJ94+BJ95+BJ96+BJ97+BJ98+BJ99+BJ100+BJ101+BJ102+BJ103+BJ104+BJ105+BJ106+BJ107</f>
        <v>100</v>
      </c>
      <c r="CK107" s="33">
        <f t="shared" ref="CK107" si="2444">BK94+BK95+BK96+BK97+BK98+BK99+BK100+BK101+BK102+BK103+BK104+BK105+BK106+BK107</f>
        <v>99.999999999999986</v>
      </c>
      <c r="CL107" s="33">
        <f t="shared" ref="CL107" si="2445">BL94+BL95+BL96+BL97+BL98+BL99+BL100+BL101+BL102+BL103+BL104+BL105+BL106+BL107</f>
        <v>99.999999999999986</v>
      </c>
      <c r="CM107" s="33">
        <f t="shared" ref="CM107" si="2446">BM94+BM95+BM96+BM97+BM98+BM99+BM100+BM101+BM102+BM103+BM104+BM105+BM106+BM107</f>
        <v>100</v>
      </c>
      <c r="CN107" s="33">
        <f t="shared" ref="CN107" si="2447">BN94+BN95+BN96+BN97+BN98+BN99+BN100+BN101+BN102+BN103+BN104+BN105+BN106+BN107</f>
        <v>100</v>
      </c>
      <c r="CO107" s="33">
        <f t="shared" ref="CO107" si="2448">BO94+BO95+BO96+BO97+BO98+BO99+BO100+BO101+BO102+BO103+BO104+BO105+BO106+BO107</f>
        <v>100</v>
      </c>
      <c r="CP107" s="33">
        <f t="shared" ref="CP107" si="2449">BP94+BP95+BP96+BP97+BP98+BP99+BP100+BP101+BP102+BP103+BP104+BP105+BP106+BP107</f>
        <v>99.999999999999972</v>
      </c>
      <c r="CQ107" s="33">
        <f t="shared" ref="CQ107" si="2450">BQ94+BQ95+BQ96+BQ97+BQ98+BQ99+BQ100+BQ101+BQ102+BQ103+BQ104+BQ105+BQ106+BQ107</f>
        <v>100</v>
      </c>
      <c r="CR107" s="33">
        <f t="shared" ref="CR107" si="2451">BR94+BR95+BR96+BR97+BR98+BR99+BR100+BR101+BR102+BR103+BR104+BR105+BR106+BR107</f>
        <v>99.999999999999986</v>
      </c>
      <c r="CS107" s="33">
        <f t="shared" ref="CS107" si="2452">BS94+BS95+BS96+BS97+BS98+BS99+BS100+BS101+BS102+BS103+BS104+BS105+BS106+BS107</f>
        <v>99.999999999999972</v>
      </c>
      <c r="CT107" s="33">
        <f t="shared" ref="CT107" si="2453">BT94+BT95+BT96+BT97+BT98+BT99+BT100+BT101+BT102+BT103+BT104+BT105+BT106+BT107</f>
        <v>100</v>
      </c>
      <c r="CW107" s="10"/>
      <c r="CX107" s="10"/>
      <c r="CY107" s="10"/>
      <c r="CZ107" s="10"/>
      <c r="DA107" s="10"/>
      <c r="DB107" s="10"/>
      <c r="DC107" s="10"/>
      <c r="DD107" s="10"/>
      <c r="DE107" s="10"/>
      <c r="DF107" s="10"/>
      <c r="DG107" s="10"/>
      <c r="DH107" s="10"/>
      <c r="DI107" s="10"/>
      <c r="DJ107" s="10"/>
      <c r="DK107" s="10"/>
      <c r="DL107" s="10"/>
      <c r="DM107" s="10"/>
      <c r="DN107" s="10"/>
      <c r="DO107" s="10"/>
      <c r="DP107" s="10"/>
      <c r="DQ107" s="10"/>
      <c r="DR107" s="10"/>
      <c r="DS107" s="10"/>
      <c r="DT107" s="10"/>
      <c r="DU107" s="10"/>
    </row>
    <row r="108" spans="2:126" x14ac:dyDescent="0.25">
      <c r="B108" s="49" t="s">
        <v>20</v>
      </c>
      <c r="C108" s="2">
        <v>0</v>
      </c>
      <c r="D108" s="2">
        <v>4</v>
      </c>
      <c r="E108" s="2">
        <v>10</v>
      </c>
      <c r="F108" s="2">
        <v>3</v>
      </c>
      <c r="G108" s="2">
        <v>1</v>
      </c>
      <c r="H108" s="3">
        <v>0</v>
      </c>
      <c r="I108" s="3">
        <v>3</v>
      </c>
      <c r="J108" s="3">
        <v>4</v>
      </c>
      <c r="K108" s="3">
        <v>3</v>
      </c>
      <c r="L108" s="3">
        <v>3</v>
      </c>
      <c r="M108" s="3">
        <v>0</v>
      </c>
      <c r="N108" s="3">
        <v>0</v>
      </c>
      <c r="O108" s="3">
        <v>0</v>
      </c>
      <c r="P108" s="3">
        <v>0</v>
      </c>
      <c r="Q108" s="3">
        <v>0</v>
      </c>
      <c r="R108" s="3">
        <v>0</v>
      </c>
      <c r="S108" s="49">
        <v>31</v>
      </c>
      <c r="V108" s="49">
        <v>256</v>
      </c>
      <c r="W108" s="3">
        <f>Q94</f>
        <v>0</v>
      </c>
      <c r="X108" s="3">
        <f>Q95</f>
        <v>0</v>
      </c>
      <c r="Y108" s="49">
        <f>Q96</f>
        <v>0</v>
      </c>
      <c r="Z108" s="49">
        <f>Q97</f>
        <v>0</v>
      </c>
      <c r="AA108" s="49">
        <f>Q98</f>
        <v>0</v>
      </c>
      <c r="AB108" s="49">
        <f>Q99</f>
        <v>0</v>
      </c>
      <c r="AC108" s="49">
        <f>Q100</f>
        <v>0</v>
      </c>
      <c r="AD108" s="49">
        <f>Q101</f>
        <v>0</v>
      </c>
      <c r="AE108" s="3">
        <f>Q102</f>
        <v>0</v>
      </c>
      <c r="AF108" s="3">
        <f>Q103</f>
        <v>0</v>
      </c>
      <c r="AG108" s="3">
        <f>Q104</f>
        <v>2</v>
      </c>
      <c r="AH108" s="3">
        <f>Q105</f>
        <v>0</v>
      </c>
      <c r="AI108" s="3">
        <f>Q106</f>
        <v>0</v>
      </c>
      <c r="AJ108" s="3">
        <f>Q107</f>
        <v>0</v>
      </c>
      <c r="AK108" s="3">
        <f>Q108</f>
        <v>0</v>
      </c>
      <c r="AL108" s="3">
        <f>Q109</f>
        <v>0</v>
      </c>
      <c r="AM108" s="3">
        <f>Q110</f>
        <v>0</v>
      </c>
      <c r="AN108" s="3">
        <f>Q111</f>
        <v>0</v>
      </c>
      <c r="AO108" s="3">
        <f>Q112</f>
        <v>0</v>
      </c>
      <c r="AP108" s="3">
        <f>Q113</f>
        <v>0</v>
      </c>
      <c r="AQ108" s="3">
        <f>Q114</f>
        <v>0</v>
      </c>
      <c r="AR108" s="3">
        <f>Q115</f>
        <v>0</v>
      </c>
      <c r="AS108" s="3">
        <f>Q116</f>
        <v>0</v>
      </c>
      <c r="AT108" s="3">
        <f>Q117</f>
        <v>0</v>
      </c>
      <c r="AU108" s="7"/>
      <c r="AV108" s="49">
        <v>256</v>
      </c>
      <c r="AW108" s="33">
        <f t="shared" ref="AW108" si="2454">PRODUCT(W108*100*1/W110)</f>
        <v>0</v>
      </c>
      <c r="AX108" s="33">
        <f t="shared" ref="AX108" si="2455">PRODUCT(X108*100*1/X110)</f>
        <v>0</v>
      </c>
      <c r="AY108" s="30">
        <f t="shared" ref="AY108" si="2456">PRODUCT(Y108*100*1/Y110)</f>
        <v>0</v>
      </c>
      <c r="AZ108" s="30">
        <f t="shared" ref="AZ108" si="2457">PRODUCT(Z108*100*1/Z110)</f>
        <v>0</v>
      </c>
      <c r="BA108" s="30">
        <f t="shared" ref="BA108" si="2458">PRODUCT(AA108*100*1/AA110)</f>
        <v>0</v>
      </c>
      <c r="BB108" s="30">
        <f t="shared" ref="BB108" si="2459">PRODUCT(AB108*100*1/AB110)</f>
        <v>0</v>
      </c>
      <c r="BC108" s="30">
        <f t="shared" ref="BC108" si="2460">PRODUCT(AC108*100*1/AC110)</f>
        <v>0</v>
      </c>
      <c r="BD108" s="30">
        <f t="shared" ref="BD108" si="2461">PRODUCT(AD108*100*1/AD110)</f>
        <v>0</v>
      </c>
      <c r="BE108" s="33">
        <f t="shared" ref="BE108" si="2462">PRODUCT(AE108*100*1/AE110)</f>
        <v>0</v>
      </c>
      <c r="BF108" s="33">
        <f t="shared" ref="BF108" si="2463">PRODUCT(AF108*100*1/AF110)</f>
        <v>0</v>
      </c>
      <c r="BG108" s="33">
        <f t="shared" ref="BG108" si="2464">PRODUCT(AG108*100*1/AG110)</f>
        <v>6.4516129032258061</v>
      </c>
      <c r="BH108" s="33">
        <f t="shared" ref="BH108" si="2465">PRODUCT(AH108*100*1/AH110)</f>
        <v>0</v>
      </c>
      <c r="BI108" s="33">
        <f t="shared" ref="BI108" si="2466">PRODUCT(AI108*100*1/AI110)</f>
        <v>0</v>
      </c>
      <c r="BJ108" s="33">
        <f t="shared" ref="BJ108" si="2467">PRODUCT(AJ108*100*1/AJ110)</f>
        <v>0</v>
      </c>
      <c r="BK108" s="33">
        <f t="shared" ref="BK108" si="2468">PRODUCT(AK108*100*1/AK110)</f>
        <v>0</v>
      </c>
      <c r="BL108" s="33">
        <f t="shared" ref="BL108" si="2469">PRODUCT(AL108*100*1/AL110)</f>
        <v>0</v>
      </c>
      <c r="BM108" s="33">
        <f t="shared" ref="BM108" si="2470">PRODUCT(AM108*100*1/AM110)</f>
        <v>0</v>
      </c>
      <c r="BN108" s="33">
        <f t="shared" ref="BN108" si="2471">PRODUCT(AN108*100*1/AN110)</f>
        <v>0</v>
      </c>
      <c r="BO108" s="33">
        <f t="shared" ref="BO108" si="2472">PRODUCT(AO108*100*1/AO110)</f>
        <v>0</v>
      </c>
      <c r="BP108" s="33">
        <f t="shared" ref="BP108" si="2473">PRODUCT(AP108*100*1/AP110)</f>
        <v>0</v>
      </c>
      <c r="BQ108" s="33">
        <f t="shared" ref="BQ108" si="2474">PRODUCT(AQ108*100*1/AQ110)</f>
        <v>0</v>
      </c>
      <c r="BR108" s="33">
        <f t="shared" ref="BR108" si="2475">PRODUCT(AR108*100*1/AR110)</f>
        <v>0</v>
      </c>
      <c r="BS108" s="33">
        <f t="shared" ref="BS108" si="2476">PRODUCT(AS108*100*1/AS110)</f>
        <v>0</v>
      </c>
      <c r="BT108" s="33">
        <f t="shared" ref="BT108" si="2477">PRODUCT(AT108*100*1/AT110)</f>
        <v>0</v>
      </c>
      <c r="BU108" s="49"/>
      <c r="BV108" s="49">
        <v>256</v>
      </c>
      <c r="BW108" s="33">
        <f t="shared" ref="BW108" si="2478">AW94+AW95+AW96+AW97+AW98+AW99+AW100+AW101+AW102+AW103+AW104+AW105+AW106+AW107+AW108</f>
        <v>100</v>
      </c>
      <c r="BX108" s="33">
        <f t="shared" ref="BX108" si="2479">AX94+AX95+AX96+AX97+AX98+AX99+AX100+AX101+AX102+AX103+AX104+AX105+AX106+AX107+AX108</f>
        <v>100</v>
      </c>
      <c r="BY108" s="30">
        <f t="shared" ref="BY108" si="2480">AY94+AY95+AY96+AY97+AY98+AY99+AY100+AY101+AY102+AY103+AY104+AY105+AY106+AY107+AY108</f>
        <v>100</v>
      </c>
      <c r="BZ108" s="30">
        <f t="shared" ref="BZ108" si="2481">AZ94+AZ95+AZ96+AZ97+AZ98+AZ99+AZ100+AZ101+AZ102+AZ103+AZ104+AZ105+AZ106+AZ107+AZ108</f>
        <v>99.999999999999986</v>
      </c>
      <c r="CA108" s="30">
        <f t="shared" ref="CA108" si="2482">BA94+BA95+BA96+BA97+BA98+BA99+BA100+BA101+BA102+BA103+BA104+BA105+BA106+BA107+BA108</f>
        <v>100.00000000000001</v>
      </c>
      <c r="CB108" s="30">
        <f t="shared" ref="CB108" si="2483">BB94+BB95+BB96+BB97+BB98+BB99+BB100+BB101+BB102+BB103+BB104+BB105+BB106+BB107+BB108</f>
        <v>100</v>
      </c>
      <c r="CC108" s="30">
        <f t="shared" ref="CC108" si="2484">BC94+BC95+BC96+BC97+BC98+BC99+BC100+BC101+BC102+BC103+BC104+BC105+BC106+BC107+BC108</f>
        <v>99.999999999999972</v>
      </c>
      <c r="CD108" s="30">
        <f t="shared" ref="CD108" si="2485">BD94+BD95+BD96+BD97+BD98+BD99+BD100+BD101+BD102+BD103+BD104+BD105+BD106+BD107+BD108</f>
        <v>99.999999999999986</v>
      </c>
      <c r="CE108" s="33">
        <f t="shared" ref="CE108" si="2486">BE94+BE95+BE96+BE97+BE98+BE99+BE100+BE101+BE102+BE103+BE104+BE105+BE106+BE107+BE108</f>
        <v>99.999999999999986</v>
      </c>
      <c r="CF108" s="33">
        <f t="shared" ref="CF108" si="2487">BF94+BF95+BF96+BF97+BF98+BF99+BF100+BF101+BF102+BF103+BF104+BF105+BF106+BF107+BF108</f>
        <v>99.999999999999986</v>
      </c>
      <c r="CG108" s="33">
        <f t="shared" ref="CG108" si="2488">BG94+BG95+BG96+BG97+BG98+BG99+BG100+BG101+BG102+BG103+BG104+BG105+BG106+BG107+BG108</f>
        <v>100</v>
      </c>
      <c r="CH108" s="33">
        <f t="shared" ref="CH108" si="2489">BH94+BH95+BH96+BH97+BH98+BH99+BH100+BH101+BH102+BH103+BH104+BH105+BH106+BH107+BH108</f>
        <v>100</v>
      </c>
      <c r="CI108" s="33">
        <f t="shared" ref="CI108" si="2490">BI94+BI95+BI96+BI97+BI98+BI99+BI100+BI101+BI102+BI103+BI104+BI105+BI106+BI107+BI108</f>
        <v>100</v>
      </c>
      <c r="CJ108" s="33">
        <f t="shared" ref="CJ108" si="2491">BJ94+BJ95+BJ96+BJ97+BJ98+BJ99+BJ100+BJ101+BJ102+BJ103+BJ104+BJ105+BJ106+BJ107+BJ108</f>
        <v>100</v>
      </c>
      <c r="CK108" s="33">
        <f t="shared" ref="CK108" si="2492">BK94+BK95+BK96+BK97+BK98+BK99+BK100+BK101+BK102+BK103+BK104+BK105+BK106+BK107+BK108</f>
        <v>99.999999999999986</v>
      </c>
      <c r="CL108" s="33">
        <f t="shared" ref="CL108" si="2493">BL94+BL95+BL96+BL97+BL98+BL99+BL100+BL101+BL102+BL103+BL104+BL105+BL106+BL107+BL108</f>
        <v>99.999999999999986</v>
      </c>
      <c r="CM108" s="33">
        <f t="shared" ref="CM108" si="2494">BM94+BM95+BM96+BM97+BM98+BM99+BM100+BM101+BM102+BM103+BM104+BM105+BM106+BM107+BM108</f>
        <v>100</v>
      </c>
      <c r="CN108" s="33">
        <f t="shared" ref="CN108" si="2495">BN94+BN95+BN96+BN97+BN98+BN99+BN100+BN101+BN102+BN103+BN104+BN105+BN106+BN107+BN108</f>
        <v>100</v>
      </c>
      <c r="CO108" s="33">
        <f t="shared" ref="CO108" si="2496">BO94+BO95+BO96+BO97+BO98+BO99+BO100+BO101+BO102+BO103+BO104+BO105+BO106+BO107+BO108</f>
        <v>100</v>
      </c>
      <c r="CP108" s="33">
        <f t="shared" ref="CP108" si="2497">BP94+BP95+BP96+BP97+BP98+BP99+BP100+BP101+BP102+BP103+BP104+BP105+BP106+BP107+BP108</f>
        <v>99.999999999999972</v>
      </c>
      <c r="CQ108" s="33">
        <f t="shared" ref="CQ108" si="2498">BQ94+BQ95+BQ96+BQ97+BQ98+BQ99+BQ100+BQ101+BQ102+BQ103+BQ104+BQ105+BQ106+BQ107+BQ108</f>
        <v>100</v>
      </c>
      <c r="CR108" s="33">
        <f t="shared" ref="CR108" si="2499">BR94+BR95+BR96+BR97+BR98+BR99+BR100+BR101+BR102+BR103+BR104+BR105+BR106+BR107+BR108</f>
        <v>99.999999999999986</v>
      </c>
      <c r="CS108" s="33">
        <f t="shared" ref="CS108" si="2500">BS94+BS95+BS96+BS97+BS98+BS99+BS100+BS101+BS102+BS103+BS104+BS105+BS106+BS107+BS108</f>
        <v>99.999999999999972</v>
      </c>
      <c r="CT108" s="33">
        <f t="shared" ref="CT108" si="2501">BT94+BT95+BT96+BT97+BT98+BT99+BT100+BT101+BT102+BT103+BT104+BT105+BT106+BT107+BT108</f>
        <v>100</v>
      </c>
      <c r="CW108" s="10"/>
      <c r="CX108" s="10"/>
      <c r="CY108" s="10"/>
      <c r="CZ108" s="10"/>
      <c r="DA108" s="10"/>
      <c r="DB108" s="10"/>
      <c r="DC108" s="10"/>
      <c r="DD108" s="10"/>
      <c r="DE108" s="10"/>
      <c r="DF108" s="10"/>
      <c r="DG108" s="10"/>
      <c r="DH108" s="10"/>
      <c r="DI108" s="10"/>
      <c r="DJ108" s="10"/>
      <c r="DK108" s="10"/>
      <c r="DL108" s="10"/>
      <c r="DM108" s="10"/>
      <c r="DN108" s="10"/>
      <c r="DO108" s="10"/>
      <c r="DP108" s="10"/>
      <c r="DQ108" s="10"/>
      <c r="DR108" s="10"/>
      <c r="DS108" s="10"/>
      <c r="DT108" s="10"/>
      <c r="DU108" s="10"/>
    </row>
    <row r="109" spans="2:126" x14ac:dyDescent="0.25">
      <c r="B109" s="49" t="s">
        <v>21</v>
      </c>
      <c r="C109" s="2">
        <v>0</v>
      </c>
      <c r="D109" s="2">
        <v>0</v>
      </c>
      <c r="E109" s="2">
        <v>19</v>
      </c>
      <c r="F109" s="2">
        <v>0</v>
      </c>
      <c r="G109" s="2">
        <v>7</v>
      </c>
      <c r="H109" s="2">
        <v>2</v>
      </c>
      <c r="I109" s="2">
        <v>1</v>
      </c>
      <c r="J109" s="4">
        <v>1</v>
      </c>
      <c r="K109" s="3">
        <v>0</v>
      </c>
      <c r="L109" s="3">
        <v>0</v>
      </c>
      <c r="M109" s="3">
        <v>1</v>
      </c>
      <c r="N109" s="3">
        <v>0</v>
      </c>
      <c r="O109" s="3">
        <v>0</v>
      </c>
      <c r="P109" s="3">
        <v>0</v>
      </c>
      <c r="Q109" s="3">
        <v>0</v>
      </c>
      <c r="R109" s="3">
        <v>0</v>
      </c>
      <c r="S109" s="49">
        <v>31</v>
      </c>
      <c r="V109" s="49">
        <v>512</v>
      </c>
      <c r="W109" s="3">
        <f>R94</f>
        <v>0</v>
      </c>
      <c r="X109" s="3">
        <f>R95</f>
        <v>0</v>
      </c>
      <c r="Y109" s="49">
        <f>R96</f>
        <v>0</v>
      </c>
      <c r="Z109" s="49">
        <f>R97</f>
        <v>0</v>
      </c>
      <c r="AA109" s="49">
        <f>R98</f>
        <v>0</v>
      </c>
      <c r="AB109" s="49">
        <f>R99</f>
        <v>0</v>
      </c>
      <c r="AC109" s="49">
        <f>R100</f>
        <v>0</v>
      </c>
      <c r="AD109" s="49">
        <f>R101</f>
        <v>0</v>
      </c>
      <c r="AE109" s="3">
        <f>R102</f>
        <v>0</v>
      </c>
      <c r="AF109" s="3">
        <f>R103</f>
        <v>0</v>
      </c>
      <c r="AG109" s="3">
        <f>R104</f>
        <v>0</v>
      </c>
      <c r="AH109" s="3">
        <f>R105</f>
        <v>0</v>
      </c>
      <c r="AI109" s="3">
        <f>R106</f>
        <v>0</v>
      </c>
      <c r="AJ109" s="3">
        <f>R107</f>
        <v>0</v>
      </c>
      <c r="AK109" s="3">
        <f>R108</f>
        <v>0</v>
      </c>
      <c r="AL109" s="3">
        <f>R109</f>
        <v>0</v>
      </c>
      <c r="AM109" s="3">
        <f>R110</f>
        <v>0</v>
      </c>
      <c r="AN109" s="3">
        <f>R111</f>
        <v>0</v>
      </c>
      <c r="AO109" s="3">
        <f>R112</f>
        <v>0</v>
      </c>
      <c r="AP109" s="3">
        <f>R113</f>
        <v>0</v>
      </c>
      <c r="AQ109" s="3">
        <f>R114</f>
        <v>0</v>
      </c>
      <c r="AR109" s="3">
        <f>R115</f>
        <v>0</v>
      </c>
      <c r="AS109" s="3">
        <f>R116</f>
        <v>0</v>
      </c>
      <c r="AT109" s="3">
        <f>R117</f>
        <v>0</v>
      </c>
      <c r="AU109" s="7"/>
      <c r="AV109" s="49">
        <v>512</v>
      </c>
      <c r="AW109" s="33">
        <f t="shared" ref="AW109" si="2502">PRODUCT(W109*100*1/W110)</f>
        <v>0</v>
      </c>
      <c r="AX109" s="33">
        <f t="shared" ref="AX109" si="2503">PRODUCT(X109*100*1/X110)</f>
        <v>0</v>
      </c>
      <c r="AY109" s="30">
        <f t="shared" ref="AY109" si="2504">PRODUCT(Y109*100*1/Y110)</f>
        <v>0</v>
      </c>
      <c r="AZ109" s="30">
        <f t="shared" ref="AZ109" si="2505">PRODUCT(Z109*100*1/Z110)</f>
        <v>0</v>
      </c>
      <c r="BA109" s="30">
        <f t="shared" ref="BA109" si="2506">PRODUCT(AA109*100*1/AA110)</f>
        <v>0</v>
      </c>
      <c r="BB109" s="30">
        <f t="shared" ref="BB109" si="2507">PRODUCT(AB109*100*1/AB110)</f>
        <v>0</v>
      </c>
      <c r="BC109" s="30">
        <f t="shared" ref="BC109" si="2508">PRODUCT(AC109*100*1/AC110)</f>
        <v>0</v>
      </c>
      <c r="BD109" s="30">
        <f t="shared" ref="BD109" si="2509">PRODUCT(AD109*100*1/AD110)</f>
        <v>0</v>
      </c>
      <c r="BE109" s="33">
        <f t="shared" ref="BE109" si="2510">PRODUCT(AE109*100*1/AE110)</f>
        <v>0</v>
      </c>
      <c r="BF109" s="33">
        <f t="shared" ref="BF109" si="2511">PRODUCT(AF109*100*1/AF110)</f>
        <v>0</v>
      </c>
      <c r="BG109" s="33">
        <f t="shared" ref="BG109" si="2512">PRODUCT(AG109*100*1/AG110)</f>
        <v>0</v>
      </c>
      <c r="BH109" s="33">
        <f t="shared" ref="BH109" si="2513">PRODUCT(AH109*100*1/AH110)</f>
        <v>0</v>
      </c>
      <c r="BI109" s="33">
        <f t="shared" ref="BI109" si="2514">PRODUCT(AI109*100*1/AI110)</f>
        <v>0</v>
      </c>
      <c r="BJ109" s="33">
        <f t="shared" ref="BJ109" si="2515">PRODUCT(AJ109*100*1/AJ110)</f>
        <v>0</v>
      </c>
      <c r="BK109" s="33">
        <f t="shared" ref="BK109" si="2516">PRODUCT(AK109*100*1/AK110)</f>
        <v>0</v>
      </c>
      <c r="BL109" s="33">
        <f t="shared" ref="BL109" si="2517">PRODUCT(AL109*100*1/AL110)</f>
        <v>0</v>
      </c>
      <c r="BM109" s="33">
        <f t="shared" ref="BM109" si="2518">PRODUCT(AM109*100*1/AM110)</f>
        <v>0</v>
      </c>
      <c r="BN109" s="33">
        <f t="shared" ref="BN109" si="2519">PRODUCT(AN109*100*1/AN110)</f>
        <v>0</v>
      </c>
      <c r="BO109" s="33">
        <f t="shared" ref="BO109" si="2520">PRODUCT(AO109*100*1/AO110)</f>
        <v>0</v>
      </c>
      <c r="BP109" s="33">
        <f t="shared" ref="BP109" si="2521">PRODUCT(AP109*100*1/AP110)</f>
        <v>0</v>
      </c>
      <c r="BQ109" s="33">
        <f t="shared" ref="BQ109" si="2522">PRODUCT(AQ109*100*1/AQ110)</f>
        <v>0</v>
      </c>
      <c r="BR109" s="33">
        <f t="shared" ref="BR109" si="2523">PRODUCT(AR109*100*1/AR110)</f>
        <v>0</v>
      </c>
      <c r="BS109" s="33">
        <f t="shared" ref="BS109" si="2524">PRODUCT(AS109*100*1/AS110)</f>
        <v>0</v>
      </c>
      <c r="BT109" s="33">
        <f t="shared" ref="BT109" si="2525">PRODUCT(AT109*100*1/AT110)</f>
        <v>0</v>
      </c>
      <c r="BU109" s="49"/>
      <c r="BV109" s="49">
        <v>512</v>
      </c>
      <c r="BW109" s="33">
        <f t="shared" ref="BW109" si="2526">AW94+AW95+AW96+AW97+AW98+AW99+AW100+AW101+AW102+AW103+AW104+AW105+AW106+AW107+AW108+AW109</f>
        <v>100</v>
      </c>
      <c r="BX109" s="33">
        <f t="shared" ref="BX109" si="2527">AX94+AX95+AX96+AX97+AX98+AX99+AX100+AX101+AX102+AX103+AX104+AX105+AX106+AX107+AX108+AX109</f>
        <v>100</v>
      </c>
      <c r="BY109" s="30">
        <f t="shared" ref="BY109" si="2528">AY94+AY95+AY96+AY97+AY98+AY99+AY100+AY101+AY102+AY103+AY104+AY105+AY106+AY107+AY108+AY109</f>
        <v>100</v>
      </c>
      <c r="BZ109" s="30">
        <f t="shared" ref="BZ109" si="2529">AZ94+AZ95+AZ96+AZ97+AZ98+AZ99+AZ100+AZ101+AZ102+AZ103+AZ104+AZ105+AZ106+AZ107+AZ108+AZ109</f>
        <v>99.999999999999986</v>
      </c>
      <c r="CA109" s="30">
        <f t="shared" ref="CA109" si="2530">BA94+BA95+BA96+BA97+BA98+BA99+BA100+BA101+BA102+BA103+BA104+BA105+BA106+BA107+BA108+BA109</f>
        <v>100.00000000000001</v>
      </c>
      <c r="CB109" s="30">
        <f t="shared" ref="CB109" si="2531">BB94+BB95+BB96+BB97+BB98+BB99+BB100+BB101+BB102+BB103+BB104+BB105+BB106+BB107+BB108+BB109</f>
        <v>100</v>
      </c>
      <c r="CC109" s="30">
        <f t="shared" ref="CC109" si="2532">BC94+BC95+BC96+BC97+BC98+BC99+BC100+BC101+BC102+BC103+BC104+BC105+BC106+BC107+BC108+BC109</f>
        <v>99.999999999999972</v>
      </c>
      <c r="CD109" s="30">
        <f t="shared" ref="CD109" si="2533">BD94+BD95+BD96+BD97+BD98+BD99+BD100+BD101+BD102+BD103+BD104+BD105+BD106+BD107+BD108+BD109</f>
        <v>99.999999999999986</v>
      </c>
      <c r="CE109" s="33">
        <f t="shared" ref="CE109" si="2534">BE94+BE95+BE96+BE97+BE98+BE99+BE100+BE101+BE102+BE103+BE104+BE105+BE106+BE107+BE108+BE109</f>
        <v>99.999999999999986</v>
      </c>
      <c r="CF109" s="33">
        <f t="shared" ref="CF109" si="2535">BF94+BF95+BF96+BF97+BF98+BF99+BF100+BF101+BF102+BF103+BF104+BF105+BF106+BF107+BF108+BF109</f>
        <v>99.999999999999986</v>
      </c>
      <c r="CG109" s="33">
        <f t="shared" ref="CG109" si="2536">BG94+BG95+BG96+BG97+BG98+BG99+BG100+BG101+BG102+BG103+BG104+BG105+BG106+BG107+BG108+BG109</f>
        <v>100</v>
      </c>
      <c r="CH109" s="33">
        <f t="shared" ref="CH109" si="2537">BH94+BH95+BH96+BH97+BH98+BH99+BH100+BH101+BH102+BH103+BH104+BH105+BH106+BH107+BH108+BH109</f>
        <v>100</v>
      </c>
      <c r="CI109" s="33">
        <f t="shared" ref="CI109" si="2538">BI94+BI95+BI96+BI97+BI98+BI99+BI100+BI101+BI102+BI103+BI104+BI105+BI106+BI107+BI108+BI109</f>
        <v>100</v>
      </c>
      <c r="CJ109" s="33">
        <f t="shared" ref="CJ109" si="2539">BJ94+BJ95+BJ96+BJ97+BJ98+BJ99+BJ100+BJ101+BJ102+BJ103+BJ104+BJ105+BJ106+BJ107+BJ108+BJ109</f>
        <v>100</v>
      </c>
      <c r="CK109" s="33">
        <f t="shared" ref="CK109" si="2540">BK94+BK95+BK96+BK97+BK98+BK99+BK100+BK101+BK102+BK103+BK104+BK105+BK106+BK107+BK108+BK109</f>
        <v>99.999999999999986</v>
      </c>
      <c r="CL109" s="33">
        <f t="shared" ref="CL109" si="2541">BL94+BL95+BL96+BL97+BL98+BL99+BL100+BL101+BL102+BL103+BL104+BL105+BL106+BL107+BL108+BL109</f>
        <v>99.999999999999986</v>
      </c>
      <c r="CM109" s="33">
        <f t="shared" ref="CM109" si="2542">BM94+BM95+BM96+BM97+BM98+BM99+BM100+BM101+BM102+BM103+BM104+BM105+BM106+BM107+BM108+BM109</f>
        <v>100</v>
      </c>
      <c r="CN109" s="33">
        <f t="shared" ref="CN109" si="2543">BN94+BN95+BN96+BN97+BN98+BN99+BN100+BN101+BN102+BN103+BN104+BN105+BN106+BN107+BN108+BN109</f>
        <v>100</v>
      </c>
      <c r="CO109" s="33">
        <f t="shared" ref="CO109" si="2544">BO94+BO95+BO96+BO97+BO98+BO99+BO100+BO101+BO102+BO103+BO104+BO105+BO106+BO107+BO108+BO109</f>
        <v>100</v>
      </c>
      <c r="CP109" s="33">
        <f t="shared" ref="CP109" si="2545">BP94+BP95+BP96+BP97+BP98+BP99+BP100+BP101+BP102+BP103+BP104+BP105+BP106+BP107+BP108+BP109</f>
        <v>99.999999999999972</v>
      </c>
      <c r="CQ109" s="33">
        <f t="shared" ref="CQ109" si="2546">BQ94+BQ95+BQ96+BQ97+BQ98+BQ99+BQ100+BQ101+BQ102+BQ103+BQ104+BQ105+BQ106+BQ107+BQ108+BQ109</f>
        <v>100</v>
      </c>
      <c r="CR109" s="33">
        <f t="shared" ref="CR109" si="2547">BR94+BR95+BR96+BR97+BR98+BR99+BR100+BR101+BR102+BR103+BR104+BR105+BR106+BR107+BR108+BR109</f>
        <v>99.999999999999986</v>
      </c>
      <c r="CS109" s="33">
        <f t="shared" ref="CS109" si="2548">BS94+BS95+BS96+BS97+BS98+BS99+BS100+BS101+BS102+BS103+BS104+BS105+BS106+BS107+BS108+BS109</f>
        <v>99.999999999999972</v>
      </c>
      <c r="CT109" s="33">
        <f t="shared" ref="CT109" si="2549">BT94+BT95+BT96+BT97+BT98+BT99+BT100+BT101+BT102+BT103+BT104+BT105+BT106+BT107+BT108+BT109</f>
        <v>100</v>
      </c>
      <c r="CW109" s="10"/>
      <c r="CX109" s="10"/>
      <c r="CY109" s="10"/>
      <c r="CZ109" s="10"/>
      <c r="DA109" s="10"/>
      <c r="DB109" s="10"/>
      <c r="DC109" s="10"/>
      <c r="DD109" s="10"/>
      <c r="DE109" s="10"/>
      <c r="DF109" s="10"/>
      <c r="DG109" s="10"/>
      <c r="DH109" s="10"/>
      <c r="DI109" s="10"/>
      <c r="DJ109" s="10"/>
      <c r="DK109" s="10"/>
      <c r="DL109" s="10"/>
      <c r="DM109" s="10"/>
      <c r="DN109" s="10"/>
      <c r="DO109" s="10"/>
      <c r="DP109" s="10"/>
      <c r="DQ109" s="10"/>
      <c r="DR109" s="10"/>
      <c r="DS109" s="10"/>
      <c r="DT109" s="10"/>
      <c r="DU109" s="10"/>
    </row>
    <row r="110" spans="2:126" x14ac:dyDescent="0.25">
      <c r="B110" s="49" t="s">
        <v>33</v>
      </c>
      <c r="C110" s="2">
        <v>0</v>
      </c>
      <c r="D110" s="2">
        <v>26</v>
      </c>
      <c r="E110" s="2">
        <v>0</v>
      </c>
      <c r="F110" s="4">
        <v>2</v>
      </c>
      <c r="G110" s="4">
        <v>1</v>
      </c>
      <c r="H110" s="4">
        <v>0</v>
      </c>
      <c r="I110" s="3">
        <v>0</v>
      </c>
      <c r="J110" s="3">
        <v>0</v>
      </c>
      <c r="K110" s="3">
        <v>0</v>
      </c>
      <c r="L110" s="3">
        <v>2</v>
      </c>
      <c r="M110" s="3">
        <v>0</v>
      </c>
      <c r="N110" s="3">
        <v>0</v>
      </c>
      <c r="O110" s="3">
        <v>0</v>
      </c>
      <c r="P110" s="3">
        <v>0</v>
      </c>
      <c r="Q110" s="3">
        <v>0</v>
      </c>
      <c r="R110" s="3">
        <v>0</v>
      </c>
      <c r="S110" s="49">
        <v>31</v>
      </c>
      <c r="V110" s="49" t="s">
        <v>1</v>
      </c>
      <c r="W110" s="49">
        <f>S94</f>
        <v>31</v>
      </c>
      <c r="X110" s="49">
        <f>S95</f>
        <v>31</v>
      </c>
      <c r="Y110" s="49">
        <f>S96</f>
        <v>31</v>
      </c>
      <c r="Z110" s="49">
        <f>S97</f>
        <v>31</v>
      </c>
      <c r="AA110" s="49">
        <f>S98</f>
        <v>31</v>
      </c>
      <c r="AB110" s="49">
        <f>S99</f>
        <v>31</v>
      </c>
      <c r="AC110" s="49">
        <f>S100</f>
        <v>31</v>
      </c>
      <c r="AD110" s="49">
        <f>S101</f>
        <v>31</v>
      </c>
      <c r="AE110" s="49">
        <f>S102</f>
        <v>30</v>
      </c>
      <c r="AF110" s="49">
        <f>S103</f>
        <v>31</v>
      </c>
      <c r="AG110" s="49">
        <f>S104</f>
        <v>31</v>
      </c>
      <c r="AH110" s="49">
        <f>S105</f>
        <v>30</v>
      </c>
      <c r="AI110" s="49">
        <f>S106</f>
        <v>31</v>
      </c>
      <c r="AJ110" s="49">
        <f>S107</f>
        <v>31</v>
      </c>
      <c r="AK110" s="49">
        <f>S108</f>
        <v>31</v>
      </c>
      <c r="AL110" s="49">
        <f>S109</f>
        <v>31</v>
      </c>
      <c r="AM110" s="49">
        <f>S110</f>
        <v>31</v>
      </c>
      <c r="AN110" s="49">
        <f>S111</f>
        <v>31</v>
      </c>
      <c r="AO110" s="49">
        <f>S112</f>
        <v>31</v>
      </c>
      <c r="AP110" s="49">
        <f>S113</f>
        <v>31</v>
      </c>
      <c r="AQ110" s="49">
        <f>S114</f>
        <v>31</v>
      </c>
      <c r="AR110" s="49">
        <f>S115</f>
        <v>31</v>
      </c>
      <c r="AS110" s="49">
        <f>S116</f>
        <v>31</v>
      </c>
      <c r="AT110" s="49">
        <f>S117</f>
        <v>31</v>
      </c>
      <c r="AV110" s="49" t="s">
        <v>1</v>
      </c>
      <c r="AW110" s="30">
        <f t="shared" ref="AW110:BT110" si="2550">SUM(AW94:AW109)</f>
        <v>100</v>
      </c>
      <c r="AX110" s="30">
        <f t="shared" si="2550"/>
        <v>100</v>
      </c>
      <c r="AY110" s="30">
        <f t="shared" si="2550"/>
        <v>100</v>
      </c>
      <c r="AZ110" s="30">
        <f t="shared" si="2550"/>
        <v>99.999999999999986</v>
      </c>
      <c r="BA110" s="30">
        <f t="shared" si="2550"/>
        <v>100.00000000000001</v>
      </c>
      <c r="BB110" s="30">
        <f t="shared" si="2550"/>
        <v>100</v>
      </c>
      <c r="BC110" s="30">
        <f t="shared" si="2550"/>
        <v>99.999999999999972</v>
      </c>
      <c r="BD110" s="30">
        <f t="shared" si="2550"/>
        <v>99.999999999999986</v>
      </c>
      <c r="BE110" s="30">
        <f t="shared" si="2550"/>
        <v>99.999999999999986</v>
      </c>
      <c r="BF110" s="30">
        <f t="shared" si="2550"/>
        <v>99.999999999999986</v>
      </c>
      <c r="BG110" s="30">
        <f t="shared" si="2550"/>
        <v>100</v>
      </c>
      <c r="BH110" s="30">
        <f t="shared" si="2550"/>
        <v>100</v>
      </c>
      <c r="BI110" s="30">
        <f t="shared" si="2550"/>
        <v>100</v>
      </c>
      <c r="BJ110" s="30">
        <f t="shared" si="2550"/>
        <v>100</v>
      </c>
      <c r="BK110" s="30">
        <f t="shared" si="2550"/>
        <v>99.999999999999986</v>
      </c>
      <c r="BL110" s="30">
        <f t="shared" si="2550"/>
        <v>99.999999999999986</v>
      </c>
      <c r="BM110" s="30">
        <f t="shared" si="2550"/>
        <v>100</v>
      </c>
      <c r="BN110" s="30">
        <f t="shared" si="2550"/>
        <v>100</v>
      </c>
      <c r="BO110" s="30">
        <f t="shared" si="2550"/>
        <v>100</v>
      </c>
      <c r="BP110" s="30">
        <f t="shared" si="2550"/>
        <v>99.999999999999972</v>
      </c>
      <c r="BQ110" s="30">
        <f t="shared" si="2550"/>
        <v>100</v>
      </c>
      <c r="BR110" s="30">
        <f t="shared" si="2550"/>
        <v>99.999999999999986</v>
      </c>
      <c r="BS110" s="30">
        <f t="shared" si="2550"/>
        <v>99.999999999999972</v>
      </c>
      <c r="BT110" s="30">
        <f t="shared" si="2550"/>
        <v>100</v>
      </c>
      <c r="BU110" s="49"/>
      <c r="BV110" s="49"/>
      <c r="CQ110" s="30"/>
      <c r="CR110" s="30"/>
      <c r="CS110" s="30"/>
      <c r="CW110" s="10"/>
      <c r="CX110" s="10"/>
      <c r="CY110" s="10"/>
      <c r="CZ110" s="10"/>
      <c r="DA110" s="10"/>
      <c r="DB110" s="10"/>
      <c r="DC110" s="10"/>
      <c r="DD110" s="10"/>
      <c r="DE110" s="10"/>
      <c r="DF110" s="10"/>
      <c r="DG110" s="10"/>
      <c r="DH110" s="10"/>
      <c r="DI110" s="10"/>
      <c r="DJ110" s="10"/>
      <c r="DK110" s="10"/>
      <c r="DL110" s="10"/>
      <c r="DM110" s="10"/>
      <c r="DN110" s="10"/>
      <c r="DO110" s="10"/>
      <c r="DP110" s="10"/>
      <c r="DQ110" s="10"/>
      <c r="DR110" s="10"/>
      <c r="DS110" s="10"/>
      <c r="DT110" s="10"/>
      <c r="DU110" s="10"/>
    </row>
    <row r="111" spans="2:126" x14ac:dyDescent="0.25">
      <c r="B111" s="49" t="s">
        <v>34</v>
      </c>
      <c r="C111" s="2">
        <v>0</v>
      </c>
      <c r="D111" s="2">
        <v>0</v>
      </c>
      <c r="E111" s="2">
        <v>1</v>
      </c>
      <c r="F111" s="2">
        <v>8</v>
      </c>
      <c r="G111" s="2">
        <v>15</v>
      </c>
      <c r="H111" s="2">
        <v>6</v>
      </c>
      <c r="I111" s="2">
        <v>1</v>
      </c>
      <c r="J111" s="3">
        <v>0</v>
      </c>
      <c r="K111" s="3">
        <v>0</v>
      </c>
      <c r="L111" s="3">
        <v>0</v>
      </c>
      <c r="M111" s="3">
        <v>0</v>
      </c>
      <c r="N111" s="3">
        <v>0</v>
      </c>
      <c r="O111" s="3">
        <v>0</v>
      </c>
      <c r="P111" s="3">
        <v>0</v>
      </c>
      <c r="Q111" s="3">
        <v>0</v>
      </c>
      <c r="R111" s="3">
        <v>0</v>
      </c>
      <c r="S111" s="49">
        <v>31</v>
      </c>
      <c r="CT111" s="10"/>
      <c r="CU111" s="10"/>
      <c r="CV111" s="10"/>
      <c r="CW111" s="10"/>
      <c r="CX111" s="10"/>
      <c r="CY111" s="10"/>
      <c r="CZ111" s="10"/>
      <c r="DA111" s="10"/>
      <c r="DB111" s="10"/>
      <c r="DC111" s="10"/>
      <c r="DD111" s="10"/>
      <c r="DE111" s="10"/>
      <c r="DF111" s="10"/>
      <c r="DG111" s="10"/>
      <c r="DH111" s="10"/>
      <c r="DI111" s="10"/>
      <c r="DJ111" s="10"/>
      <c r="DK111" s="10"/>
      <c r="DL111" s="10"/>
      <c r="DM111" s="10"/>
      <c r="DN111" s="10"/>
      <c r="DO111" s="10"/>
      <c r="DP111" s="10"/>
      <c r="DQ111" s="10"/>
      <c r="DR111" s="10"/>
    </row>
    <row r="112" spans="2:126" x14ac:dyDescent="0.25">
      <c r="B112" s="49" t="s">
        <v>35</v>
      </c>
      <c r="C112" s="2">
        <v>0</v>
      </c>
      <c r="D112" s="2">
        <v>0</v>
      </c>
      <c r="E112" s="2">
        <v>8</v>
      </c>
      <c r="F112" s="2">
        <v>0</v>
      </c>
      <c r="G112" s="2">
        <v>3</v>
      </c>
      <c r="H112" s="2">
        <v>3</v>
      </c>
      <c r="I112" s="2">
        <v>1</v>
      </c>
      <c r="J112" s="4">
        <v>0</v>
      </c>
      <c r="K112" s="3">
        <v>0</v>
      </c>
      <c r="L112" s="3">
        <v>0</v>
      </c>
      <c r="M112" s="3">
        <v>2</v>
      </c>
      <c r="N112" s="3">
        <v>14</v>
      </c>
      <c r="O112" s="3">
        <v>0</v>
      </c>
      <c r="P112" s="3">
        <v>0</v>
      </c>
      <c r="Q112" s="3">
        <v>0</v>
      </c>
      <c r="R112" s="3">
        <v>0</v>
      </c>
      <c r="S112" s="49">
        <v>31</v>
      </c>
      <c r="CT112" s="10"/>
      <c r="CU112" s="10"/>
      <c r="CV112" s="10"/>
      <c r="CW112" s="10"/>
      <c r="CX112" s="10"/>
      <c r="CY112" s="10"/>
      <c r="CZ112" s="10"/>
      <c r="DA112" s="10"/>
      <c r="DB112" s="10"/>
      <c r="DC112" s="10"/>
      <c r="DD112" s="10"/>
      <c r="DE112" s="10"/>
      <c r="DF112" s="10"/>
      <c r="DG112" s="10"/>
      <c r="DH112" s="10"/>
      <c r="DI112" s="10"/>
      <c r="DJ112" s="10"/>
      <c r="DK112" s="10"/>
      <c r="DL112" s="10"/>
      <c r="DM112" s="10"/>
      <c r="DN112" s="10"/>
      <c r="DO112" s="10"/>
      <c r="DP112" s="10"/>
      <c r="DQ112" s="10"/>
      <c r="DR112" s="10"/>
    </row>
    <row r="113" spans="2:122" x14ac:dyDescent="0.25">
      <c r="B113" s="49" t="s">
        <v>24</v>
      </c>
      <c r="C113" s="2">
        <v>0</v>
      </c>
      <c r="D113" s="2">
        <v>13</v>
      </c>
      <c r="E113" s="2">
        <v>5</v>
      </c>
      <c r="F113" s="2">
        <v>3</v>
      </c>
      <c r="G113" s="2">
        <v>2</v>
      </c>
      <c r="H113" s="4">
        <v>1</v>
      </c>
      <c r="I113" s="3">
        <v>1</v>
      </c>
      <c r="J113" s="3">
        <v>1</v>
      </c>
      <c r="K113" s="3">
        <v>0</v>
      </c>
      <c r="L113" s="3">
        <v>5</v>
      </c>
      <c r="M113" s="3">
        <v>0</v>
      </c>
      <c r="N113" s="3">
        <v>0</v>
      </c>
      <c r="O113" s="3">
        <v>0</v>
      </c>
      <c r="P113" s="3">
        <v>0</v>
      </c>
      <c r="Q113" s="3">
        <v>0</v>
      </c>
      <c r="R113" s="3">
        <v>0</v>
      </c>
      <c r="S113" s="49">
        <v>31</v>
      </c>
      <c r="CT113" s="10"/>
      <c r="CU113" s="10"/>
      <c r="CV113" s="10"/>
      <c r="CW113" s="10"/>
      <c r="CX113" s="10"/>
      <c r="CY113" s="10"/>
      <c r="CZ113" s="10"/>
      <c r="DA113" s="10"/>
      <c r="DB113" s="10"/>
      <c r="DC113" s="10"/>
      <c r="DD113" s="10"/>
      <c r="DE113" s="10"/>
      <c r="DF113" s="10"/>
      <c r="DG113" s="10"/>
      <c r="DH113" s="10"/>
      <c r="DI113" s="10"/>
      <c r="DJ113" s="10"/>
      <c r="DK113" s="10"/>
      <c r="DL113" s="10"/>
      <c r="DM113" s="10"/>
      <c r="DN113" s="10"/>
      <c r="DO113" s="10"/>
      <c r="DP113" s="10"/>
      <c r="DQ113" s="10"/>
      <c r="DR113" s="10"/>
    </row>
    <row r="114" spans="2:122" x14ac:dyDescent="0.25">
      <c r="B114" s="49" t="s">
        <v>36</v>
      </c>
      <c r="C114" s="2">
        <v>0</v>
      </c>
      <c r="D114" s="2">
        <v>0</v>
      </c>
      <c r="E114" s="2">
        <v>6</v>
      </c>
      <c r="F114" s="2">
        <v>0</v>
      </c>
      <c r="G114" s="2">
        <v>9</v>
      </c>
      <c r="H114" s="2">
        <v>5</v>
      </c>
      <c r="I114" s="2">
        <v>10</v>
      </c>
      <c r="J114" s="2">
        <v>1</v>
      </c>
      <c r="K114" s="2">
        <v>0</v>
      </c>
      <c r="L114" s="3">
        <v>0</v>
      </c>
      <c r="M114" s="3">
        <v>0</v>
      </c>
      <c r="N114" s="3">
        <v>0</v>
      </c>
      <c r="O114" s="3">
        <v>0</v>
      </c>
      <c r="P114" s="3">
        <v>0</v>
      </c>
      <c r="Q114" s="3">
        <v>0</v>
      </c>
      <c r="R114" s="3">
        <v>0</v>
      </c>
      <c r="S114" s="49">
        <v>31</v>
      </c>
      <c r="CT114" s="10"/>
      <c r="CU114" s="10"/>
      <c r="CV114" s="10"/>
      <c r="CW114" s="10"/>
      <c r="CX114" s="10"/>
      <c r="CY114" s="10"/>
      <c r="CZ114" s="10"/>
      <c r="DA114" s="10"/>
      <c r="DB114" s="10"/>
      <c r="DC114" s="10"/>
      <c r="DD114" s="10"/>
      <c r="DE114" s="10"/>
      <c r="DF114" s="10"/>
      <c r="DG114" s="10"/>
      <c r="DH114" s="10"/>
      <c r="DI114" s="10"/>
      <c r="DJ114" s="10"/>
      <c r="DK114" s="10"/>
      <c r="DL114" s="10"/>
      <c r="DM114" s="10"/>
      <c r="DN114" s="10"/>
      <c r="DO114" s="10"/>
      <c r="DP114" s="10"/>
      <c r="DQ114" s="10"/>
      <c r="DR114" s="10"/>
    </row>
    <row r="115" spans="2:122" x14ac:dyDescent="0.25">
      <c r="B115" s="49" t="s">
        <v>37</v>
      </c>
      <c r="C115" s="2">
        <v>0</v>
      </c>
      <c r="D115" s="2">
        <v>0</v>
      </c>
      <c r="E115" s="2">
        <v>1</v>
      </c>
      <c r="F115" s="2">
        <v>0</v>
      </c>
      <c r="G115" s="2">
        <v>4</v>
      </c>
      <c r="H115" s="2">
        <v>13</v>
      </c>
      <c r="I115" s="2">
        <v>10</v>
      </c>
      <c r="J115" s="2">
        <v>3</v>
      </c>
      <c r="K115" s="2">
        <v>0</v>
      </c>
      <c r="L115" s="3">
        <v>0</v>
      </c>
      <c r="M115" s="3">
        <v>0</v>
      </c>
      <c r="N115" s="3">
        <v>0</v>
      </c>
      <c r="O115" s="3">
        <v>0</v>
      </c>
      <c r="P115" s="3">
        <v>0</v>
      </c>
      <c r="Q115" s="3">
        <v>0</v>
      </c>
      <c r="R115" s="3">
        <v>0</v>
      </c>
      <c r="S115" s="49">
        <v>31</v>
      </c>
      <c r="CT115" s="10"/>
      <c r="CU115" s="10"/>
      <c r="CV115" s="10"/>
      <c r="CW115" s="10"/>
      <c r="CX115" s="10"/>
      <c r="CY115" s="10"/>
      <c r="CZ115" s="10"/>
      <c r="DA115" s="10"/>
      <c r="DB115" s="10"/>
      <c r="DC115" s="10"/>
      <c r="DD115" s="10"/>
      <c r="DE115" s="10"/>
      <c r="DF115" s="10"/>
      <c r="DG115" s="10"/>
      <c r="DH115" s="10"/>
      <c r="DI115" s="10"/>
      <c r="DJ115" s="10"/>
      <c r="DK115" s="10"/>
      <c r="DL115" s="10"/>
      <c r="DM115" s="10"/>
      <c r="DN115" s="10"/>
      <c r="DO115" s="10"/>
      <c r="DP115" s="10"/>
      <c r="DQ115" s="10"/>
      <c r="DR115" s="10"/>
    </row>
    <row r="116" spans="2:122" x14ac:dyDescent="0.25">
      <c r="B116" s="49" t="s">
        <v>38</v>
      </c>
      <c r="C116" s="2">
        <v>0</v>
      </c>
      <c r="D116" s="2">
        <v>0</v>
      </c>
      <c r="E116" s="2">
        <v>0</v>
      </c>
      <c r="F116" s="2">
        <v>21</v>
      </c>
      <c r="G116" s="2">
        <v>0</v>
      </c>
      <c r="H116" s="2">
        <v>3</v>
      </c>
      <c r="I116" s="2">
        <v>3</v>
      </c>
      <c r="J116" s="2">
        <v>1</v>
      </c>
      <c r="K116" s="2">
        <v>2</v>
      </c>
      <c r="L116" s="3">
        <v>1</v>
      </c>
      <c r="M116" s="3">
        <v>0</v>
      </c>
      <c r="N116" s="3">
        <v>0</v>
      </c>
      <c r="O116" s="3">
        <v>0</v>
      </c>
      <c r="P116" s="3">
        <v>0</v>
      </c>
      <c r="Q116" s="3">
        <v>0</v>
      </c>
      <c r="R116" s="3">
        <v>0</v>
      </c>
      <c r="S116" s="49">
        <v>31</v>
      </c>
      <c r="CT116" s="10"/>
      <c r="CU116" s="10"/>
      <c r="CV116" s="10"/>
      <c r="CW116" s="10"/>
      <c r="CX116" s="10"/>
      <c r="CY116" s="10"/>
      <c r="CZ116" s="10"/>
      <c r="DA116" s="10"/>
      <c r="DB116" s="10"/>
      <c r="DC116" s="10"/>
      <c r="DD116" s="10"/>
      <c r="DE116" s="10"/>
      <c r="DF116" s="10"/>
      <c r="DG116" s="10"/>
      <c r="DH116" s="10"/>
      <c r="DI116" s="10"/>
      <c r="DJ116" s="10"/>
      <c r="DK116" s="10"/>
      <c r="DL116" s="10"/>
      <c r="DM116" s="10"/>
      <c r="DN116" s="10"/>
      <c r="DO116" s="10"/>
      <c r="DP116" s="10"/>
      <c r="DQ116" s="10"/>
      <c r="DR116" s="10"/>
    </row>
    <row r="117" spans="2:122" x14ac:dyDescent="0.25">
      <c r="B117" s="49" t="s">
        <v>22</v>
      </c>
      <c r="C117" s="2">
        <v>0</v>
      </c>
      <c r="D117" s="2">
        <v>19</v>
      </c>
      <c r="E117" s="2">
        <v>0</v>
      </c>
      <c r="F117" s="2">
        <v>5</v>
      </c>
      <c r="G117" s="2">
        <v>6</v>
      </c>
      <c r="H117" s="2">
        <v>1</v>
      </c>
      <c r="I117" s="3">
        <v>0</v>
      </c>
      <c r="J117" s="3">
        <v>0</v>
      </c>
      <c r="K117" s="3">
        <v>0</v>
      </c>
      <c r="L117" s="3">
        <v>0</v>
      </c>
      <c r="M117" s="3">
        <v>0</v>
      </c>
      <c r="N117" s="3">
        <v>0</v>
      </c>
      <c r="O117" s="3">
        <v>0</v>
      </c>
      <c r="P117" s="3">
        <v>0</v>
      </c>
      <c r="Q117" s="3">
        <v>0</v>
      </c>
      <c r="R117" s="3">
        <v>0</v>
      </c>
      <c r="S117" s="49">
        <v>31</v>
      </c>
      <c r="CT117" s="10"/>
      <c r="CU117" s="10"/>
      <c r="CV117" s="10"/>
      <c r="CW117" s="10"/>
      <c r="CX117" s="10"/>
      <c r="CY117" s="10"/>
      <c r="CZ117" s="10"/>
      <c r="DA117" s="10"/>
      <c r="DB117" s="10"/>
      <c r="DC117" s="10"/>
      <c r="DD117" s="10"/>
      <c r="DE117" s="10"/>
      <c r="DF117" s="10"/>
      <c r="DG117" s="10"/>
      <c r="DH117" s="10"/>
      <c r="DI117" s="10"/>
      <c r="DJ117" s="10"/>
      <c r="DK117" s="10"/>
      <c r="DL117" s="10"/>
      <c r="DM117" s="10"/>
      <c r="DN117" s="10"/>
      <c r="DO117" s="10"/>
      <c r="DP117" s="10"/>
      <c r="DQ117" s="10"/>
      <c r="DR117" s="10"/>
    </row>
    <row r="118" spans="2:122" x14ac:dyDescent="0.25">
      <c r="CT118" s="10"/>
      <c r="CU118" s="10"/>
      <c r="CV118" s="10"/>
      <c r="CW118" s="10"/>
      <c r="CX118" s="10"/>
      <c r="CY118" s="10"/>
      <c r="CZ118" s="10"/>
      <c r="DA118" s="10"/>
      <c r="DB118" s="10"/>
      <c r="DC118" s="10"/>
      <c r="DD118" s="10"/>
      <c r="DE118" s="10"/>
      <c r="DF118" s="10"/>
      <c r="DG118" s="10"/>
      <c r="DH118" s="10"/>
      <c r="DI118" s="10"/>
      <c r="DJ118" s="10"/>
      <c r="DK118" s="10"/>
      <c r="DL118" s="10"/>
      <c r="DM118" s="10"/>
      <c r="DN118" s="10"/>
      <c r="DO118" s="10"/>
      <c r="DP118" s="10"/>
      <c r="DQ118" s="10"/>
      <c r="DR118" s="10"/>
    </row>
    <row r="119" spans="2:122" x14ac:dyDescent="0.25">
      <c r="CT119" s="10"/>
      <c r="CU119" s="10"/>
      <c r="CV119" s="10"/>
      <c r="CW119" s="10"/>
      <c r="CX119" s="10"/>
      <c r="CY119" s="10"/>
      <c r="CZ119" s="10"/>
      <c r="DA119" s="10"/>
      <c r="DB119" s="10"/>
      <c r="DC119" s="10"/>
      <c r="DD119" s="10"/>
      <c r="DE119" s="10"/>
      <c r="DF119" s="10"/>
      <c r="DG119" s="10"/>
      <c r="DH119" s="10"/>
      <c r="DI119" s="10"/>
      <c r="DJ119" s="10"/>
      <c r="DK119" s="10"/>
      <c r="DL119" s="10"/>
      <c r="DM119" s="10"/>
      <c r="DN119" s="10"/>
      <c r="DO119" s="10"/>
      <c r="DP119" s="10"/>
      <c r="DQ119" s="10"/>
      <c r="DR119" s="10"/>
    </row>
    <row r="120" spans="2:122" x14ac:dyDescent="0.25">
      <c r="CT120" s="10"/>
      <c r="CU120" s="10"/>
      <c r="CV120" s="10"/>
      <c r="CW120" s="10"/>
      <c r="CX120" s="10"/>
      <c r="CY120" s="10"/>
      <c r="CZ120" s="10"/>
      <c r="DA120" s="10"/>
      <c r="DB120" s="10"/>
      <c r="DC120" s="10"/>
      <c r="DD120" s="10"/>
      <c r="DE120" s="10"/>
      <c r="DF120" s="10"/>
      <c r="DG120" s="10"/>
      <c r="DH120" s="10"/>
      <c r="DI120" s="10"/>
      <c r="DJ120" s="10"/>
      <c r="DK120" s="10"/>
      <c r="DL120" s="10"/>
      <c r="DM120" s="10"/>
      <c r="DN120" s="10"/>
      <c r="DO120" s="10"/>
      <c r="DP120" s="10"/>
      <c r="DQ120" s="10"/>
      <c r="DR120" s="10"/>
    </row>
    <row r="121" spans="2:122" x14ac:dyDescent="0.25">
      <c r="CT121" s="10"/>
      <c r="CU121" s="10"/>
      <c r="CV121" s="10"/>
      <c r="CW121" s="10"/>
      <c r="CX121" s="10"/>
      <c r="CY121" s="10"/>
      <c r="CZ121" s="10"/>
      <c r="DA121" s="10"/>
      <c r="DB121" s="10"/>
      <c r="DC121" s="10"/>
      <c r="DD121" s="10"/>
      <c r="DE121" s="10"/>
      <c r="DF121" s="10"/>
      <c r="DG121" s="10"/>
      <c r="DH121" s="10"/>
      <c r="DI121" s="10"/>
      <c r="DJ121" s="10"/>
      <c r="DK121" s="10"/>
      <c r="DL121" s="10"/>
      <c r="DM121" s="10"/>
      <c r="DN121" s="10"/>
      <c r="DO121" s="10"/>
      <c r="DP121" s="10"/>
      <c r="DQ121" s="10"/>
      <c r="DR121" s="10"/>
    </row>
  </sheetData>
  <pageMargins left="0.7" right="0.7" top="0.78740157499999996" bottom="0.78740157499999996"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V66"/>
  <sheetViews>
    <sheetView topLeftCell="A28" zoomScale="75" zoomScaleNormal="75" workbookViewId="0">
      <selection activeCell="B40" sqref="B40:S64"/>
    </sheetView>
  </sheetViews>
  <sheetFormatPr baseColWidth="10" defaultRowHeight="15" x14ac:dyDescent="0.25"/>
  <cols>
    <col min="1" max="2" width="11.42578125" style="49"/>
    <col min="3" max="18" width="8.28515625" style="49" customWidth="1"/>
    <col min="19" max="22" width="11.42578125" style="49"/>
    <col min="23" max="44" width="8.28515625" style="49" customWidth="1"/>
    <col min="45" max="46" width="8.85546875" style="49" customWidth="1"/>
    <col min="47" max="48" width="11.42578125" style="49"/>
    <col min="49" max="72" width="8.28515625" style="49" customWidth="1"/>
    <col min="73" max="74" width="11.42578125" style="49"/>
    <col min="75" max="97" width="8.28515625" style="30" customWidth="1"/>
    <col min="98" max="98" width="8.28515625" style="49" customWidth="1"/>
    <col min="99" max="100" width="8.28515625" style="40" customWidth="1"/>
    <col min="101" max="101" width="2.7109375" style="49" bestFit="1" customWidth="1"/>
    <col min="102" max="124" width="9.7109375" style="49" customWidth="1"/>
    <col min="125" max="16384" width="11.42578125" style="49"/>
  </cols>
  <sheetData>
    <row r="3" spans="1:126" x14ac:dyDescent="0.25">
      <c r="A3" s="49" t="s">
        <v>40</v>
      </c>
      <c r="W3" s="49" t="str">
        <f>A3</f>
        <v>Enterococcus faecalis</v>
      </c>
      <c r="AW3" s="49" t="str">
        <f>A3</f>
        <v>Enterococcus faecalis</v>
      </c>
      <c r="BW3" s="30" t="str">
        <f>A3</f>
        <v>Enterococcus faecalis</v>
      </c>
      <c r="CX3" s="10"/>
      <c r="CY3" s="10"/>
      <c r="CZ3" s="10"/>
      <c r="DA3" s="10"/>
      <c r="DB3" s="10"/>
      <c r="DC3" s="10"/>
      <c r="DD3" s="10"/>
      <c r="DE3" s="10"/>
      <c r="DF3" s="10"/>
      <c r="DG3" s="10"/>
      <c r="DH3" s="10"/>
      <c r="DI3" s="10"/>
      <c r="DJ3" s="10"/>
      <c r="DK3" s="10"/>
      <c r="DL3" s="10"/>
      <c r="DM3" s="10"/>
      <c r="DN3" s="10"/>
      <c r="DO3" s="10"/>
      <c r="DP3" s="10"/>
      <c r="DQ3" s="10"/>
      <c r="DR3" s="10"/>
      <c r="DS3" s="10"/>
      <c r="DT3" s="10"/>
      <c r="DU3" s="10"/>
      <c r="DV3" s="10"/>
    </row>
    <row r="4" spans="1:126" ht="18.75" x14ac:dyDescent="0.25">
      <c r="B4" s="49" t="s">
        <v>0</v>
      </c>
      <c r="C4" s="49">
        <v>1.5625E-2</v>
      </c>
      <c r="D4" s="49">
        <v>3.125E-2</v>
      </c>
      <c r="E4" s="49">
        <v>6.25E-2</v>
      </c>
      <c r="F4" s="49">
        <v>0.125</v>
      </c>
      <c r="G4" s="49">
        <v>0.25</v>
      </c>
      <c r="H4" s="49">
        <v>0.5</v>
      </c>
      <c r="I4" s="49">
        <v>1</v>
      </c>
      <c r="J4" s="49">
        <v>2</v>
      </c>
      <c r="K4" s="49">
        <v>4</v>
      </c>
      <c r="L4" s="49">
        <v>8</v>
      </c>
      <c r="M4" s="49">
        <v>16</v>
      </c>
      <c r="N4" s="49">
        <v>32</v>
      </c>
      <c r="O4" s="49">
        <v>64</v>
      </c>
      <c r="P4" s="49">
        <v>128</v>
      </c>
      <c r="Q4" s="49">
        <v>256</v>
      </c>
      <c r="R4" s="49">
        <v>512</v>
      </c>
      <c r="S4" s="49" t="s">
        <v>1</v>
      </c>
      <c r="V4" s="49" t="s">
        <v>0</v>
      </c>
      <c r="W4" s="49" t="str">
        <f>B5</f>
        <v>Penicillin G</v>
      </c>
      <c r="X4" s="49" t="str">
        <f>B6</f>
        <v>Oxacillin</v>
      </c>
      <c r="Y4" s="49" t="str">
        <f>B7</f>
        <v>Ampicillin/ Sulbactam</v>
      </c>
      <c r="Z4" s="49" t="str">
        <f>B8</f>
        <v>Piperacillin/ Tazobactam</v>
      </c>
      <c r="AA4" s="49" t="str">
        <f>B9</f>
        <v>Cefotaxim</v>
      </c>
      <c r="AB4" s="49" t="str">
        <f>B10</f>
        <v>Cefuroxim</v>
      </c>
      <c r="AC4" s="49" t="str">
        <f>B11</f>
        <v>Imipenem</v>
      </c>
      <c r="AD4" s="49" t="str">
        <f>B12</f>
        <v>Meropenem</v>
      </c>
      <c r="AE4" s="49" t="str">
        <f>B13</f>
        <v>Amikacin</v>
      </c>
      <c r="AF4" s="49" t="str">
        <f>B14</f>
        <v>Gentamicin</v>
      </c>
      <c r="AG4" s="49" t="str">
        <f>B15</f>
        <v>Fosfomycin</v>
      </c>
      <c r="AH4" s="49" t="str">
        <f>B16</f>
        <v>Cotrimoxazol</v>
      </c>
      <c r="AI4" s="49" t="str">
        <f>B17</f>
        <v>Ciprofloxacin</v>
      </c>
      <c r="AJ4" s="49" t="str">
        <f>B18</f>
        <v>Levofloxacin</v>
      </c>
      <c r="AK4" s="49" t="str">
        <f>B19</f>
        <v>Moxifloxacin</v>
      </c>
      <c r="AL4" s="49" t="str">
        <f>B20</f>
        <v>Doxycyclin</v>
      </c>
      <c r="AM4" s="49" t="str">
        <f>B21</f>
        <v>Rifampicin</v>
      </c>
      <c r="AN4" s="49" t="str">
        <f>B22</f>
        <v>Daptomycin</v>
      </c>
      <c r="AO4" s="49" t="str">
        <f>B23</f>
        <v>Roxythromycin</v>
      </c>
      <c r="AP4" s="49" t="str">
        <f>B24</f>
        <v>Clindamycin</v>
      </c>
      <c r="AQ4" s="49" t="str">
        <f>B25</f>
        <v>Linezolid</v>
      </c>
      <c r="AR4" s="49" t="str">
        <f>B26</f>
        <v>Vancomycin</v>
      </c>
      <c r="AS4" s="49" t="s">
        <v>38</v>
      </c>
      <c r="AT4" s="49" t="s">
        <v>22</v>
      </c>
      <c r="AW4" s="49" t="str">
        <f t="shared" ref="AW4:BS4" si="0">W4</f>
        <v>Penicillin G</v>
      </c>
      <c r="AX4" s="49" t="str">
        <f t="shared" si="0"/>
        <v>Oxacillin</v>
      </c>
      <c r="AY4" s="49" t="str">
        <f t="shared" si="0"/>
        <v>Ampicillin/ Sulbactam</v>
      </c>
      <c r="AZ4" s="49" t="str">
        <f t="shared" si="0"/>
        <v>Piperacillin/ Tazobactam</v>
      </c>
      <c r="BA4" s="49" t="str">
        <f t="shared" si="0"/>
        <v>Cefotaxim</v>
      </c>
      <c r="BB4" s="49" t="str">
        <f t="shared" si="0"/>
        <v>Cefuroxim</v>
      </c>
      <c r="BC4" s="49" t="str">
        <f t="shared" si="0"/>
        <v>Imipenem</v>
      </c>
      <c r="BD4" s="49" t="str">
        <f t="shared" si="0"/>
        <v>Meropenem</v>
      </c>
      <c r="BE4" s="49" t="str">
        <f t="shared" si="0"/>
        <v>Amikacin</v>
      </c>
      <c r="BF4" s="49" t="str">
        <f t="shared" si="0"/>
        <v>Gentamicin</v>
      </c>
      <c r="BG4" s="49" t="str">
        <f t="shared" si="0"/>
        <v>Fosfomycin</v>
      </c>
      <c r="BH4" s="49" t="str">
        <f t="shared" si="0"/>
        <v>Cotrimoxazol</v>
      </c>
      <c r="BI4" s="49" t="str">
        <f t="shared" si="0"/>
        <v>Ciprofloxacin</v>
      </c>
      <c r="BJ4" s="49" t="str">
        <f t="shared" si="0"/>
        <v>Levofloxacin</v>
      </c>
      <c r="BK4" s="49" t="str">
        <f t="shared" si="0"/>
        <v>Moxifloxacin</v>
      </c>
      <c r="BL4" s="49" t="str">
        <f t="shared" si="0"/>
        <v>Doxycyclin</v>
      </c>
      <c r="BM4" s="49" t="str">
        <f t="shared" si="0"/>
        <v>Rifampicin</v>
      </c>
      <c r="BN4" s="49" t="str">
        <f t="shared" si="0"/>
        <v>Daptomycin</v>
      </c>
      <c r="BO4" s="49" t="str">
        <f t="shared" si="0"/>
        <v>Roxythromycin</v>
      </c>
      <c r="BP4" s="49" t="str">
        <f t="shared" si="0"/>
        <v>Clindamycin</v>
      </c>
      <c r="BQ4" s="49" t="str">
        <f t="shared" si="0"/>
        <v>Linezolid</v>
      </c>
      <c r="BR4" s="49" t="str">
        <f t="shared" si="0"/>
        <v>Vancomycin</v>
      </c>
      <c r="BS4" s="49" t="str">
        <f t="shared" si="0"/>
        <v>Teicoplanin</v>
      </c>
      <c r="BT4" s="49" t="s">
        <v>22</v>
      </c>
      <c r="BW4" s="30" t="str">
        <f t="shared" ref="BW4:CS4" si="1">W4</f>
        <v>Penicillin G</v>
      </c>
      <c r="BX4" s="30" t="str">
        <f t="shared" si="1"/>
        <v>Oxacillin</v>
      </c>
      <c r="BY4" s="30" t="str">
        <f t="shared" si="1"/>
        <v>Ampicillin/ Sulbactam</v>
      </c>
      <c r="BZ4" s="30" t="str">
        <f t="shared" si="1"/>
        <v>Piperacillin/ Tazobactam</v>
      </c>
      <c r="CA4" s="30" t="str">
        <f t="shared" si="1"/>
        <v>Cefotaxim</v>
      </c>
      <c r="CB4" s="30" t="str">
        <f t="shared" si="1"/>
        <v>Cefuroxim</v>
      </c>
      <c r="CC4" s="30" t="str">
        <f t="shared" si="1"/>
        <v>Imipenem</v>
      </c>
      <c r="CD4" s="30" t="str">
        <f t="shared" si="1"/>
        <v>Meropenem</v>
      </c>
      <c r="CE4" s="30" t="str">
        <f t="shared" si="1"/>
        <v>Amikacin</v>
      </c>
      <c r="CF4" s="30" t="str">
        <f t="shared" si="1"/>
        <v>Gentamicin</v>
      </c>
      <c r="CG4" s="30" t="str">
        <f t="shared" si="1"/>
        <v>Fosfomycin</v>
      </c>
      <c r="CH4" s="30" t="str">
        <f t="shared" si="1"/>
        <v>Cotrimoxazol</v>
      </c>
      <c r="CI4" s="30" t="str">
        <f t="shared" si="1"/>
        <v>Ciprofloxacin</v>
      </c>
      <c r="CJ4" s="30" t="str">
        <f t="shared" si="1"/>
        <v>Levofloxacin</v>
      </c>
      <c r="CK4" s="30" t="str">
        <f t="shared" si="1"/>
        <v>Moxifloxacin</v>
      </c>
      <c r="CL4" s="30" t="str">
        <f t="shared" si="1"/>
        <v>Doxycyclin</v>
      </c>
      <c r="CM4" s="30" t="str">
        <f t="shared" si="1"/>
        <v>Rifampicin</v>
      </c>
      <c r="CN4" s="30" t="str">
        <f t="shared" si="1"/>
        <v>Daptomycin</v>
      </c>
      <c r="CO4" s="30" t="str">
        <f t="shared" si="1"/>
        <v>Roxythromycin</v>
      </c>
      <c r="CP4" s="30" t="str">
        <f t="shared" si="1"/>
        <v>Clindamycin</v>
      </c>
      <c r="CQ4" s="30" t="str">
        <f t="shared" si="1"/>
        <v>Linezolid</v>
      </c>
      <c r="CR4" s="30" t="str">
        <f t="shared" si="1"/>
        <v>Vancomycin</v>
      </c>
      <c r="CS4" s="30" t="str">
        <f t="shared" si="1"/>
        <v>Teicoplanin</v>
      </c>
      <c r="CT4" s="49" t="s">
        <v>22</v>
      </c>
      <c r="CW4" s="39"/>
      <c r="CX4" s="24" t="s">
        <v>73</v>
      </c>
      <c r="CY4" s="24" t="s">
        <v>74</v>
      </c>
      <c r="CZ4" s="24" t="s">
        <v>53</v>
      </c>
      <c r="DA4" s="24" t="s">
        <v>55</v>
      </c>
      <c r="DB4" s="24" t="s">
        <v>57</v>
      </c>
      <c r="DC4" s="24" t="s">
        <v>75</v>
      </c>
      <c r="DD4" s="24" t="s">
        <v>59</v>
      </c>
      <c r="DE4" s="24" t="s">
        <v>60</v>
      </c>
      <c r="DF4" s="24" t="s">
        <v>62</v>
      </c>
      <c r="DG4" s="24" t="s">
        <v>63</v>
      </c>
      <c r="DH4" s="24" t="s">
        <v>65</v>
      </c>
      <c r="DI4" s="24" t="s">
        <v>66</v>
      </c>
      <c r="DJ4" s="24" t="s">
        <v>67</v>
      </c>
      <c r="DK4" s="24" t="s">
        <v>68</v>
      </c>
      <c r="DL4" s="24" t="s">
        <v>69</v>
      </c>
      <c r="DM4" s="24" t="s">
        <v>70</v>
      </c>
      <c r="DN4" s="24" t="s">
        <v>76</v>
      </c>
      <c r="DO4" s="24" t="s">
        <v>77</v>
      </c>
      <c r="DP4" s="24" t="s">
        <v>78</v>
      </c>
      <c r="DQ4" s="24" t="s">
        <v>79</v>
      </c>
      <c r="DR4" s="24" t="s">
        <v>80</v>
      </c>
      <c r="DS4" s="24" t="s">
        <v>81</v>
      </c>
      <c r="DT4" s="24" t="s">
        <v>82</v>
      </c>
      <c r="DU4" s="24" t="s">
        <v>93</v>
      </c>
      <c r="DV4" s="10"/>
    </row>
    <row r="5" spans="1:126" ht="18.75" x14ac:dyDescent="0.25">
      <c r="B5" s="49" t="s">
        <v>31</v>
      </c>
      <c r="C5" s="49">
        <v>0</v>
      </c>
      <c r="D5" s="49">
        <v>0</v>
      </c>
      <c r="E5" s="49">
        <v>1</v>
      </c>
      <c r="F5" s="49">
        <v>2</v>
      </c>
      <c r="G5" s="49">
        <v>0</v>
      </c>
      <c r="H5" s="49">
        <v>0</v>
      </c>
      <c r="I5" s="49">
        <v>19</v>
      </c>
      <c r="J5" s="49">
        <v>113</v>
      </c>
      <c r="K5" s="49">
        <v>29</v>
      </c>
      <c r="L5" s="49">
        <v>14</v>
      </c>
      <c r="M5" s="49">
        <v>0</v>
      </c>
      <c r="N5" s="49">
        <v>0</v>
      </c>
      <c r="O5" s="49">
        <v>0</v>
      </c>
      <c r="P5" s="49">
        <v>0</v>
      </c>
      <c r="Q5" s="49">
        <v>0</v>
      </c>
      <c r="R5" s="49">
        <v>0</v>
      </c>
      <c r="S5" s="28">
        <v>178</v>
      </c>
      <c r="V5" s="49">
        <v>1.5625E-2</v>
      </c>
      <c r="W5" s="6">
        <f>C5</f>
        <v>0</v>
      </c>
      <c r="X5" s="49">
        <f>C6</f>
        <v>0</v>
      </c>
      <c r="Y5" s="2">
        <f>C7</f>
        <v>0</v>
      </c>
      <c r="Z5" s="49">
        <f>C8</f>
        <v>0</v>
      </c>
      <c r="AA5" s="49">
        <f>C9</f>
        <v>0</v>
      </c>
      <c r="AB5" s="49">
        <f>C10</f>
        <v>0</v>
      </c>
      <c r="AC5" s="4">
        <f>C11</f>
        <v>0</v>
      </c>
      <c r="AD5" s="49">
        <f>C12</f>
        <v>0</v>
      </c>
      <c r="AE5" s="49">
        <f>C13</f>
        <v>0</v>
      </c>
      <c r="AF5" s="49">
        <f>C14</f>
        <v>0</v>
      </c>
      <c r="AG5" s="49">
        <f>C15</f>
        <v>0</v>
      </c>
      <c r="AH5" s="49">
        <f>C16</f>
        <v>0</v>
      </c>
      <c r="AI5" s="49">
        <f>C17</f>
        <v>0</v>
      </c>
      <c r="AJ5" s="49">
        <f>C18</f>
        <v>0</v>
      </c>
      <c r="AK5" s="49">
        <f>C19</f>
        <v>0</v>
      </c>
      <c r="AL5" s="49">
        <f>C20</f>
        <v>0</v>
      </c>
      <c r="AM5" s="49">
        <f>C21</f>
        <v>0</v>
      </c>
      <c r="AN5" s="49">
        <f>C22</f>
        <v>0</v>
      </c>
      <c r="AO5" s="49">
        <f>C23</f>
        <v>0</v>
      </c>
      <c r="AP5" s="49">
        <f>C24</f>
        <v>0</v>
      </c>
      <c r="AQ5" s="2">
        <f>C25</f>
        <v>0</v>
      </c>
      <c r="AR5" s="2">
        <f>C26</f>
        <v>0</v>
      </c>
      <c r="AS5" s="2">
        <f>C27</f>
        <v>0</v>
      </c>
      <c r="AT5" s="2">
        <f>C28</f>
        <v>0</v>
      </c>
      <c r="AU5" s="5"/>
      <c r="AV5" s="49">
        <v>1.5625E-2</v>
      </c>
      <c r="AW5" s="37">
        <f t="shared" ref="AW5:BT5" si="2">PRODUCT(W5*100*1/W21)</f>
        <v>0</v>
      </c>
      <c r="AX5" s="30">
        <f t="shared" si="2"/>
        <v>0</v>
      </c>
      <c r="AY5" s="31">
        <f t="shared" si="2"/>
        <v>0</v>
      </c>
      <c r="AZ5" s="30">
        <f t="shared" si="2"/>
        <v>0</v>
      </c>
      <c r="BA5" s="30">
        <f t="shared" si="2"/>
        <v>0</v>
      </c>
      <c r="BB5" s="30">
        <f t="shared" si="2"/>
        <v>0</v>
      </c>
      <c r="BC5" s="32">
        <f t="shared" si="2"/>
        <v>0</v>
      </c>
      <c r="BD5" s="30">
        <f t="shared" si="2"/>
        <v>0</v>
      </c>
      <c r="BE5" s="30">
        <f t="shared" si="2"/>
        <v>0</v>
      </c>
      <c r="BF5" s="30">
        <f t="shared" si="2"/>
        <v>0</v>
      </c>
      <c r="BG5" s="30">
        <f t="shared" si="2"/>
        <v>0</v>
      </c>
      <c r="BH5" s="49">
        <f t="shared" si="2"/>
        <v>0</v>
      </c>
      <c r="BI5" s="30">
        <f t="shared" si="2"/>
        <v>0</v>
      </c>
      <c r="BJ5" s="30">
        <f t="shared" si="2"/>
        <v>0</v>
      </c>
      <c r="BK5" s="30">
        <f t="shared" si="2"/>
        <v>0</v>
      </c>
      <c r="BL5" s="30">
        <f t="shared" si="2"/>
        <v>0</v>
      </c>
      <c r="BM5" s="30">
        <f t="shared" si="2"/>
        <v>0</v>
      </c>
      <c r="BN5" s="30">
        <f t="shared" si="2"/>
        <v>0</v>
      </c>
      <c r="BO5" s="30">
        <f t="shared" si="2"/>
        <v>0</v>
      </c>
      <c r="BP5" s="30">
        <f t="shared" si="2"/>
        <v>0</v>
      </c>
      <c r="BQ5" s="31">
        <f t="shared" si="2"/>
        <v>0</v>
      </c>
      <c r="BR5" s="31">
        <f t="shared" si="2"/>
        <v>0</v>
      </c>
      <c r="BS5" s="31">
        <f t="shared" si="2"/>
        <v>0</v>
      </c>
      <c r="BT5" s="31">
        <f t="shared" si="2"/>
        <v>0</v>
      </c>
      <c r="BV5" s="49">
        <v>1.5625E-2</v>
      </c>
      <c r="BW5" s="37">
        <f t="shared" ref="BW5:CT5" si="3">AW5</f>
        <v>0</v>
      </c>
      <c r="BX5" s="30">
        <f t="shared" si="3"/>
        <v>0</v>
      </c>
      <c r="BY5" s="31">
        <f t="shared" si="3"/>
        <v>0</v>
      </c>
      <c r="BZ5" s="30">
        <f t="shared" si="3"/>
        <v>0</v>
      </c>
      <c r="CA5" s="30">
        <f t="shared" si="3"/>
        <v>0</v>
      </c>
      <c r="CB5" s="30">
        <f t="shared" si="3"/>
        <v>0</v>
      </c>
      <c r="CC5" s="32">
        <f t="shared" si="3"/>
        <v>0</v>
      </c>
      <c r="CD5" s="30">
        <f t="shared" si="3"/>
        <v>0</v>
      </c>
      <c r="CE5" s="30">
        <f t="shared" si="3"/>
        <v>0</v>
      </c>
      <c r="CF5" s="30">
        <f t="shared" si="3"/>
        <v>0</v>
      </c>
      <c r="CG5" s="30">
        <f t="shared" si="3"/>
        <v>0</v>
      </c>
      <c r="CH5" s="49">
        <f t="shared" si="3"/>
        <v>0</v>
      </c>
      <c r="CI5" s="30">
        <f t="shared" si="3"/>
        <v>0</v>
      </c>
      <c r="CJ5" s="30">
        <f t="shared" si="3"/>
        <v>0</v>
      </c>
      <c r="CK5" s="30">
        <f t="shared" si="3"/>
        <v>0</v>
      </c>
      <c r="CL5" s="30">
        <f t="shared" si="3"/>
        <v>0</v>
      </c>
      <c r="CM5" s="30">
        <f t="shared" si="3"/>
        <v>0</v>
      </c>
      <c r="CN5" s="30">
        <f t="shared" si="3"/>
        <v>0</v>
      </c>
      <c r="CO5" s="30">
        <f t="shared" si="3"/>
        <v>0</v>
      </c>
      <c r="CP5" s="30">
        <f t="shared" si="3"/>
        <v>0</v>
      </c>
      <c r="CQ5" s="31">
        <f t="shared" si="3"/>
        <v>0</v>
      </c>
      <c r="CR5" s="31">
        <f t="shared" si="3"/>
        <v>0</v>
      </c>
      <c r="CS5" s="31">
        <f t="shared" si="3"/>
        <v>0</v>
      </c>
      <c r="CT5" s="31">
        <f t="shared" si="3"/>
        <v>0</v>
      </c>
      <c r="CU5" s="35"/>
      <c r="CV5" s="35"/>
      <c r="CW5" s="25" t="s">
        <v>49</v>
      </c>
      <c r="CX5" s="26">
        <f t="shared" ref="CX5:DU5" si="4">W21</f>
        <v>178</v>
      </c>
      <c r="CY5" s="26">
        <f t="shared" si="4"/>
        <v>178</v>
      </c>
      <c r="CZ5" s="26">
        <f t="shared" si="4"/>
        <v>178</v>
      </c>
      <c r="DA5" s="26">
        <f t="shared" si="4"/>
        <v>178</v>
      </c>
      <c r="DB5" s="26">
        <f t="shared" si="4"/>
        <v>178</v>
      </c>
      <c r="DC5" s="26">
        <f t="shared" si="4"/>
        <v>178</v>
      </c>
      <c r="DD5" s="26">
        <f t="shared" si="4"/>
        <v>179</v>
      </c>
      <c r="DE5" s="27">
        <f t="shared" si="4"/>
        <v>178</v>
      </c>
      <c r="DF5" s="27">
        <f t="shared" si="4"/>
        <v>178</v>
      </c>
      <c r="DG5" s="27">
        <f t="shared" si="4"/>
        <v>178</v>
      </c>
      <c r="DH5" s="27">
        <f t="shared" si="4"/>
        <v>177</v>
      </c>
      <c r="DI5" s="27">
        <f t="shared" si="4"/>
        <v>178</v>
      </c>
      <c r="DJ5" s="27">
        <f t="shared" si="4"/>
        <v>179</v>
      </c>
      <c r="DK5" s="27">
        <f t="shared" si="4"/>
        <v>178</v>
      </c>
      <c r="DL5" s="27">
        <f t="shared" si="4"/>
        <v>178</v>
      </c>
      <c r="DM5" s="27">
        <f t="shared" si="4"/>
        <v>178</v>
      </c>
      <c r="DN5" s="27">
        <f t="shared" si="4"/>
        <v>178</v>
      </c>
      <c r="DO5" s="27">
        <f t="shared" si="4"/>
        <v>179</v>
      </c>
      <c r="DP5" s="27">
        <f t="shared" si="4"/>
        <v>178</v>
      </c>
      <c r="DQ5" s="27">
        <f t="shared" si="4"/>
        <v>178</v>
      </c>
      <c r="DR5" s="27">
        <f t="shared" si="4"/>
        <v>179</v>
      </c>
      <c r="DS5" s="27">
        <f t="shared" si="4"/>
        <v>179</v>
      </c>
      <c r="DT5" s="27">
        <f t="shared" si="4"/>
        <v>179</v>
      </c>
      <c r="DU5" s="27">
        <f t="shared" si="4"/>
        <v>177</v>
      </c>
    </row>
    <row r="6" spans="1:126" ht="18.75" x14ac:dyDescent="0.25">
      <c r="B6" s="49" t="s">
        <v>32</v>
      </c>
      <c r="C6" s="49">
        <v>0</v>
      </c>
      <c r="D6" s="49">
        <v>0</v>
      </c>
      <c r="E6" s="49">
        <v>0</v>
      </c>
      <c r="F6" s="49">
        <v>0</v>
      </c>
      <c r="G6" s="49">
        <v>0</v>
      </c>
      <c r="H6" s="49">
        <v>2</v>
      </c>
      <c r="I6" s="49">
        <v>1</v>
      </c>
      <c r="J6" s="49">
        <v>0</v>
      </c>
      <c r="K6" s="49">
        <v>3</v>
      </c>
      <c r="L6" s="49">
        <v>22</v>
      </c>
      <c r="M6" s="49">
        <v>150</v>
      </c>
      <c r="N6" s="49">
        <v>0</v>
      </c>
      <c r="O6" s="49">
        <v>0</v>
      </c>
      <c r="P6" s="49">
        <v>0</v>
      </c>
      <c r="Q6" s="49">
        <v>0</v>
      </c>
      <c r="R6" s="49">
        <v>0</v>
      </c>
      <c r="S6" s="49">
        <v>178</v>
      </c>
      <c r="V6" s="49">
        <v>3.125E-2</v>
      </c>
      <c r="W6" s="6">
        <f>D5</f>
        <v>0</v>
      </c>
      <c r="X6" s="49">
        <f>D6</f>
        <v>0</v>
      </c>
      <c r="Y6" s="2">
        <f>D7</f>
        <v>0</v>
      </c>
      <c r="Z6" s="49">
        <f>D8</f>
        <v>0</v>
      </c>
      <c r="AA6" s="49">
        <f>D9</f>
        <v>0</v>
      </c>
      <c r="AB6" s="49">
        <f>D10</f>
        <v>0</v>
      </c>
      <c r="AC6" s="4">
        <f>D11</f>
        <v>0</v>
      </c>
      <c r="AD6" s="49">
        <f>D12</f>
        <v>0</v>
      </c>
      <c r="AE6" s="49">
        <f>D13</f>
        <v>0</v>
      </c>
      <c r="AF6" s="49">
        <f>D14</f>
        <v>0</v>
      </c>
      <c r="AG6" s="49">
        <f>D15</f>
        <v>0</v>
      </c>
      <c r="AH6" s="49">
        <f>D16</f>
        <v>0</v>
      </c>
      <c r="AI6" s="49">
        <f>D17</f>
        <v>3</v>
      </c>
      <c r="AJ6" s="49">
        <f>D18</f>
        <v>5</v>
      </c>
      <c r="AK6" s="49">
        <f>D19</f>
        <v>5</v>
      </c>
      <c r="AL6" s="49">
        <f>D20</f>
        <v>0</v>
      </c>
      <c r="AM6" s="49">
        <f>D21</f>
        <v>5</v>
      </c>
      <c r="AN6" s="49">
        <f>D22</f>
        <v>0</v>
      </c>
      <c r="AO6" s="49">
        <f>D23</f>
        <v>0</v>
      </c>
      <c r="AP6" s="49">
        <f>D24</f>
        <v>1</v>
      </c>
      <c r="AQ6" s="2">
        <f>D25</f>
        <v>0</v>
      </c>
      <c r="AR6" s="2">
        <f>D26</f>
        <v>0</v>
      </c>
      <c r="AS6" s="2">
        <f>D27</f>
        <v>0</v>
      </c>
      <c r="AT6" s="2">
        <f>D28</f>
        <v>106</v>
      </c>
      <c r="AU6" s="5"/>
      <c r="AV6" s="49">
        <v>3.125E-2</v>
      </c>
      <c r="AW6" s="37">
        <f t="shared" ref="AW6:BT6" si="5">PRODUCT(W6*100*1/W21)</f>
        <v>0</v>
      </c>
      <c r="AX6" s="30">
        <f t="shared" si="5"/>
        <v>0</v>
      </c>
      <c r="AY6" s="31">
        <f t="shared" si="5"/>
        <v>0</v>
      </c>
      <c r="AZ6" s="30">
        <f t="shared" si="5"/>
        <v>0</v>
      </c>
      <c r="BA6" s="30">
        <f t="shared" si="5"/>
        <v>0</v>
      </c>
      <c r="BB6" s="30">
        <f t="shared" si="5"/>
        <v>0</v>
      </c>
      <c r="BC6" s="32">
        <f t="shared" si="5"/>
        <v>0</v>
      </c>
      <c r="BD6" s="30">
        <f t="shared" si="5"/>
        <v>0</v>
      </c>
      <c r="BE6" s="30">
        <f t="shared" si="5"/>
        <v>0</v>
      </c>
      <c r="BF6" s="30">
        <f t="shared" si="5"/>
        <v>0</v>
      </c>
      <c r="BG6" s="30">
        <f t="shared" si="5"/>
        <v>0</v>
      </c>
      <c r="BH6" s="49">
        <f t="shared" si="5"/>
        <v>0</v>
      </c>
      <c r="BI6" s="30">
        <f t="shared" si="5"/>
        <v>1.6759776536312849</v>
      </c>
      <c r="BJ6" s="30">
        <f t="shared" si="5"/>
        <v>2.808988764044944</v>
      </c>
      <c r="BK6" s="30">
        <f t="shared" si="5"/>
        <v>2.808988764044944</v>
      </c>
      <c r="BL6" s="30">
        <f t="shared" si="5"/>
        <v>0</v>
      </c>
      <c r="BM6" s="30">
        <f t="shared" si="5"/>
        <v>2.808988764044944</v>
      </c>
      <c r="BN6" s="30">
        <f t="shared" si="5"/>
        <v>0</v>
      </c>
      <c r="BO6" s="30">
        <f t="shared" si="5"/>
        <v>0</v>
      </c>
      <c r="BP6" s="30">
        <f t="shared" si="5"/>
        <v>0.5617977528089888</v>
      </c>
      <c r="BQ6" s="31">
        <f t="shared" si="5"/>
        <v>0</v>
      </c>
      <c r="BR6" s="31">
        <f t="shared" si="5"/>
        <v>0</v>
      </c>
      <c r="BS6" s="31">
        <f t="shared" si="5"/>
        <v>0</v>
      </c>
      <c r="BT6" s="31">
        <f t="shared" si="5"/>
        <v>59.887005649717516</v>
      </c>
      <c r="BV6" s="49">
        <v>3.125E-2</v>
      </c>
      <c r="BW6" s="37">
        <f t="shared" ref="BW6:CT6" si="6">AW5+AW6</f>
        <v>0</v>
      </c>
      <c r="BX6" s="30">
        <f t="shared" si="6"/>
        <v>0</v>
      </c>
      <c r="BY6" s="31">
        <f t="shared" si="6"/>
        <v>0</v>
      </c>
      <c r="BZ6" s="30">
        <f t="shared" si="6"/>
        <v>0</v>
      </c>
      <c r="CA6" s="30">
        <f t="shared" si="6"/>
        <v>0</v>
      </c>
      <c r="CB6" s="30">
        <f t="shared" si="6"/>
        <v>0</v>
      </c>
      <c r="CC6" s="32">
        <f t="shared" si="6"/>
        <v>0</v>
      </c>
      <c r="CD6" s="30">
        <f t="shared" si="6"/>
        <v>0</v>
      </c>
      <c r="CE6" s="30">
        <f t="shared" si="6"/>
        <v>0</v>
      </c>
      <c r="CF6" s="30">
        <f t="shared" si="6"/>
        <v>0</v>
      </c>
      <c r="CG6" s="30">
        <f t="shared" si="6"/>
        <v>0</v>
      </c>
      <c r="CH6" s="49">
        <f t="shared" si="6"/>
        <v>0</v>
      </c>
      <c r="CI6" s="30">
        <f t="shared" si="6"/>
        <v>1.6759776536312849</v>
      </c>
      <c r="CJ6" s="30">
        <f t="shared" si="6"/>
        <v>2.808988764044944</v>
      </c>
      <c r="CK6" s="30">
        <f t="shared" si="6"/>
        <v>2.808988764044944</v>
      </c>
      <c r="CL6" s="30">
        <f t="shared" si="6"/>
        <v>0</v>
      </c>
      <c r="CM6" s="30">
        <f t="shared" si="6"/>
        <v>2.808988764044944</v>
      </c>
      <c r="CN6" s="30">
        <f t="shared" si="6"/>
        <v>0</v>
      </c>
      <c r="CO6" s="30">
        <f t="shared" si="6"/>
        <v>0</v>
      </c>
      <c r="CP6" s="30">
        <f t="shared" si="6"/>
        <v>0.5617977528089888</v>
      </c>
      <c r="CQ6" s="31">
        <f t="shared" si="6"/>
        <v>0</v>
      </c>
      <c r="CR6" s="31">
        <f t="shared" si="6"/>
        <v>0</v>
      </c>
      <c r="CS6" s="31">
        <f t="shared" si="6"/>
        <v>0</v>
      </c>
      <c r="CT6" s="31">
        <f t="shared" si="6"/>
        <v>59.887005649717516</v>
      </c>
      <c r="CU6" s="35"/>
      <c r="CV6" s="35"/>
      <c r="CW6" s="25" t="s">
        <v>50</v>
      </c>
      <c r="CX6" s="18"/>
      <c r="CY6" s="18"/>
      <c r="CZ6" s="18">
        <f>BY13</f>
        <v>98.31460674157303</v>
      </c>
      <c r="DA6" s="18"/>
      <c r="DB6" s="18"/>
      <c r="DC6" s="18"/>
      <c r="DD6" s="18"/>
      <c r="DE6" s="17"/>
      <c r="DF6" s="17"/>
      <c r="DG6" s="17"/>
      <c r="DH6" s="17"/>
      <c r="DI6" s="17"/>
      <c r="DJ6" s="13"/>
      <c r="DK6" s="17"/>
      <c r="DL6" s="17"/>
      <c r="DM6" s="17"/>
      <c r="DN6" s="17"/>
      <c r="DO6" s="17"/>
      <c r="DP6" s="17"/>
      <c r="DQ6" s="17"/>
      <c r="DR6" s="17">
        <f>CQ13</f>
        <v>99.999999999999986</v>
      </c>
      <c r="DS6" s="17">
        <f>CR13</f>
        <v>100</v>
      </c>
      <c r="DT6" s="17">
        <f>CS12</f>
        <v>100</v>
      </c>
      <c r="DU6" s="17">
        <f>CT9</f>
        <v>99.435028248587571</v>
      </c>
    </row>
    <row r="7" spans="1:126" ht="18.75" x14ac:dyDescent="0.25">
      <c r="B7" s="49" t="s">
        <v>3</v>
      </c>
      <c r="C7" s="2">
        <v>0</v>
      </c>
      <c r="D7" s="2">
        <v>0</v>
      </c>
      <c r="E7" s="2">
        <v>0</v>
      </c>
      <c r="F7" s="2">
        <v>5</v>
      </c>
      <c r="G7" s="2">
        <v>0</v>
      </c>
      <c r="H7" s="2">
        <v>89</v>
      </c>
      <c r="I7" s="2">
        <v>66</v>
      </c>
      <c r="J7" s="2">
        <v>9</v>
      </c>
      <c r="K7" s="2">
        <v>6</v>
      </c>
      <c r="L7" s="4">
        <v>0</v>
      </c>
      <c r="M7" s="3">
        <v>2</v>
      </c>
      <c r="N7" s="3">
        <v>0</v>
      </c>
      <c r="O7" s="3">
        <v>1</v>
      </c>
      <c r="P7" s="3">
        <v>0</v>
      </c>
      <c r="Q7" s="3">
        <v>0</v>
      </c>
      <c r="R7" s="3">
        <v>0</v>
      </c>
      <c r="S7" s="49">
        <v>178</v>
      </c>
      <c r="V7" s="49">
        <v>6.25E-2</v>
      </c>
      <c r="W7" s="6">
        <f>E5</f>
        <v>1</v>
      </c>
      <c r="X7" s="49">
        <f>E6</f>
        <v>0</v>
      </c>
      <c r="Y7" s="2">
        <f>E7</f>
        <v>0</v>
      </c>
      <c r="Z7" s="49">
        <f>E8</f>
        <v>0</v>
      </c>
      <c r="AA7" s="49">
        <f>E9</f>
        <v>0</v>
      </c>
      <c r="AB7" s="49">
        <f>E10</f>
        <v>0</v>
      </c>
      <c r="AC7" s="4">
        <f>E11</f>
        <v>2</v>
      </c>
      <c r="AD7" s="49">
        <f>E12</f>
        <v>1</v>
      </c>
      <c r="AE7" s="49">
        <f>E13</f>
        <v>0</v>
      </c>
      <c r="AF7" s="49">
        <f>E14</f>
        <v>1</v>
      </c>
      <c r="AG7" s="49">
        <f>E15</f>
        <v>0</v>
      </c>
      <c r="AH7" s="49">
        <f>E16</f>
        <v>145</v>
      </c>
      <c r="AI7" s="49">
        <f>E17</f>
        <v>1</v>
      </c>
      <c r="AJ7" s="49">
        <f>E18</f>
        <v>0</v>
      </c>
      <c r="AK7" s="49">
        <f>E19</f>
        <v>5</v>
      </c>
      <c r="AL7" s="49">
        <f>E20</f>
        <v>28</v>
      </c>
      <c r="AM7" s="49">
        <f>E21</f>
        <v>1</v>
      </c>
      <c r="AN7" s="49">
        <f>E22</f>
        <v>0</v>
      </c>
      <c r="AO7" s="49">
        <f>E23</f>
        <v>1</v>
      </c>
      <c r="AP7" s="49">
        <f>E24</f>
        <v>0</v>
      </c>
      <c r="AQ7" s="2">
        <f>E25</f>
        <v>4</v>
      </c>
      <c r="AR7" s="2">
        <f>E26</f>
        <v>0</v>
      </c>
      <c r="AS7" s="2">
        <f>E27</f>
        <v>0</v>
      </c>
      <c r="AT7" s="2">
        <f>E28</f>
        <v>0</v>
      </c>
      <c r="AU7" s="5"/>
      <c r="AV7" s="49">
        <v>6.25E-2</v>
      </c>
      <c r="AW7" s="37">
        <f t="shared" ref="AW7:BT7" si="7">PRODUCT(W7*100*1/W21)</f>
        <v>0.5617977528089888</v>
      </c>
      <c r="AX7" s="30">
        <f t="shared" si="7"/>
        <v>0</v>
      </c>
      <c r="AY7" s="31">
        <f t="shared" si="7"/>
        <v>0</v>
      </c>
      <c r="AZ7" s="30">
        <f t="shared" si="7"/>
        <v>0</v>
      </c>
      <c r="BA7" s="30">
        <f t="shared" si="7"/>
        <v>0</v>
      </c>
      <c r="BB7" s="30">
        <f t="shared" si="7"/>
        <v>0</v>
      </c>
      <c r="BC7" s="32">
        <f t="shared" si="7"/>
        <v>1.1173184357541899</v>
      </c>
      <c r="BD7" s="30">
        <f t="shared" si="7"/>
        <v>0.5617977528089888</v>
      </c>
      <c r="BE7" s="30">
        <f t="shared" si="7"/>
        <v>0</v>
      </c>
      <c r="BF7" s="30">
        <f t="shared" si="7"/>
        <v>0.5617977528089888</v>
      </c>
      <c r="BG7" s="30">
        <f t="shared" si="7"/>
        <v>0</v>
      </c>
      <c r="BH7" s="49">
        <f t="shared" si="7"/>
        <v>81.460674157303373</v>
      </c>
      <c r="BI7" s="30">
        <f t="shared" si="7"/>
        <v>0.55865921787709494</v>
      </c>
      <c r="BJ7" s="30">
        <f t="shared" si="7"/>
        <v>0</v>
      </c>
      <c r="BK7" s="30">
        <f t="shared" si="7"/>
        <v>2.808988764044944</v>
      </c>
      <c r="BL7" s="30">
        <f t="shared" si="7"/>
        <v>15.730337078651685</v>
      </c>
      <c r="BM7" s="30">
        <f t="shared" si="7"/>
        <v>0.5617977528089888</v>
      </c>
      <c r="BN7" s="30">
        <f t="shared" si="7"/>
        <v>0</v>
      </c>
      <c r="BO7" s="30">
        <f t="shared" si="7"/>
        <v>0.5617977528089888</v>
      </c>
      <c r="BP7" s="30">
        <f t="shared" si="7"/>
        <v>0</v>
      </c>
      <c r="BQ7" s="31">
        <f t="shared" si="7"/>
        <v>2.2346368715083798</v>
      </c>
      <c r="BR7" s="31">
        <f t="shared" si="7"/>
        <v>0</v>
      </c>
      <c r="BS7" s="31">
        <f t="shared" si="7"/>
        <v>0</v>
      </c>
      <c r="BT7" s="31">
        <f t="shared" si="7"/>
        <v>0</v>
      </c>
      <c r="BV7" s="49">
        <v>6.25E-2</v>
      </c>
      <c r="BW7" s="37">
        <f t="shared" ref="BW7:CT8" si="8">AW5+AW6+AW7</f>
        <v>0.5617977528089888</v>
      </c>
      <c r="BX7" s="30">
        <f t="shared" si="8"/>
        <v>0</v>
      </c>
      <c r="BY7" s="31">
        <f t="shared" si="8"/>
        <v>0</v>
      </c>
      <c r="BZ7" s="30">
        <f t="shared" si="8"/>
        <v>0</v>
      </c>
      <c r="CA7" s="30">
        <f t="shared" si="8"/>
        <v>0</v>
      </c>
      <c r="CB7" s="30">
        <f t="shared" si="8"/>
        <v>0</v>
      </c>
      <c r="CC7" s="32">
        <f t="shared" si="8"/>
        <v>1.1173184357541899</v>
      </c>
      <c r="CD7" s="30">
        <f t="shared" si="8"/>
        <v>0.5617977528089888</v>
      </c>
      <c r="CE7" s="30">
        <f t="shared" si="8"/>
        <v>0</v>
      </c>
      <c r="CF7" s="30">
        <f t="shared" si="8"/>
        <v>0.5617977528089888</v>
      </c>
      <c r="CG7" s="30">
        <f t="shared" si="8"/>
        <v>0</v>
      </c>
      <c r="CH7" s="49">
        <f t="shared" si="8"/>
        <v>81.460674157303373</v>
      </c>
      <c r="CI7" s="30">
        <f t="shared" si="8"/>
        <v>2.2346368715083798</v>
      </c>
      <c r="CJ7" s="30">
        <f t="shared" si="8"/>
        <v>2.808988764044944</v>
      </c>
      <c r="CK7" s="30">
        <f t="shared" si="8"/>
        <v>5.617977528089888</v>
      </c>
      <c r="CL7" s="30">
        <f t="shared" si="8"/>
        <v>15.730337078651685</v>
      </c>
      <c r="CM7" s="30">
        <f t="shared" si="8"/>
        <v>3.3707865168539328</v>
      </c>
      <c r="CN7" s="30">
        <f t="shared" si="8"/>
        <v>0</v>
      </c>
      <c r="CO7" s="30">
        <f t="shared" si="8"/>
        <v>0.5617977528089888</v>
      </c>
      <c r="CP7" s="30">
        <f t="shared" si="8"/>
        <v>0.5617977528089888</v>
      </c>
      <c r="CQ7" s="31">
        <f t="shared" si="8"/>
        <v>2.2346368715083798</v>
      </c>
      <c r="CR7" s="31">
        <f t="shared" si="8"/>
        <v>0</v>
      </c>
      <c r="CS7" s="31">
        <f t="shared" si="8"/>
        <v>0</v>
      </c>
      <c r="CT7" s="31">
        <f t="shared" si="8"/>
        <v>59.887005649717516</v>
      </c>
      <c r="CU7" s="35"/>
      <c r="CV7" s="35"/>
      <c r="CW7" s="25" t="s">
        <v>51</v>
      </c>
      <c r="CX7" s="18"/>
      <c r="CY7" s="18"/>
      <c r="CZ7" s="18">
        <f>BY14-BY13</f>
        <v>0</v>
      </c>
      <c r="DA7" s="18"/>
      <c r="DB7" s="18"/>
      <c r="DC7" s="18"/>
      <c r="DD7" s="18">
        <f>CC13</f>
        <v>97.765363128491629</v>
      </c>
      <c r="DE7" s="17"/>
      <c r="DF7" s="17"/>
      <c r="DG7" s="17"/>
      <c r="DH7" s="17"/>
      <c r="DI7" s="17"/>
      <c r="DJ7" s="17"/>
      <c r="DK7" s="17"/>
      <c r="DL7" s="17"/>
      <c r="DM7" s="17"/>
      <c r="DN7" s="17"/>
      <c r="DO7" s="17"/>
      <c r="DP7" s="17"/>
      <c r="DQ7" s="17"/>
      <c r="DR7" s="17"/>
      <c r="DS7" s="17"/>
      <c r="DT7" s="17"/>
      <c r="DU7" s="17"/>
    </row>
    <row r="8" spans="1:126" ht="18.75" x14ac:dyDescent="0.25">
      <c r="B8" s="49" t="s">
        <v>5</v>
      </c>
      <c r="C8" s="49">
        <v>0</v>
      </c>
      <c r="D8" s="49">
        <v>0</v>
      </c>
      <c r="E8" s="49">
        <v>0</v>
      </c>
      <c r="F8" s="49">
        <v>0</v>
      </c>
      <c r="G8" s="49">
        <v>1</v>
      </c>
      <c r="H8" s="49">
        <v>0</v>
      </c>
      <c r="I8" s="49">
        <v>14</v>
      </c>
      <c r="J8" s="49">
        <v>96</v>
      </c>
      <c r="K8" s="49">
        <v>32</v>
      </c>
      <c r="L8" s="49">
        <v>17</v>
      </c>
      <c r="M8" s="49">
        <v>9</v>
      </c>
      <c r="N8" s="49">
        <v>1</v>
      </c>
      <c r="O8" s="49">
        <v>0</v>
      </c>
      <c r="P8" s="49">
        <v>8</v>
      </c>
      <c r="Q8" s="49">
        <v>0</v>
      </c>
      <c r="R8" s="49">
        <v>0</v>
      </c>
      <c r="S8" s="49">
        <v>178</v>
      </c>
      <c r="V8" s="49">
        <v>0.125</v>
      </c>
      <c r="W8" s="6">
        <f>F5</f>
        <v>2</v>
      </c>
      <c r="X8" s="49">
        <f>F6</f>
        <v>0</v>
      </c>
      <c r="Y8" s="2">
        <f>F7</f>
        <v>5</v>
      </c>
      <c r="Z8" s="49">
        <f>F8</f>
        <v>0</v>
      </c>
      <c r="AA8" s="49">
        <f>F9</f>
        <v>0</v>
      </c>
      <c r="AB8" s="49">
        <f>F10</f>
        <v>0</v>
      </c>
      <c r="AC8" s="4">
        <f>F11</f>
        <v>0</v>
      </c>
      <c r="AD8" s="49">
        <f>F12</f>
        <v>0</v>
      </c>
      <c r="AE8" s="49">
        <f>F13</f>
        <v>0</v>
      </c>
      <c r="AF8" s="49">
        <f>F14</f>
        <v>0</v>
      </c>
      <c r="AG8" s="49">
        <f>F15</f>
        <v>0</v>
      </c>
      <c r="AH8" s="49">
        <f>F16</f>
        <v>0</v>
      </c>
      <c r="AI8" s="49">
        <f>F17</f>
        <v>2</v>
      </c>
      <c r="AJ8" s="49">
        <f>F18</f>
        <v>3</v>
      </c>
      <c r="AK8" s="49">
        <f>F19</f>
        <v>10</v>
      </c>
      <c r="AL8" s="49">
        <f>F20</f>
        <v>0</v>
      </c>
      <c r="AM8" s="49">
        <f>F21</f>
        <v>0</v>
      </c>
      <c r="AN8" s="49">
        <f>F22</f>
        <v>0</v>
      </c>
      <c r="AO8" s="49">
        <f>F23</f>
        <v>0</v>
      </c>
      <c r="AP8" s="49">
        <f>F24</f>
        <v>0</v>
      </c>
      <c r="AQ8" s="2">
        <f>F25</f>
        <v>0</v>
      </c>
      <c r="AR8" s="2">
        <f>F25</f>
        <v>0</v>
      </c>
      <c r="AS8" s="2">
        <f>F27</f>
        <v>160</v>
      </c>
      <c r="AT8" s="2">
        <f>F28</f>
        <v>48</v>
      </c>
      <c r="AU8" s="5"/>
      <c r="AV8" s="49">
        <v>0.125</v>
      </c>
      <c r="AW8" s="37">
        <f t="shared" ref="AW8:BT8" si="9">PRODUCT(W8*100*1/W21)</f>
        <v>1.1235955056179776</v>
      </c>
      <c r="AX8" s="30">
        <f t="shared" si="9"/>
        <v>0</v>
      </c>
      <c r="AY8" s="31">
        <f t="shared" si="9"/>
        <v>2.808988764044944</v>
      </c>
      <c r="AZ8" s="30">
        <f t="shared" si="9"/>
        <v>0</v>
      </c>
      <c r="BA8" s="30">
        <f t="shared" si="9"/>
        <v>0</v>
      </c>
      <c r="BB8" s="30">
        <f t="shared" si="9"/>
        <v>0</v>
      </c>
      <c r="BC8" s="32">
        <f t="shared" si="9"/>
        <v>0</v>
      </c>
      <c r="BD8" s="30">
        <f t="shared" si="9"/>
        <v>0</v>
      </c>
      <c r="BE8" s="30">
        <f t="shared" si="9"/>
        <v>0</v>
      </c>
      <c r="BF8" s="30">
        <f t="shared" si="9"/>
        <v>0</v>
      </c>
      <c r="BG8" s="30">
        <f t="shared" si="9"/>
        <v>0</v>
      </c>
      <c r="BH8" s="49">
        <f t="shared" si="9"/>
        <v>0</v>
      </c>
      <c r="BI8" s="30">
        <f t="shared" si="9"/>
        <v>1.1173184357541899</v>
      </c>
      <c r="BJ8" s="30">
        <f t="shared" si="9"/>
        <v>1.6853932584269662</v>
      </c>
      <c r="BK8" s="30">
        <f t="shared" si="9"/>
        <v>5.617977528089888</v>
      </c>
      <c r="BL8" s="30">
        <f t="shared" si="9"/>
        <v>0</v>
      </c>
      <c r="BM8" s="30">
        <f t="shared" si="9"/>
        <v>0</v>
      </c>
      <c r="BN8" s="30">
        <f t="shared" si="9"/>
        <v>0</v>
      </c>
      <c r="BO8" s="30">
        <f t="shared" si="9"/>
        <v>0</v>
      </c>
      <c r="BP8" s="30">
        <f t="shared" si="9"/>
        <v>0</v>
      </c>
      <c r="BQ8" s="31">
        <f t="shared" si="9"/>
        <v>0</v>
      </c>
      <c r="BR8" s="31">
        <f t="shared" si="9"/>
        <v>0</v>
      </c>
      <c r="BS8" s="31">
        <f t="shared" si="9"/>
        <v>89.385474860335194</v>
      </c>
      <c r="BT8" s="31">
        <f t="shared" si="9"/>
        <v>27.118644067796609</v>
      </c>
      <c r="BV8" s="49">
        <v>0.125</v>
      </c>
      <c r="BW8" s="37">
        <f t="shared" ref="BW8:CM8" si="10">AW5+AW6+AW7+AW8</f>
        <v>1.6853932584269664</v>
      </c>
      <c r="BX8" s="30">
        <f t="shared" si="10"/>
        <v>0</v>
      </c>
      <c r="BY8" s="31">
        <f t="shared" si="10"/>
        <v>2.808988764044944</v>
      </c>
      <c r="BZ8" s="30">
        <f t="shared" si="10"/>
        <v>0</v>
      </c>
      <c r="CA8" s="30">
        <f t="shared" si="10"/>
        <v>0</v>
      </c>
      <c r="CB8" s="30">
        <f t="shared" si="10"/>
        <v>0</v>
      </c>
      <c r="CC8" s="32">
        <f t="shared" si="10"/>
        <v>1.1173184357541899</v>
      </c>
      <c r="CD8" s="30">
        <f t="shared" si="10"/>
        <v>0.5617977528089888</v>
      </c>
      <c r="CE8" s="30">
        <f t="shared" si="10"/>
        <v>0</v>
      </c>
      <c r="CF8" s="30">
        <f t="shared" si="10"/>
        <v>0.5617977528089888</v>
      </c>
      <c r="CG8" s="30">
        <f t="shared" si="10"/>
        <v>0</v>
      </c>
      <c r="CH8" s="49">
        <f t="shared" si="10"/>
        <v>81.460674157303373</v>
      </c>
      <c r="CI8" s="30">
        <f t="shared" si="10"/>
        <v>3.3519553072625694</v>
      </c>
      <c r="CJ8" s="30">
        <f t="shared" si="10"/>
        <v>4.4943820224719104</v>
      </c>
      <c r="CK8" s="30">
        <f t="shared" si="10"/>
        <v>11.235955056179776</v>
      </c>
      <c r="CL8" s="30">
        <f t="shared" si="10"/>
        <v>15.730337078651685</v>
      </c>
      <c r="CM8" s="30">
        <f t="shared" si="10"/>
        <v>3.3707865168539328</v>
      </c>
      <c r="CN8" s="30">
        <f t="shared" si="8"/>
        <v>0</v>
      </c>
      <c r="CO8" s="30">
        <f t="shared" ref="CO8:CT8" si="11">BO5+BO6+BO7+BO8</f>
        <v>0.5617977528089888</v>
      </c>
      <c r="CP8" s="30">
        <f t="shared" si="11"/>
        <v>0.5617977528089888</v>
      </c>
      <c r="CQ8" s="31">
        <f t="shared" si="11"/>
        <v>2.2346368715083798</v>
      </c>
      <c r="CR8" s="31">
        <f t="shared" si="11"/>
        <v>0</v>
      </c>
      <c r="CS8" s="31">
        <f t="shared" si="11"/>
        <v>89.385474860335194</v>
      </c>
      <c r="CT8" s="31">
        <f t="shared" si="11"/>
        <v>87.005649717514132</v>
      </c>
      <c r="CU8" s="35"/>
      <c r="CV8" s="35"/>
      <c r="CW8" s="25" t="s">
        <v>52</v>
      </c>
      <c r="CX8" s="18"/>
      <c r="CY8" s="18"/>
      <c r="CZ8" s="18">
        <f>BY20-BY14</f>
        <v>1.68539325842697</v>
      </c>
      <c r="DA8" s="18"/>
      <c r="DB8" s="18"/>
      <c r="DC8" s="18"/>
      <c r="DD8" s="18">
        <f>CC20-CC13</f>
        <v>2.2346368715083713</v>
      </c>
      <c r="DE8" s="17"/>
      <c r="DF8" s="17"/>
      <c r="DG8" s="17"/>
      <c r="DH8" s="17"/>
      <c r="DI8" s="17"/>
      <c r="DJ8" s="17"/>
      <c r="DK8" s="17"/>
      <c r="DL8" s="17"/>
      <c r="DM8" s="17"/>
      <c r="DN8" s="17"/>
      <c r="DO8" s="17"/>
      <c r="DP8" s="17"/>
      <c r="DQ8" s="17"/>
      <c r="DR8" s="17">
        <f>CQ20-CQ13</f>
        <v>0</v>
      </c>
      <c r="DS8" s="17">
        <f>CR20-CR13</f>
        <v>0</v>
      </c>
      <c r="DT8" s="17">
        <f>CS20-CS12</f>
        <v>0</v>
      </c>
      <c r="DU8" s="17">
        <f>CT20-CT9</f>
        <v>0.56497175141242906</v>
      </c>
    </row>
    <row r="9" spans="1:126" x14ac:dyDescent="0.25">
      <c r="B9" s="49" t="s">
        <v>7</v>
      </c>
      <c r="C9" s="49">
        <v>0</v>
      </c>
      <c r="D9" s="49">
        <v>0</v>
      </c>
      <c r="E9" s="49">
        <v>0</v>
      </c>
      <c r="F9" s="49">
        <v>0</v>
      </c>
      <c r="G9" s="49">
        <v>0</v>
      </c>
      <c r="H9" s="49">
        <v>2</v>
      </c>
      <c r="I9" s="49">
        <v>0</v>
      </c>
      <c r="J9" s="49">
        <v>1</v>
      </c>
      <c r="K9" s="49">
        <v>2</v>
      </c>
      <c r="L9" s="49">
        <v>2</v>
      </c>
      <c r="M9" s="49">
        <v>171</v>
      </c>
      <c r="N9" s="49">
        <v>0</v>
      </c>
      <c r="O9" s="49">
        <v>0</v>
      </c>
      <c r="P9" s="49">
        <v>0</v>
      </c>
      <c r="Q9" s="49">
        <v>0</v>
      </c>
      <c r="R9" s="49">
        <v>0</v>
      </c>
      <c r="S9" s="49">
        <v>178</v>
      </c>
      <c r="V9" s="49">
        <v>0.25</v>
      </c>
      <c r="W9" s="8">
        <f>G5</f>
        <v>0</v>
      </c>
      <c r="X9" s="49">
        <f>G6</f>
        <v>0</v>
      </c>
      <c r="Y9" s="2">
        <f>G7</f>
        <v>0</v>
      </c>
      <c r="Z9" s="49">
        <f>G8</f>
        <v>1</v>
      </c>
      <c r="AA9" s="49">
        <f>G9</f>
        <v>0</v>
      </c>
      <c r="AB9" s="49">
        <f>G10</f>
        <v>0</v>
      </c>
      <c r="AC9" s="4">
        <f>G11</f>
        <v>6</v>
      </c>
      <c r="AD9" s="49">
        <f>G12</f>
        <v>0</v>
      </c>
      <c r="AE9" s="49">
        <f>G13</f>
        <v>1</v>
      </c>
      <c r="AF9" s="49">
        <f>G14</f>
        <v>0</v>
      </c>
      <c r="AG9" s="49">
        <f>G15</f>
        <v>0</v>
      </c>
      <c r="AH9" s="49">
        <f>G16</f>
        <v>9</v>
      </c>
      <c r="AI9" s="49">
        <f>G17</f>
        <v>3</v>
      </c>
      <c r="AJ9" s="49">
        <f>G18</f>
        <v>4</v>
      </c>
      <c r="AK9" s="49">
        <f>G19</f>
        <v>77</v>
      </c>
      <c r="AL9" s="49">
        <f>G20</f>
        <v>17</v>
      </c>
      <c r="AM9" s="49">
        <f>G21</f>
        <v>4</v>
      </c>
      <c r="AN9" s="49">
        <f>G22</f>
        <v>0</v>
      </c>
      <c r="AO9" s="49">
        <f>G23</f>
        <v>4</v>
      </c>
      <c r="AP9" s="49">
        <f>G24</f>
        <v>0</v>
      </c>
      <c r="AQ9" s="2">
        <f>G25</f>
        <v>16</v>
      </c>
      <c r="AR9" s="2">
        <f>G26</f>
        <v>1</v>
      </c>
      <c r="AS9" s="2">
        <f>G27</f>
        <v>0</v>
      </c>
      <c r="AT9" s="2">
        <f>G28</f>
        <v>22</v>
      </c>
      <c r="AU9" s="5"/>
      <c r="AV9" s="49">
        <v>0.25</v>
      </c>
      <c r="AW9" s="38">
        <f t="shared" ref="AW9:BT9" si="12">PRODUCT(W9*100*1/W21)</f>
        <v>0</v>
      </c>
      <c r="AX9" s="30">
        <f t="shared" si="12"/>
        <v>0</v>
      </c>
      <c r="AY9" s="31">
        <f t="shared" si="12"/>
        <v>0</v>
      </c>
      <c r="AZ9" s="30">
        <f t="shared" si="12"/>
        <v>0.5617977528089888</v>
      </c>
      <c r="BA9" s="30">
        <f t="shared" si="12"/>
        <v>0</v>
      </c>
      <c r="BB9" s="30">
        <f t="shared" si="12"/>
        <v>0</v>
      </c>
      <c r="BC9" s="32">
        <f t="shared" si="12"/>
        <v>3.3519553072625698</v>
      </c>
      <c r="BD9" s="30">
        <f t="shared" si="12"/>
        <v>0</v>
      </c>
      <c r="BE9" s="30">
        <f t="shared" si="12"/>
        <v>0.5617977528089888</v>
      </c>
      <c r="BF9" s="30">
        <f t="shared" si="12"/>
        <v>0</v>
      </c>
      <c r="BG9" s="30">
        <f t="shared" si="12"/>
        <v>0</v>
      </c>
      <c r="BH9" s="49">
        <f t="shared" si="12"/>
        <v>5.0561797752808992</v>
      </c>
      <c r="BI9" s="30">
        <f t="shared" si="12"/>
        <v>1.6759776536312849</v>
      </c>
      <c r="BJ9" s="30">
        <f t="shared" si="12"/>
        <v>2.2471910112359552</v>
      </c>
      <c r="BK9" s="30">
        <f t="shared" si="12"/>
        <v>43.258426966292134</v>
      </c>
      <c r="BL9" s="30">
        <f t="shared" si="12"/>
        <v>9.5505617977528097</v>
      </c>
      <c r="BM9" s="30">
        <f t="shared" si="12"/>
        <v>2.2471910112359552</v>
      </c>
      <c r="BN9" s="30">
        <f t="shared" si="12"/>
        <v>0</v>
      </c>
      <c r="BO9" s="30">
        <f t="shared" si="12"/>
        <v>2.2471910112359552</v>
      </c>
      <c r="BP9" s="30">
        <f t="shared" si="12"/>
        <v>0</v>
      </c>
      <c r="BQ9" s="31">
        <f t="shared" si="12"/>
        <v>8.938547486033519</v>
      </c>
      <c r="BR9" s="31">
        <f t="shared" si="12"/>
        <v>0.55865921787709494</v>
      </c>
      <c r="BS9" s="31">
        <f t="shared" si="12"/>
        <v>0</v>
      </c>
      <c r="BT9" s="31">
        <f t="shared" si="12"/>
        <v>12.429378531073446</v>
      </c>
      <c r="BV9" s="49">
        <v>0.25</v>
      </c>
      <c r="BW9" s="38">
        <f t="shared" ref="BW9:CT9" si="13">AW5+AW6+AW7+AW8+AW9</f>
        <v>1.6853932584269664</v>
      </c>
      <c r="BX9" s="30">
        <f t="shared" si="13"/>
        <v>0</v>
      </c>
      <c r="BY9" s="31">
        <f t="shared" si="13"/>
        <v>2.808988764044944</v>
      </c>
      <c r="BZ9" s="30">
        <f t="shared" si="13"/>
        <v>0.5617977528089888</v>
      </c>
      <c r="CA9" s="30">
        <f t="shared" si="13"/>
        <v>0</v>
      </c>
      <c r="CB9" s="30">
        <f t="shared" si="13"/>
        <v>0</v>
      </c>
      <c r="CC9" s="32">
        <f t="shared" si="13"/>
        <v>4.4692737430167595</v>
      </c>
      <c r="CD9" s="30">
        <f t="shared" si="13"/>
        <v>0.5617977528089888</v>
      </c>
      <c r="CE9" s="30">
        <f t="shared" si="13"/>
        <v>0.5617977528089888</v>
      </c>
      <c r="CF9" s="30">
        <f t="shared" si="13"/>
        <v>0.5617977528089888</v>
      </c>
      <c r="CG9" s="30">
        <f t="shared" si="13"/>
        <v>0</v>
      </c>
      <c r="CH9" s="49">
        <f t="shared" si="13"/>
        <v>86.516853932584269</v>
      </c>
      <c r="CI9" s="30">
        <f t="shared" si="13"/>
        <v>5.0279329608938541</v>
      </c>
      <c r="CJ9" s="30">
        <f t="shared" si="13"/>
        <v>6.7415730337078656</v>
      </c>
      <c r="CK9" s="30">
        <f t="shared" si="13"/>
        <v>54.49438202247191</v>
      </c>
      <c r="CL9" s="30">
        <f t="shared" si="13"/>
        <v>25.280898876404493</v>
      </c>
      <c r="CM9" s="30">
        <f t="shared" si="13"/>
        <v>5.617977528089888</v>
      </c>
      <c r="CN9" s="30">
        <f t="shared" si="13"/>
        <v>0</v>
      </c>
      <c r="CO9" s="30">
        <f t="shared" si="13"/>
        <v>2.808988764044944</v>
      </c>
      <c r="CP9" s="30">
        <f t="shared" si="13"/>
        <v>0.5617977528089888</v>
      </c>
      <c r="CQ9" s="31">
        <f t="shared" si="13"/>
        <v>11.173184357541899</v>
      </c>
      <c r="CR9" s="31">
        <f t="shared" si="13"/>
        <v>0.55865921787709494</v>
      </c>
      <c r="CS9" s="31">
        <f t="shared" si="13"/>
        <v>89.385474860335194</v>
      </c>
      <c r="CT9" s="31">
        <f t="shared" si="13"/>
        <v>99.435028248587571</v>
      </c>
      <c r="CU9" s="35"/>
      <c r="CV9" s="35"/>
      <c r="CW9" s="29"/>
      <c r="CX9" s="29"/>
      <c r="CY9" s="29"/>
      <c r="CZ9" s="29"/>
      <c r="DA9" s="29"/>
      <c r="DB9" s="29"/>
      <c r="DC9" s="29"/>
      <c r="DD9" s="29"/>
      <c r="DE9" s="29"/>
      <c r="DF9" s="29"/>
      <c r="DG9" s="29"/>
      <c r="DH9" s="29"/>
      <c r="DI9" s="29"/>
      <c r="DJ9" s="29"/>
      <c r="DK9" s="29"/>
      <c r="DL9" s="29"/>
      <c r="DM9" s="29"/>
      <c r="DN9" s="29"/>
      <c r="DO9" s="29"/>
      <c r="DP9" s="29"/>
      <c r="DQ9" s="29"/>
      <c r="DR9" s="29"/>
      <c r="DS9" s="29"/>
      <c r="DT9" s="29"/>
      <c r="DU9" s="10"/>
    </row>
    <row r="10" spans="1:126" x14ac:dyDescent="0.25">
      <c r="B10" s="49" t="s">
        <v>9</v>
      </c>
      <c r="C10" s="49">
        <v>0</v>
      </c>
      <c r="D10" s="49">
        <v>0</v>
      </c>
      <c r="E10" s="49">
        <v>0</v>
      </c>
      <c r="F10" s="49">
        <v>0</v>
      </c>
      <c r="G10" s="49">
        <v>0</v>
      </c>
      <c r="H10" s="49">
        <v>0</v>
      </c>
      <c r="I10" s="49">
        <v>0</v>
      </c>
      <c r="J10" s="49">
        <v>0</v>
      </c>
      <c r="K10" s="49">
        <v>1</v>
      </c>
      <c r="L10" s="49">
        <v>1</v>
      </c>
      <c r="M10" s="49">
        <v>2</v>
      </c>
      <c r="N10" s="49">
        <v>1</v>
      </c>
      <c r="O10" s="49">
        <v>173</v>
      </c>
      <c r="P10" s="49">
        <v>0</v>
      </c>
      <c r="Q10" s="49">
        <v>0</v>
      </c>
      <c r="R10" s="49">
        <v>0</v>
      </c>
      <c r="S10" s="49">
        <v>178</v>
      </c>
      <c r="V10" s="49">
        <v>0.5</v>
      </c>
      <c r="W10" s="8">
        <f>H5</f>
        <v>0</v>
      </c>
      <c r="X10" s="49">
        <f>H6</f>
        <v>2</v>
      </c>
      <c r="Y10" s="2">
        <f>H7</f>
        <v>89</v>
      </c>
      <c r="Z10" s="49">
        <f>H8</f>
        <v>0</v>
      </c>
      <c r="AA10" s="49">
        <f>H9</f>
        <v>2</v>
      </c>
      <c r="AB10" s="49">
        <f>H10</f>
        <v>0</v>
      </c>
      <c r="AC10" s="4">
        <f>H11</f>
        <v>56</v>
      </c>
      <c r="AD10" s="49">
        <f>H12</f>
        <v>1</v>
      </c>
      <c r="AE10" s="49">
        <f>H13</f>
        <v>0</v>
      </c>
      <c r="AF10" s="49">
        <f>H14</f>
        <v>1</v>
      </c>
      <c r="AG10" s="49">
        <f>H15</f>
        <v>2</v>
      </c>
      <c r="AH10" s="49">
        <f>H16</f>
        <v>7</v>
      </c>
      <c r="AI10" s="49">
        <f>H17</f>
        <v>40</v>
      </c>
      <c r="AJ10" s="49">
        <f>H18</f>
        <v>43</v>
      </c>
      <c r="AK10" s="49">
        <f>H19</f>
        <v>22</v>
      </c>
      <c r="AL10" s="49">
        <f>H20</f>
        <v>3</v>
      </c>
      <c r="AM10" s="49">
        <f>H21</f>
        <v>16</v>
      </c>
      <c r="AN10" s="49">
        <f>H22</f>
        <v>3</v>
      </c>
      <c r="AO10" s="49">
        <f>H23</f>
        <v>3</v>
      </c>
      <c r="AP10" s="49">
        <f>H24</f>
        <v>0</v>
      </c>
      <c r="AQ10" s="2">
        <f>H25</f>
        <v>58</v>
      </c>
      <c r="AR10" s="2">
        <f>H26</f>
        <v>36</v>
      </c>
      <c r="AS10" s="2">
        <f>H27</f>
        <v>11</v>
      </c>
      <c r="AT10" s="3">
        <f>H28</f>
        <v>1</v>
      </c>
      <c r="AU10" s="5"/>
      <c r="AV10" s="49">
        <v>0.5</v>
      </c>
      <c r="AW10" s="38">
        <f t="shared" ref="AW10:BT10" si="14">PRODUCT(W10*100*1/W21)</f>
        <v>0</v>
      </c>
      <c r="AX10" s="30">
        <f t="shared" si="14"/>
        <v>1.1235955056179776</v>
      </c>
      <c r="AY10" s="31">
        <f t="shared" si="14"/>
        <v>50</v>
      </c>
      <c r="AZ10" s="30">
        <f t="shared" si="14"/>
        <v>0</v>
      </c>
      <c r="BA10" s="30">
        <f t="shared" si="14"/>
        <v>1.1235955056179776</v>
      </c>
      <c r="BB10" s="30">
        <f t="shared" si="14"/>
        <v>0</v>
      </c>
      <c r="BC10" s="32">
        <f t="shared" si="14"/>
        <v>31.284916201117319</v>
      </c>
      <c r="BD10" s="30">
        <f t="shared" si="14"/>
        <v>0.5617977528089888</v>
      </c>
      <c r="BE10" s="30">
        <f t="shared" si="14"/>
        <v>0</v>
      </c>
      <c r="BF10" s="30">
        <f t="shared" si="14"/>
        <v>0.5617977528089888</v>
      </c>
      <c r="BG10" s="30">
        <f t="shared" si="14"/>
        <v>1.1299435028248588</v>
      </c>
      <c r="BH10" s="49">
        <f t="shared" si="14"/>
        <v>3.9325842696629212</v>
      </c>
      <c r="BI10" s="30">
        <f t="shared" si="14"/>
        <v>22.346368715083798</v>
      </c>
      <c r="BJ10" s="30">
        <f t="shared" si="14"/>
        <v>24.157303370786519</v>
      </c>
      <c r="BK10" s="30">
        <f t="shared" si="14"/>
        <v>12.359550561797754</v>
      </c>
      <c r="BL10" s="30">
        <f t="shared" si="14"/>
        <v>1.6853932584269662</v>
      </c>
      <c r="BM10" s="30">
        <f t="shared" si="14"/>
        <v>8.9887640449438209</v>
      </c>
      <c r="BN10" s="30">
        <f t="shared" si="14"/>
        <v>1.6759776536312849</v>
      </c>
      <c r="BO10" s="30">
        <f t="shared" si="14"/>
        <v>1.6853932584269662</v>
      </c>
      <c r="BP10" s="30">
        <f t="shared" si="14"/>
        <v>0</v>
      </c>
      <c r="BQ10" s="31">
        <f t="shared" si="14"/>
        <v>32.402234636871505</v>
      </c>
      <c r="BR10" s="31">
        <f t="shared" si="14"/>
        <v>20.11173184357542</v>
      </c>
      <c r="BS10" s="31">
        <f t="shared" si="14"/>
        <v>6.1452513966480451</v>
      </c>
      <c r="BT10" s="33">
        <f t="shared" si="14"/>
        <v>0.56497175141242939</v>
      </c>
      <c r="BV10" s="49">
        <v>0.5</v>
      </c>
      <c r="BW10" s="38">
        <f t="shared" ref="BW10:CT10" si="15">AW5+AW6+AW7+AW8+AW9+AW10</f>
        <v>1.6853932584269664</v>
      </c>
      <c r="BX10" s="30">
        <f t="shared" si="15"/>
        <v>1.1235955056179776</v>
      </c>
      <c r="BY10" s="31">
        <f t="shared" si="15"/>
        <v>52.80898876404494</v>
      </c>
      <c r="BZ10" s="30">
        <f t="shared" si="15"/>
        <v>0.5617977528089888</v>
      </c>
      <c r="CA10" s="30">
        <f t="shared" si="15"/>
        <v>1.1235955056179776</v>
      </c>
      <c r="CB10" s="30">
        <f t="shared" si="15"/>
        <v>0</v>
      </c>
      <c r="CC10" s="32">
        <f t="shared" si="15"/>
        <v>35.754189944134076</v>
      </c>
      <c r="CD10" s="30">
        <f t="shared" si="15"/>
        <v>1.1235955056179776</v>
      </c>
      <c r="CE10" s="30">
        <f t="shared" si="15"/>
        <v>0.5617977528089888</v>
      </c>
      <c r="CF10" s="30">
        <f t="shared" si="15"/>
        <v>1.1235955056179776</v>
      </c>
      <c r="CG10" s="30">
        <f t="shared" si="15"/>
        <v>1.1299435028248588</v>
      </c>
      <c r="CH10" s="49">
        <f t="shared" si="15"/>
        <v>90.449438202247194</v>
      </c>
      <c r="CI10" s="30">
        <f t="shared" si="15"/>
        <v>27.374301675977652</v>
      </c>
      <c r="CJ10" s="30">
        <f t="shared" si="15"/>
        <v>30.898876404494384</v>
      </c>
      <c r="CK10" s="30">
        <f t="shared" si="15"/>
        <v>66.853932584269671</v>
      </c>
      <c r="CL10" s="30">
        <f t="shared" si="15"/>
        <v>26.966292134831459</v>
      </c>
      <c r="CM10" s="30">
        <f t="shared" si="15"/>
        <v>14.606741573033709</v>
      </c>
      <c r="CN10" s="30">
        <f t="shared" si="15"/>
        <v>1.6759776536312849</v>
      </c>
      <c r="CO10" s="30">
        <f t="shared" si="15"/>
        <v>4.4943820224719104</v>
      </c>
      <c r="CP10" s="30">
        <f t="shared" si="15"/>
        <v>0.5617977528089888</v>
      </c>
      <c r="CQ10" s="31">
        <f t="shared" si="15"/>
        <v>43.575418994413404</v>
      </c>
      <c r="CR10" s="31">
        <f t="shared" si="15"/>
        <v>20.670391061452516</v>
      </c>
      <c r="CS10" s="31">
        <f t="shared" si="15"/>
        <v>95.530726256983243</v>
      </c>
      <c r="CT10" s="33">
        <f t="shared" si="15"/>
        <v>100</v>
      </c>
      <c r="CU10" s="35"/>
      <c r="CV10" s="35"/>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row>
    <row r="11" spans="1:126" x14ac:dyDescent="0.25">
      <c r="B11" s="49" t="s">
        <v>10</v>
      </c>
      <c r="C11" s="4">
        <v>0</v>
      </c>
      <c r="D11" s="4">
        <v>0</v>
      </c>
      <c r="E11" s="4">
        <v>2</v>
      </c>
      <c r="F11" s="4">
        <v>0</v>
      </c>
      <c r="G11" s="4">
        <v>6</v>
      </c>
      <c r="H11" s="4">
        <v>56</v>
      </c>
      <c r="I11" s="4">
        <v>80</v>
      </c>
      <c r="J11" s="4">
        <v>27</v>
      </c>
      <c r="K11" s="4">
        <v>4</v>
      </c>
      <c r="L11" s="3">
        <v>1</v>
      </c>
      <c r="M11" s="3">
        <v>1</v>
      </c>
      <c r="N11" s="3">
        <v>1</v>
      </c>
      <c r="O11" s="3">
        <v>1</v>
      </c>
      <c r="P11" s="3">
        <v>0</v>
      </c>
      <c r="Q11" s="3">
        <v>0</v>
      </c>
      <c r="R11" s="3">
        <v>0</v>
      </c>
      <c r="S11" s="49">
        <v>179</v>
      </c>
      <c r="V11" s="49">
        <v>1</v>
      </c>
      <c r="W11" s="8">
        <f>I5</f>
        <v>19</v>
      </c>
      <c r="X11" s="49">
        <f>I6</f>
        <v>1</v>
      </c>
      <c r="Y11" s="2">
        <f>I7</f>
        <v>66</v>
      </c>
      <c r="Z11" s="49">
        <f>I8</f>
        <v>14</v>
      </c>
      <c r="AA11" s="49">
        <f>I9</f>
        <v>0</v>
      </c>
      <c r="AB11" s="49">
        <f>I10</f>
        <v>0</v>
      </c>
      <c r="AC11" s="4">
        <f>I11</f>
        <v>80</v>
      </c>
      <c r="AD11" s="49">
        <f>I12</f>
        <v>10</v>
      </c>
      <c r="AE11" s="49">
        <f>I13</f>
        <v>1</v>
      </c>
      <c r="AF11" s="49">
        <f>I14</f>
        <v>0</v>
      </c>
      <c r="AG11" s="49">
        <f>I15</f>
        <v>0</v>
      </c>
      <c r="AH11" s="49">
        <f>I16</f>
        <v>2</v>
      </c>
      <c r="AI11" s="49">
        <f>I17</f>
        <v>71</v>
      </c>
      <c r="AJ11" s="49">
        <f>I18</f>
        <v>54</v>
      </c>
      <c r="AK11" s="49">
        <f>I19</f>
        <v>5</v>
      </c>
      <c r="AL11" s="49">
        <f>I20</f>
        <v>2</v>
      </c>
      <c r="AM11" s="49">
        <f>I21</f>
        <v>65</v>
      </c>
      <c r="AN11" s="49">
        <f>I22</f>
        <v>49</v>
      </c>
      <c r="AO11" s="49">
        <f>I23</f>
        <v>16</v>
      </c>
      <c r="AP11" s="49">
        <f>I24</f>
        <v>1</v>
      </c>
      <c r="AQ11" s="2">
        <f>I25</f>
        <v>45</v>
      </c>
      <c r="AR11" s="2">
        <f>I26</f>
        <v>103</v>
      </c>
      <c r="AS11" s="2">
        <f>I27</f>
        <v>7</v>
      </c>
      <c r="AT11" s="3">
        <f>I28</f>
        <v>0</v>
      </c>
      <c r="AU11" s="5"/>
      <c r="AV11" s="49">
        <v>1</v>
      </c>
      <c r="AW11" s="38">
        <f t="shared" ref="AW11:BT11" si="16">PRODUCT(W11*100*1/W21)</f>
        <v>10.674157303370787</v>
      </c>
      <c r="AX11" s="30">
        <f t="shared" si="16"/>
        <v>0.5617977528089888</v>
      </c>
      <c r="AY11" s="31">
        <f t="shared" si="16"/>
        <v>37.078651685393261</v>
      </c>
      <c r="AZ11" s="30">
        <f t="shared" si="16"/>
        <v>7.8651685393258424</v>
      </c>
      <c r="BA11" s="30">
        <f t="shared" si="16"/>
        <v>0</v>
      </c>
      <c r="BB11" s="30">
        <f t="shared" si="16"/>
        <v>0</v>
      </c>
      <c r="BC11" s="32">
        <f t="shared" si="16"/>
        <v>44.692737430167597</v>
      </c>
      <c r="BD11" s="30">
        <f t="shared" si="16"/>
        <v>5.617977528089888</v>
      </c>
      <c r="BE11" s="30">
        <f t="shared" si="16"/>
        <v>0.5617977528089888</v>
      </c>
      <c r="BF11" s="30">
        <f t="shared" si="16"/>
        <v>0</v>
      </c>
      <c r="BG11" s="30">
        <f t="shared" si="16"/>
        <v>0</v>
      </c>
      <c r="BH11" s="49">
        <f t="shared" si="16"/>
        <v>1.1235955056179776</v>
      </c>
      <c r="BI11" s="30">
        <f t="shared" si="16"/>
        <v>39.66480446927374</v>
      </c>
      <c r="BJ11" s="30">
        <f t="shared" si="16"/>
        <v>30.337078651685392</v>
      </c>
      <c r="BK11" s="30">
        <f t="shared" si="16"/>
        <v>2.808988764044944</v>
      </c>
      <c r="BL11" s="30">
        <f t="shared" si="16"/>
        <v>1.1235955056179776</v>
      </c>
      <c r="BM11" s="30">
        <f t="shared" si="16"/>
        <v>36.516853932584269</v>
      </c>
      <c r="BN11" s="30">
        <f t="shared" si="16"/>
        <v>27.374301675977655</v>
      </c>
      <c r="BO11" s="30">
        <f t="shared" si="16"/>
        <v>8.9887640449438209</v>
      </c>
      <c r="BP11" s="30">
        <f t="shared" si="16"/>
        <v>0.5617977528089888</v>
      </c>
      <c r="BQ11" s="31">
        <f t="shared" si="16"/>
        <v>25.139664804469273</v>
      </c>
      <c r="BR11" s="31">
        <f t="shared" si="16"/>
        <v>57.541899441340782</v>
      </c>
      <c r="BS11" s="31">
        <f t="shared" si="16"/>
        <v>3.9106145251396649</v>
      </c>
      <c r="BT11" s="33">
        <f t="shared" si="16"/>
        <v>0</v>
      </c>
      <c r="BV11" s="49">
        <v>1</v>
      </c>
      <c r="BW11" s="38">
        <f t="shared" ref="BW11:CT11" si="17">AW5+AW6+AW7+AW8+AW9+AW10+AW11</f>
        <v>12.359550561797754</v>
      </c>
      <c r="BX11" s="30">
        <f t="shared" si="17"/>
        <v>1.6853932584269664</v>
      </c>
      <c r="BY11" s="31">
        <f t="shared" si="17"/>
        <v>89.887640449438209</v>
      </c>
      <c r="BZ11" s="30">
        <f t="shared" si="17"/>
        <v>8.4269662921348321</v>
      </c>
      <c r="CA11" s="30">
        <f t="shared" si="17"/>
        <v>1.1235955056179776</v>
      </c>
      <c r="CB11" s="30">
        <f t="shared" si="17"/>
        <v>0</v>
      </c>
      <c r="CC11" s="32">
        <f t="shared" si="17"/>
        <v>80.44692737430168</v>
      </c>
      <c r="CD11" s="30">
        <f t="shared" si="17"/>
        <v>6.7415730337078656</v>
      </c>
      <c r="CE11" s="30">
        <f t="shared" si="17"/>
        <v>1.1235955056179776</v>
      </c>
      <c r="CF11" s="30">
        <f t="shared" si="17"/>
        <v>1.1235955056179776</v>
      </c>
      <c r="CG11" s="30">
        <f t="shared" si="17"/>
        <v>1.1299435028248588</v>
      </c>
      <c r="CH11" s="49">
        <f t="shared" si="17"/>
        <v>91.573033707865164</v>
      </c>
      <c r="CI11" s="30">
        <f t="shared" si="17"/>
        <v>67.039106145251395</v>
      </c>
      <c r="CJ11" s="30">
        <f t="shared" si="17"/>
        <v>61.235955056179776</v>
      </c>
      <c r="CK11" s="30">
        <f t="shared" si="17"/>
        <v>69.662921348314612</v>
      </c>
      <c r="CL11" s="30">
        <f t="shared" si="17"/>
        <v>28.089887640449437</v>
      </c>
      <c r="CM11" s="30">
        <f t="shared" si="17"/>
        <v>51.123595505617978</v>
      </c>
      <c r="CN11" s="30">
        <f t="shared" si="17"/>
        <v>29.050279329608941</v>
      </c>
      <c r="CO11" s="30">
        <f t="shared" si="17"/>
        <v>13.483146067415731</v>
      </c>
      <c r="CP11" s="30">
        <f t="shared" si="17"/>
        <v>1.1235955056179776</v>
      </c>
      <c r="CQ11" s="31">
        <f t="shared" si="17"/>
        <v>68.715083798882674</v>
      </c>
      <c r="CR11" s="31">
        <f t="shared" si="17"/>
        <v>78.212290502793294</v>
      </c>
      <c r="CS11" s="31">
        <f t="shared" si="17"/>
        <v>99.441340782122907</v>
      </c>
      <c r="CT11" s="33">
        <f t="shared" si="17"/>
        <v>100</v>
      </c>
      <c r="CU11" s="35"/>
      <c r="CV11" s="35"/>
      <c r="CW11" s="10"/>
      <c r="CX11" s="10"/>
      <c r="CY11" s="10" t="str">
        <f>A3</f>
        <v>Enterococcus faecalis</v>
      </c>
      <c r="CZ11" s="10"/>
      <c r="DA11" s="10"/>
      <c r="DB11" s="10"/>
      <c r="DC11" s="10"/>
      <c r="DD11" s="10"/>
      <c r="DE11" s="10"/>
      <c r="DF11" s="10"/>
      <c r="DG11" s="10"/>
      <c r="DH11" s="10"/>
      <c r="DI11" s="10"/>
      <c r="DJ11" s="10"/>
      <c r="DK11" s="10"/>
      <c r="DL11" s="10"/>
      <c r="DM11" s="10"/>
      <c r="DN11" s="10"/>
      <c r="DO11" s="10"/>
      <c r="DP11" s="10"/>
      <c r="DQ11" s="10"/>
      <c r="DR11" s="10"/>
      <c r="DS11" s="10"/>
      <c r="DT11" s="10"/>
      <c r="DU11" s="10"/>
    </row>
    <row r="12" spans="1:126" x14ac:dyDescent="0.25">
      <c r="B12" s="49" t="s">
        <v>11</v>
      </c>
      <c r="C12" s="49">
        <v>0</v>
      </c>
      <c r="D12" s="49">
        <v>0</v>
      </c>
      <c r="E12" s="49">
        <v>1</v>
      </c>
      <c r="F12" s="49">
        <v>0</v>
      </c>
      <c r="G12" s="49">
        <v>0</v>
      </c>
      <c r="H12" s="49">
        <v>1</v>
      </c>
      <c r="I12" s="49">
        <v>10</v>
      </c>
      <c r="J12" s="49">
        <v>33</v>
      </c>
      <c r="K12" s="49">
        <v>97</v>
      </c>
      <c r="L12" s="49">
        <v>27</v>
      </c>
      <c r="M12" s="49">
        <v>5</v>
      </c>
      <c r="N12" s="49">
        <v>4</v>
      </c>
      <c r="O12" s="49">
        <v>0</v>
      </c>
      <c r="P12" s="49">
        <v>0</v>
      </c>
      <c r="Q12" s="49">
        <v>0</v>
      </c>
      <c r="R12" s="49">
        <v>0</v>
      </c>
      <c r="S12" s="49">
        <v>178</v>
      </c>
      <c r="V12" s="49">
        <v>2</v>
      </c>
      <c r="W12" s="8">
        <f>J5</f>
        <v>113</v>
      </c>
      <c r="X12" s="49">
        <f>J6</f>
        <v>0</v>
      </c>
      <c r="Y12" s="2">
        <f>J7</f>
        <v>9</v>
      </c>
      <c r="Z12" s="49">
        <f>J8</f>
        <v>96</v>
      </c>
      <c r="AA12" s="49">
        <f>J9</f>
        <v>1</v>
      </c>
      <c r="AB12" s="49">
        <f>J10</f>
        <v>0</v>
      </c>
      <c r="AC12" s="4">
        <f>J11</f>
        <v>27</v>
      </c>
      <c r="AD12" s="49">
        <f>J12</f>
        <v>33</v>
      </c>
      <c r="AE12" s="49">
        <f>J13</f>
        <v>2</v>
      </c>
      <c r="AF12" s="49">
        <f>J14</f>
        <v>3</v>
      </c>
      <c r="AG12" s="49">
        <f>J15</f>
        <v>0</v>
      </c>
      <c r="AH12" s="49">
        <f>J16</f>
        <v>3</v>
      </c>
      <c r="AI12" s="49">
        <f>J17</f>
        <v>7</v>
      </c>
      <c r="AJ12" s="49">
        <f>J18</f>
        <v>10</v>
      </c>
      <c r="AK12" s="49">
        <f>J19</f>
        <v>6</v>
      </c>
      <c r="AL12" s="49">
        <f>J20</f>
        <v>8</v>
      </c>
      <c r="AM12" s="49">
        <f>J21</f>
        <v>43</v>
      </c>
      <c r="AN12" s="49">
        <f>J22</f>
        <v>91</v>
      </c>
      <c r="AO12" s="49">
        <f>J23</f>
        <v>25</v>
      </c>
      <c r="AP12" s="49">
        <f>J24</f>
        <v>4</v>
      </c>
      <c r="AQ12" s="2">
        <f>J25</f>
        <v>53</v>
      </c>
      <c r="AR12" s="2">
        <f>J26</f>
        <v>38</v>
      </c>
      <c r="AS12" s="2">
        <f>J27</f>
        <v>1</v>
      </c>
      <c r="AT12" s="3">
        <f>J28</f>
        <v>0</v>
      </c>
      <c r="AU12" s="5"/>
      <c r="AV12" s="49">
        <v>2</v>
      </c>
      <c r="AW12" s="38">
        <f t="shared" ref="AW12:BT12" si="18">PRODUCT(W12*100*1/W21)</f>
        <v>63.483146067415731</v>
      </c>
      <c r="AX12" s="30">
        <f t="shared" si="18"/>
        <v>0</v>
      </c>
      <c r="AY12" s="31">
        <f t="shared" si="18"/>
        <v>5.0561797752808992</v>
      </c>
      <c r="AZ12" s="30">
        <f t="shared" si="18"/>
        <v>53.932584269662918</v>
      </c>
      <c r="BA12" s="30">
        <f t="shared" si="18"/>
        <v>0.5617977528089888</v>
      </c>
      <c r="BB12" s="30">
        <f t="shared" si="18"/>
        <v>0</v>
      </c>
      <c r="BC12" s="32">
        <f t="shared" si="18"/>
        <v>15.083798882681565</v>
      </c>
      <c r="BD12" s="30">
        <f t="shared" si="18"/>
        <v>18.539325842696631</v>
      </c>
      <c r="BE12" s="30">
        <f t="shared" si="18"/>
        <v>1.1235955056179776</v>
      </c>
      <c r="BF12" s="30">
        <f t="shared" si="18"/>
        <v>1.6853932584269662</v>
      </c>
      <c r="BG12" s="30">
        <f t="shared" si="18"/>
        <v>0</v>
      </c>
      <c r="BH12" s="49">
        <f t="shared" si="18"/>
        <v>1.6853932584269662</v>
      </c>
      <c r="BI12" s="30">
        <f t="shared" si="18"/>
        <v>3.9106145251396649</v>
      </c>
      <c r="BJ12" s="30">
        <f t="shared" si="18"/>
        <v>5.617977528089888</v>
      </c>
      <c r="BK12" s="30">
        <f t="shared" si="18"/>
        <v>3.3707865168539324</v>
      </c>
      <c r="BL12" s="30">
        <f t="shared" si="18"/>
        <v>4.4943820224719104</v>
      </c>
      <c r="BM12" s="30">
        <f t="shared" si="18"/>
        <v>24.157303370786519</v>
      </c>
      <c r="BN12" s="30">
        <f t="shared" si="18"/>
        <v>50.837988826815639</v>
      </c>
      <c r="BO12" s="30">
        <f t="shared" si="18"/>
        <v>14.044943820224718</v>
      </c>
      <c r="BP12" s="30">
        <f t="shared" si="18"/>
        <v>2.2471910112359552</v>
      </c>
      <c r="BQ12" s="31">
        <f t="shared" si="18"/>
        <v>29.608938547486034</v>
      </c>
      <c r="BR12" s="31">
        <f t="shared" si="18"/>
        <v>21.229050279329609</v>
      </c>
      <c r="BS12" s="31">
        <f t="shared" si="18"/>
        <v>0.55865921787709494</v>
      </c>
      <c r="BT12" s="33">
        <f t="shared" si="18"/>
        <v>0</v>
      </c>
      <c r="BV12" s="49">
        <v>2</v>
      </c>
      <c r="BW12" s="38">
        <f t="shared" ref="BW12:CT12" si="19">AW5+AW6+AW7+AW8+AW9+AW10+AW11+AW12</f>
        <v>75.842696629213492</v>
      </c>
      <c r="BX12" s="30">
        <f t="shared" si="19"/>
        <v>1.6853932584269664</v>
      </c>
      <c r="BY12" s="31">
        <f t="shared" si="19"/>
        <v>94.943820224719104</v>
      </c>
      <c r="BZ12" s="30">
        <f t="shared" si="19"/>
        <v>62.359550561797747</v>
      </c>
      <c r="CA12" s="30">
        <f t="shared" si="19"/>
        <v>1.6853932584269664</v>
      </c>
      <c r="CB12" s="30">
        <f t="shared" si="19"/>
        <v>0</v>
      </c>
      <c r="CC12" s="32">
        <f t="shared" si="19"/>
        <v>95.530726256983243</v>
      </c>
      <c r="CD12" s="30">
        <f t="shared" si="19"/>
        <v>25.280898876404496</v>
      </c>
      <c r="CE12" s="30">
        <f t="shared" si="19"/>
        <v>2.2471910112359552</v>
      </c>
      <c r="CF12" s="30">
        <f t="shared" si="19"/>
        <v>2.808988764044944</v>
      </c>
      <c r="CG12" s="30">
        <f t="shared" si="19"/>
        <v>1.1299435028248588</v>
      </c>
      <c r="CH12" s="49">
        <f t="shared" si="19"/>
        <v>93.258426966292134</v>
      </c>
      <c r="CI12" s="30">
        <f t="shared" si="19"/>
        <v>70.949720670391059</v>
      </c>
      <c r="CJ12" s="30">
        <f t="shared" si="19"/>
        <v>66.853932584269671</v>
      </c>
      <c r="CK12" s="30">
        <f t="shared" si="19"/>
        <v>73.033707865168537</v>
      </c>
      <c r="CL12" s="30">
        <f t="shared" si="19"/>
        <v>32.584269662921344</v>
      </c>
      <c r="CM12" s="30">
        <f t="shared" si="19"/>
        <v>75.280898876404493</v>
      </c>
      <c r="CN12" s="30">
        <f t="shared" si="19"/>
        <v>79.888268156424573</v>
      </c>
      <c r="CO12" s="30">
        <f t="shared" si="19"/>
        <v>27.528089887640448</v>
      </c>
      <c r="CP12" s="30">
        <f t="shared" si="19"/>
        <v>3.3707865168539328</v>
      </c>
      <c r="CQ12" s="31">
        <f t="shared" si="19"/>
        <v>98.324022346368707</v>
      </c>
      <c r="CR12" s="31">
        <f t="shared" si="19"/>
        <v>99.441340782122907</v>
      </c>
      <c r="CS12" s="31">
        <f t="shared" si="19"/>
        <v>100</v>
      </c>
      <c r="CT12" s="33">
        <f t="shared" si="19"/>
        <v>100</v>
      </c>
      <c r="CU12" s="35"/>
      <c r="CV12" s="35"/>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row>
    <row r="13" spans="1:126" x14ac:dyDescent="0.25">
      <c r="B13" s="49" t="s">
        <v>13</v>
      </c>
      <c r="C13" s="49">
        <v>0</v>
      </c>
      <c r="D13" s="49">
        <v>0</v>
      </c>
      <c r="E13" s="49">
        <v>0</v>
      </c>
      <c r="F13" s="49">
        <v>0</v>
      </c>
      <c r="G13" s="49">
        <v>1</v>
      </c>
      <c r="H13" s="49">
        <v>0</v>
      </c>
      <c r="I13" s="49">
        <v>1</v>
      </c>
      <c r="J13" s="49">
        <v>2</v>
      </c>
      <c r="K13" s="49">
        <v>0</v>
      </c>
      <c r="L13" s="49">
        <v>0</v>
      </c>
      <c r="M13" s="49">
        <v>5</v>
      </c>
      <c r="N13" s="49">
        <v>39</v>
      </c>
      <c r="O13" s="49">
        <v>69</v>
      </c>
      <c r="P13" s="49">
        <v>61</v>
      </c>
      <c r="Q13" s="49">
        <v>0</v>
      </c>
      <c r="R13" s="49">
        <v>0</v>
      </c>
      <c r="S13" s="49">
        <v>178</v>
      </c>
      <c r="V13" s="49">
        <v>4</v>
      </c>
      <c r="W13" s="8">
        <f>K5</f>
        <v>29</v>
      </c>
      <c r="X13" s="49">
        <f>K6</f>
        <v>3</v>
      </c>
      <c r="Y13" s="2">
        <f>K7</f>
        <v>6</v>
      </c>
      <c r="Z13" s="49">
        <f>K8</f>
        <v>32</v>
      </c>
      <c r="AA13" s="49">
        <f>K9</f>
        <v>2</v>
      </c>
      <c r="AB13" s="49">
        <f>K10</f>
        <v>1</v>
      </c>
      <c r="AC13" s="4">
        <f>K11</f>
        <v>4</v>
      </c>
      <c r="AD13" s="49">
        <f>K12</f>
        <v>97</v>
      </c>
      <c r="AE13" s="49">
        <f>K13</f>
        <v>0</v>
      </c>
      <c r="AF13" s="49">
        <f>K14</f>
        <v>70</v>
      </c>
      <c r="AG13" s="49">
        <f>K15</f>
        <v>0</v>
      </c>
      <c r="AH13" s="49">
        <f>K16</f>
        <v>3</v>
      </c>
      <c r="AI13" s="49">
        <f>K17</f>
        <v>6</v>
      </c>
      <c r="AJ13" s="49">
        <f>K18</f>
        <v>4</v>
      </c>
      <c r="AK13" s="49">
        <f>K19</f>
        <v>3</v>
      </c>
      <c r="AL13" s="49">
        <f>K20</f>
        <v>54</v>
      </c>
      <c r="AM13" s="49">
        <f>K21</f>
        <v>30</v>
      </c>
      <c r="AN13" s="49">
        <f>K22</f>
        <v>31</v>
      </c>
      <c r="AO13" s="49">
        <f>K23</f>
        <v>34</v>
      </c>
      <c r="AP13" s="49">
        <f>K24</f>
        <v>8</v>
      </c>
      <c r="AQ13" s="2">
        <f>K25</f>
        <v>3</v>
      </c>
      <c r="AR13" s="2">
        <f>K26</f>
        <v>1</v>
      </c>
      <c r="AS13" s="3">
        <f>K27</f>
        <v>0</v>
      </c>
      <c r="AT13" s="3">
        <f>K28</f>
        <v>0</v>
      </c>
      <c r="AU13" s="5"/>
      <c r="AV13" s="49">
        <v>4</v>
      </c>
      <c r="AW13" s="38">
        <f t="shared" ref="AW13:BT13" si="20">PRODUCT(W13*100*1/W21)</f>
        <v>16.292134831460675</v>
      </c>
      <c r="AX13" s="30">
        <f t="shared" si="20"/>
        <v>1.6853932584269662</v>
      </c>
      <c r="AY13" s="31">
        <f t="shared" si="20"/>
        <v>3.3707865168539324</v>
      </c>
      <c r="AZ13" s="30">
        <f t="shared" si="20"/>
        <v>17.977528089887642</v>
      </c>
      <c r="BA13" s="30">
        <f t="shared" si="20"/>
        <v>1.1235955056179776</v>
      </c>
      <c r="BB13" s="30">
        <f t="shared" si="20"/>
        <v>0.5617977528089888</v>
      </c>
      <c r="BC13" s="32">
        <f t="shared" si="20"/>
        <v>2.2346368715083798</v>
      </c>
      <c r="BD13" s="30">
        <f t="shared" si="20"/>
        <v>54.49438202247191</v>
      </c>
      <c r="BE13" s="30">
        <f t="shared" si="20"/>
        <v>0</v>
      </c>
      <c r="BF13" s="30">
        <f t="shared" si="20"/>
        <v>39.325842696629216</v>
      </c>
      <c r="BG13" s="30">
        <f t="shared" si="20"/>
        <v>0</v>
      </c>
      <c r="BH13" s="49">
        <f t="shared" si="20"/>
        <v>1.6853932584269662</v>
      </c>
      <c r="BI13" s="30">
        <f t="shared" si="20"/>
        <v>3.3519553072625698</v>
      </c>
      <c r="BJ13" s="30">
        <f t="shared" si="20"/>
        <v>2.2471910112359552</v>
      </c>
      <c r="BK13" s="30">
        <f t="shared" si="20"/>
        <v>1.6853932584269662</v>
      </c>
      <c r="BL13" s="30">
        <f t="shared" si="20"/>
        <v>30.337078651685392</v>
      </c>
      <c r="BM13" s="30">
        <f t="shared" si="20"/>
        <v>16.853932584269664</v>
      </c>
      <c r="BN13" s="30">
        <f t="shared" si="20"/>
        <v>17.318435754189945</v>
      </c>
      <c r="BO13" s="30">
        <f t="shared" si="20"/>
        <v>19.101123595505619</v>
      </c>
      <c r="BP13" s="30">
        <f t="shared" si="20"/>
        <v>4.4943820224719104</v>
      </c>
      <c r="BQ13" s="31">
        <f t="shared" si="20"/>
        <v>1.6759776536312849</v>
      </c>
      <c r="BR13" s="31">
        <f t="shared" si="20"/>
        <v>0.55865921787709494</v>
      </c>
      <c r="BS13" s="33">
        <f t="shared" si="20"/>
        <v>0</v>
      </c>
      <c r="BT13" s="33">
        <f t="shared" si="20"/>
        <v>0</v>
      </c>
      <c r="BV13" s="49">
        <v>4</v>
      </c>
      <c r="BW13" s="38">
        <f t="shared" ref="BW13:CT13" si="21">AW5+AW6+AW7+AW8+AW9+AW10+AW11+AW12+AW13</f>
        <v>92.134831460674164</v>
      </c>
      <c r="BX13" s="30">
        <f t="shared" si="21"/>
        <v>3.3707865168539328</v>
      </c>
      <c r="BY13" s="31">
        <f t="shared" si="21"/>
        <v>98.31460674157303</v>
      </c>
      <c r="BZ13" s="30">
        <f t="shared" si="21"/>
        <v>80.337078651685388</v>
      </c>
      <c r="CA13" s="30">
        <f t="shared" si="21"/>
        <v>2.808988764044944</v>
      </c>
      <c r="CB13" s="30">
        <f t="shared" si="21"/>
        <v>0.5617977528089888</v>
      </c>
      <c r="CC13" s="32">
        <f t="shared" si="21"/>
        <v>97.765363128491629</v>
      </c>
      <c r="CD13" s="30">
        <f t="shared" si="21"/>
        <v>79.775280898876403</v>
      </c>
      <c r="CE13" s="30">
        <f t="shared" si="21"/>
        <v>2.2471910112359552</v>
      </c>
      <c r="CF13" s="30">
        <f t="shared" si="21"/>
        <v>42.134831460674164</v>
      </c>
      <c r="CG13" s="30">
        <f t="shared" si="21"/>
        <v>1.1299435028248588</v>
      </c>
      <c r="CH13" s="49">
        <f t="shared" si="21"/>
        <v>94.943820224719104</v>
      </c>
      <c r="CI13" s="30">
        <f t="shared" si="21"/>
        <v>74.30167597765363</v>
      </c>
      <c r="CJ13" s="30">
        <f t="shared" si="21"/>
        <v>69.101123595505626</v>
      </c>
      <c r="CK13" s="30">
        <f t="shared" si="21"/>
        <v>74.719101123595507</v>
      </c>
      <c r="CL13" s="30">
        <f t="shared" si="21"/>
        <v>62.921348314606732</v>
      </c>
      <c r="CM13" s="30">
        <f t="shared" si="21"/>
        <v>92.13483146067415</v>
      </c>
      <c r="CN13" s="30">
        <f t="shared" si="21"/>
        <v>97.206703910614522</v>
      </c>
      <c r="CO13" s="30">
        <f t="shared" si="21"/>
        <v>46.629213483146067</v>
      </c>
      <c r="CP13" s="30">
        <f t="shared" si="21"/>
        <v>7.8651685393258433</v>
      </c>
      <c r="CQ13" s="31">
        <f t="shared" si="21"/>
        <v>99.999999999999986</v>
      </c>
      <c r="CR13" s="31">
        <f t="shared" si="21"/>
        <v>100</v>
      </c>
      <c r="CS13" s="33">
        <f t="shared" si="21"/>
        <v>100</v>
      </c>
      <c r="CT13" s="33">
        <f t="shared" si="21"/>
        <v>100</v>
      </c>
      <c r="CU13" s="36"/>
      <c r="CV13" s="36"/>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row>
    <row r="14" spans="1:126" x14ac:dyDescent="0.25">
      <c r="B14" s="49" t="s">
        <v>14</v>
      </c>
      <c r="C14" s="49">
        <v>0</v>
      </c>
      <c r="D14" s="49">
        <v>0</v>
      </c>
      <c r="E14" s="49">
        <v>1</v>
      </c>
      <c r="F14" s="49">
        <v>0</v>
      </c>
      <c r="G14" s="49">
        <v>0</v>
      </c>
      <c r="H14" s="49">
        <v>1</v>
      </c>
      <c r="I14" s="49">
        <v>0</v>
      </c>
      <c r="J14" s="49">
        <v>3</v>
      </c>
      <c r="K14" s="49">
        <v>70</v>
      </c>
      <c r="L14" s="49">
        <v>37</v>
      </c>
      <c r="M14" s="49">
        <v>66</v>
      </c>
      <c r="N14" s="49">
        <v>0</v>
      </c>
      <c r="O14" s="49">
        <v>0</v>
      </c>
      <c r="P14" s="49">
        <v>0</v>
      </c>
      <c r="Q14" s="49">
        <v>0</v>
      </c>
      <c r="R14" s="49">
        <v>0</v>
      </c>
      <c r="S14" s="49">
        <v>178</v>
      </c>
      <c r="V14" s="49">
        <v>8</v>
      </c>
      <c r="W14" s="8">
        <f>L5</f>
        <v>14</v>
      </c>
      <c r="X14" s="49">
        <f>L6</f>
        <v>22</v>
      </c>
      <c r="Y14" s="4">
        <f>L7</f>
        <v>0</v>
      </c>
      <c r="Z14" s="49">
        <f>L8</f>
        <v>17</v>
      </c>
      <c r="AA14" s="49">
        <f>L9</f>
        <v>2</v>
      </c>
      <c r="AB14" s="49">
        <f>L10</f>
        <v>1</v>
      </c>
      <c r="AC14" s="3">
        <f>L11</f>
        <v>1</v>
      </c>
      <c r="AD14" s="49">
        <f>L12</f>
        <v>27</v>
      </c>
      <c r="AE14" s="49">
        <f>L13</f>
        <v>0</v>
      </c>
      <c r="AF14" s="49">
        <f>L14</f>
        <v>37</v>
      </c>
      <c r="AG14" s="49">
        <f>L15</f>
        <v>2</v>
      </c>
      <c r="AH14" s="49">
        <f>L16</f>
        <v>0</v>
      </c>
      <c r="AI14" s="49">
        <f>L17</f>
        <v>46</v>
      </c>
      <c r="AJ14" s="49">
        <f>L18</f>
        <v>7</v>
      </c>
      <c r="AK14" s="49">
        <f>L19</f>
        <v>45</v>
      </c>
      <c r="AL14" s="49">
        <f>L20</f>
        <v>55</v>
      </c>
      <c r="AM14" s="49">
        <f>L21</f>
        <v>14</v>
      </c>
      <c r="AN14" s="49">
        <f>L22</f>
        <v>5</v>
      </c>
      <c r="AO14" s="49">
        <f>L23</f>
        <v>20</v>
      </c>
      <c r="AP14" s="49">
        <f>L24</f>
        <v>164</v>
      </c>
      <c r="AQ14" s="3">
        <f>L25</f>
        <v>0</v>
      </c>
      <c r="AR14" s="3">
        <f>L26</f>
        <v>0</v>
      </c>
      <c r="AS14" s="3">
        <f>L27</f>
        <v>0</v>
      </c>
      <c r="AT14" s="3">
        <f>L28</f>
        <v>0</v>
      </c>
      <c r="AU14" s="7"/>
      <c r="AV14" s="49">
        <v>8</v>
      </c>
      <c r="AW14" s="38">
        <f t="shared" ref="AW14:BT14" si="22">PRODUCT(W14*100*1/W21)</f>
        <v>7.8651685393258424</v>
      </c>
      <c r="AX14" s="30">
        <f t="shared" si="22"/>
        <v>12.359550561797754</v>
      </c>
      <c r="AY14" s="32">
        <f t="shared" si="22"/>
        <v>0</v>
      </c>
      <c r="AZ14" s="30">
        <f t="shared" si="22"/>
        <v>9.5505617977528097</v>
      </c>
      <c r="BA14" s="30">
        <f t="shared" si="22"/>
        <v>1.1235955056179776</v>
      </c>
      <c r="BB14" s="30">
        <f t="shared" si="22"/>
        <v>0.5617977528089888</v>
      </c>
      <c r="BC14" s="33">
        <f t="shared" si="22"/>
        <v>0.55865921787709494</v>
      </c>
      <c r="BD14" s="30">
        <f t="shared" si="22"/>
        <v>15.168539325842696</v>
      </c>
      <c r="BE14" s="30">
        <f t="shared" si="22"/>
        <v>0</v>
      </c>
      <c r="BF14" s="30">
        <f t="shared" si="22"/>
        <v>20.786516853932586</v>
      </c>
      <c r="BG14" s="30">
        <f t="shared" si="22"/>
        <v>1.1299435028248588</v>
      </c>
      <c r="BH14" s="49">
        <f t="shared" si="22"/>
        <v>0</v>
      </c>
      <c r="BI14" s="30">
        <f t="shared" si="22"/>
        <v>25.69832402234637</v>
      </c>
      <c r="BJ14" s="30">
        <f t="shared" si="22"/>
        <v>3.9325842696629212</v>
      </c>
      <c r="BK14" s="30">
        <f t="shared" si="22"/>
        <v>25.280898876404493</v>
      </c>
      <c r="BL14" s="30">
        <f t="shared" si="22"/>
        <v>30.898876404494381</v>
      </c>
      <c r="BM14" s="30">
        <f t="shared" si="22"/>
        <v>7.8651685393258424</v>
      </c>
      <c r="BN14" s="30">
        <f t="shared" si="22"/>
        <v>2.7932960893854748</v>
      </c>
      <c r="BO14" s="30">
        <f t="shared" si="22"/>
        <v>11.235955056179776</v>
      </c>
      <c r="BP14" s="30">
        <f t="shared" si="22"/>
        <v>92.134831460674164</v>
      </c>
      <c r="BQ14" s="33">
        <f t="shared" si="22"/>
        <v>0</v>
      </c>
      <c r="BR14" s="33">
        <f t="shared" si="22"/>
        <v>0</v>
      </c>
      <c r="BS14" s="33">
        <f t="shared" si="22"/>
        <v>0</v>
      </c>
      <c r="BT14" s="33">
        <f t="shared" si="22"/>
        <v>0</v>
      </c>
      <c r="BV14" s="49">
        <v>8</v>
      </c>
      <c r="BW14" s="38">
        <f t="shared" ref="BW14:CT14" si="23">AW5+AW6+AW7+AW8+AW9+AW10+AW11+AW12+AW13+AW14</f>
        <v>100</v>
      </c>
      <c r="BX14" s="30">
        <f t="shared" si="23"/>
        <v>15.730337078651687</v>
      </c>
      <c r="BY14" s="32">
        <f t="shared" si="23"/>
        <v>98.31460674157303</v>
      </c>
      <c r="BZ14" s="30">
        <f t="shared" si="23"/>
        <v>89.887640449438194</v>
      </c>
      <c r="CA14" s="30">
        <f t="shared" si="23"/>
        <v>3.9325842696629216</v>
      </c>
      <c r="CB14" s="30">
        <f t="shared" si="23"/>
        <v>1.1235955056179776</v>
      </c>
      <c r="CC14" s="33">
        <f t="shared" si="23"/>
        <v>98.324022346368722</v>
      </c>
      <c r="CD14" s="30">
        <f t="shared" si="23"/>
        <v>94.943820224719104</v>
      </c>
      <c r="CE14" s="30">
        <f t="shared" si="23"/>
        <v>2.2471910112359552</v>
      </c>
      <c r="CF14" s="30">
        <f t="shared" si="23"/>
        <v>62.921348314606746</v>
      </c>
      <c r="CG14" s="30">
        <f t="shared" si="23"/>
        <v>2.2598870056497176</v>
      </c>
      <c r="CH14" s="49">
        <f t="shared" si="23"/>
        <v>94.943820224719104</v>
      </c>
      <c r="CI14" s="30">
        <f t="shared" si="23"/>
        <v>100</v>
      </c>
      <c r="CJ14" s="30">
        <f t="shared" si="23"/>
        <v>73.033707865168552</v>
      </c>
      <c r="CK14" s="30">
        <f t="shared" si="23"/>
        <v>100</v>
      </c>
      <c r="CL14" s="30">
        <f t="shared" si="23"/>
        <v>93.820224719101105</v>
      </c>
      <c r="CM14" s="30">
        <f t="shared" si="23"/>
        <v>99.999999999999986</v>
      </c>
      <c r="CN14" s="30">
        <f t="shared" si="23"/>
        <v>100</v>
      </c>
      <c r="CO14" s="30">
        <f t="shared" si="23"/>
        <v>57.865168539325843</v>
      </c>
      <c r="CP14" s="30">
        <f t="shared" si="23"/>
        <v>100</v>
      </c>
      <c r="CQ14" s="33">
        <f t="shared" si="23"/>
        <v>99.999999999999986</v>
      </c>
      <c r="CR14" s="33">
        <f t="shared" si="23"/>
        <v>100</v>
      </c>
      <c r="CS14" s="33">
        <f t="shared" si="23"/>
        <v>100</v>
      </c>
      <c r="CT14" s="33">
        <f t="shared" si="23"/>
        <v>100</v>
      </c>
      <c r="CU14" s="36"/>
      <c r="CV14" s="36"/>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row>
    <row r="15" spans="1:126" x14ac:dyDescent="0.25">
      <c r="B15" s="49" t="s">
        <v>16</v>
      </c>
      <c r="C15" s="49">
        <v>0</v>
      </c>
      <c r="D15" s="49">
        <v>0</v>
      </c>
      <c r="E15" s="49">
        <v>0</v>
      </c>
      <c r="F15" s="49">
        <v>0</v>
      </c>
      <c r="G15" s="49">
        <v>0</v>
      </c>
      <c r="H15" s="49">
        <v>2</v>
      </c>
      <c r="I15" s="49">
        <v>0</v>
      </c>
      <c r="J15" s="49">
        <v>0</v>
      </c>
      <c r="K15" s="49">
        <v>0</v>
      </c>
      <c r="L15" s="49">
        <v>2</v>
      </c>
      <c r="M15" s="49">
        <v>32</v>
      </c>
      <c r="N15" s="49">
        <v>102</v>
      </c>
      <c r="O15" s="49">
        <v>27</v>
      </c>
      <c r="P15" s="49">
        <v>3</v>
      </c>
      <c r="Q15" s="49">
        <v>9</v>
      </c>
      <c r="R15" s="49">
        <v>0</v>
      </c>
      <c r="S15" s="49">
        <v>177</v>
      </c>
      <c r="V15" s="49">
        <v>16</v>
      </c>
      <c r="W15" s="8">
        <f>M5</f>
        <v>0</v>
      </c>
      <c r="X15" s="49">
        <f>M6</f>
        <v>150</v>
      </c>
      <c r="Y15" s="3">
        <f>M7</f>
        <v>2</v>
      </c>
      <c r="Z15" s="49">
        <f>M8</f>
        <v>9</v>
      </c>
      <c r="AA15" s="49">
        <f>M9</f>
        <v>171</v>
      </c>
      <c r="AB15" s="49">
        <f>M10</f>
        <v>2</v>
      </c>
      <c r="AC15" s="3">
        <f>M11</f>
        <v>1</v>
      </c>
      <c r="AD15" s="49">
        <f>M12</f>
        <v>5</v>
      </c>
      <c r="AE15" s="49">
        <f>M13</f>
        <v>5</v>
      </c>
      <c r="AF15" s="49">
        <f>M14</f>
        <v>66</v>
      </c>
      <c r="AG15" s="49">
        <f>M15</f>
        <v>32</v>
      </c>
      <c r="AH15" s="49">
        <f>M16</f>
        <v>4</v>
      </c>
      <c r="AI15" s="49">
        <f>M17</f>
        <v>0</v>
      </c>
      <c r="AJ15" s="49">
        <f>M18</f>
        <v>48</v>
      </c>
      <c r="AK15" s="49">
        <f>M19</f>
        <v>0</v>
      </c>
      <c r="AL15" s="49">
        <f>M20</f>
        <v>11</v>
      </c>
      <c r="AM15" s="49">
        <f>M21</f>
        <v>0</v>
      </c>
      <c r="AN15" s="49">
        <f>M22</f>
        <v>0</v>
      </c>
      <c r="AO15" s="49">
        <f>M23</f>
        <v>18</v>
      </c>
      <c r="AP15" s="49">
        <f>M24</f>
        <v>0</v>
      </c>
      <c r="AQ15" s="3">
        <f>M25</f>
        <v>0</v>
      </c>
      <c r="AR15" s="3">
        <f>M26</f>
        <v>0</v>
      </c>
      <c r="AS15" s="3">
        <f>M27</f>
        <v>0</v>
      </c>
      <c r="AT15" s="3">
        <f>M28</f>
        <v>0</v>
      </c>
      <c r="AU15" s="7"/>
      <c r="AV15" s="49">
        <v>16</v>
      </c>
      <c r="AW15" s="38">
        <f t="shared" ref="AW15:BT15" si="24">PRODUCT(W15*100*1/W21)</f>
        <v>0</v>
      </c>
      <c r="AX15" s="30">
        <f t="shared" si="24"/>
        <v>84.269662921348313</v>
      </c>
      <c r="AY15" s="33">
        <f t="shared" si="24"/>
        <v>1.1235955056179776</v>
      </c>
      <c r="AZ15" s="30">
        <f t="shared" si="24"/>
        <v>5.0561797752808992</v>
      </c>
      <c r="BA15" s="30">
        <f t="shared" si="24"/>
        <v>96.067415730337075</v>
      </c>
      <c r="BB15" s="30">
        <f t="shared" si="24"/>
        <v>1.1235955056179776</v>
      </c>
      <c r="BC15" s="33">
        <f t="shared" si="24"/>
        <v>0.55865921787709494</v>
      </c>
      <c r="BD15" s="30">
        <f t="shared" si="24"/>
        <v>2.808988764044944</v>
      </c>
      <c r="BE15" s="30">
        <f t="shared" si="24"/>
        <v>2.808988764044944</v>
      </c>
      <c r="BF15" s="30">
        <f t="shared" si="24"/>
        <v>37.078651685393261</v>
      </c>
      <c r="BG15" s="30">
        <f t="shared" si="24"/>
        <v>18.07909604519774</v>
      </c>
      <c r="BH15" s="49">
        <f t="shared" si="24"/>
        <v>2.2471910112359552</v>
      </c>
      <c r="BI15" s="30">
        <f t="shared" si="24"/>
        <v>0</v>
      </c>
      <c r="BJ15" s="30">
        <f t="shared" si="24"/>
        <v>26.966292134831459</v>
      </c>
      <c r="BK15" s="30">
        <f t="shared" si="24"/>
        <v>0</v>
      </c>
      <c r="BL15" s="30">
        <f t="shared" si="24"/>
        <v>6.1797752808988768</v>
      </c>
      <c r="BM15" s="30">
        <f t="shared" si="24"/>
        <v>0</v>
      </c>
      <c r="BN15" s="30">
        <f t="shared" si="24"/>
        <v>0</v>
      </c>
      <c r="BO15" s="30">
        <f t="shared" si="24"/>
        <v>10.112359550561798</v>
      </c>
      <c r="BP15" s="30">
        <f t="shared" si="24"/>
        <v>0</v>
      </c>
      <c r="BQ15" s="33">
        <f t="shared" si="24"/>
        <v>0</v>
      </c>
      <c r="BR15" s="33">
        <f t="shared" si="24"/>
        <v>0</v>
      </c>
      <c r="BS15" s="33">
        <f t="shared" si="24"/>
        <v>0</v>
      </c>
      <c r="BT15" s="33">
        <f t="shared" si="24"/>
        <v>0</v>
      </c>
      <c r="BV15" s="49">
        <v>16</v>
      </c>
      <c r="BW15" s="38">
        <f t="shared" ref="BW15:CT15" si="25">AW5+AW6+AW7+AW8+AW9+AW10+AW11+AW12+AW13+AW14+AW15</f>
        <v>100</v>
      </c>
      <c r="BX15" s="30">
        <f t="shared" si="25"/>
        <v>100</v>
      </c>
      <c r="BY15" s="33">
        <f t="shared" si="25"/>
        <v>99.438202247191015</v>
      </c>
      <c r="BZ15" s="30">
        <f t="shared" si="25"/>
        <v>94.94382022471909</v>
      </c>
      <c r="CA15" s="30">
        <f t="shared" si="25"/>
        <v>100</v>
      </c>
      <c r="CB15" s="30">
        <f t="shared" si="25"/>
        <v>2.2471910112359552</v>
      </c>
      <c r="CC15" s="33">
        <f t="shared" si="25"/>
        <v>98.882681564245814</v>
      </c>
      <c r="CD15" s="30">
        <f t="shared" si="25"/>
        <v>97.752808988764045</v>
      </c>
      <c r="CE15" s="30">
        <f t="shared" si="25"/>
        <v>5.0561797752808992</v>
      </c>
      <c r="CF15" s="30">
        <f t="shared" si="25"/>
        <v>100</v>
      </c>
      <c r="CG15" s="30">
        <f t="shared" si="25"/>
        <v>20.338983050847457</v>
      </c>
      <c r="CH15" s="49">
        <f t="shared" si="25"/>
        <v>97.19101123595506</v>
      </c>
      <c r="CI15" s="30">
        <f t="shared" si="25"/>
        <v>100</v>
      </c>
      <c r="CJ15" s="30">
        <f t="shared" si="25"/>
        <v>100.00000000000001</v>
      </c>
      <c r="CK15" s="30">
        <f t="shared" si="25"/>
        <v>100</v>
      </c>
      <c r="CL15" s="30">
        <f t="shared" si="25"/>
        <v>99.999999999999986</v>
      </c>
      <c r="CM15" s="30">
        <f t="shared" si="25"/>
        <v>99.999999999999986</v>
      </c>
      <c r="CN15" s="30">
        <f t="shared" si="25"/>
        <v>100</v>
      </c>
      <c r="CO15" s="30">
        <f t="shared" si="25"/>
        <v>67.977528089887642</v>
      </c>
      <c r="CP15" s="30">
        <f t="shared" si="25"/>
        <v>100</v>
      </c>
      <c r="CQ15" s="33">
        <f t="shared" si="25"/>
        <v>99.999999999999986</v>
      </c>
      <c r="CR15" s="33">
        <f t="shared" si="25"/>
        <v>100</v>
      </c>
      <c r="CS15" s="33">
        <f t="shared" si="25"/>
        <v>100</v>
      </c>
      <c r="CT15" s="33">
        <f t="shared" si="25"/>
        <v>100</v>
      </c>
      <c r="CU15" s="36"/>
      <c r="CV15" s="36"/>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row>
    <row r="16" spans="1:126" x14ac:dyDescent="0.25">
      <c r="B16" s="49" t="s">
        <v>17</v>
      </c>
      <c r="C16" s="49">
        <v>0</v>
      </c>
      <c r="D16" s="49">
        <v>0</v>
      </c>
      <c r="E16" s="49">
        <v>145</v>
      </c>
      <c r="F16" s="49">
        <v>0</v>
      </c>
      <c r="G16" s="49">
        <v>9</v>
      </c>
      <c r="H16" s="49">
        <v>7</v>
      </c>
      <c r="I16" s="49">
        <v>2</v>
      </c>
      <c r="J16" s="49">
        <v>3</v>
      </c>
      <c r="K16" s="49">
        <v>3</v>
      </c>
      <c r="L16" s="49">
        <v>0</v>
      </c>
      <c r="M16" s="49">
        <v>4</v>
      </c>
      <c r="N16" s="49">
        <v>5</v>
      </c>
      <c r="O16" s="49">
        <v>0</v>
      </c>
      <c r="P16" s="49">
        <v>0</v>
      </c>
      <c r="Q16" s="49">
        <v>0</v>
      </c>
      <c r="R16" s="49">
        <v>0</v>
      </c>
      <c r="S16" s="49">
        <v>178</v>
      </c>
      <c r="V16" s="49">
        <v>32</v>
      </c>
      <c r="W16" s="8">
        <f>N5</f>
        <v>0</v>
      </c>
      <c r="X16" s="49">
        <f>N6</f>
        <v>0</v>
      </c>
      <c r="Y16" s="3">
        <f>N7</f>
        <v>0</v>
      </c>
      <c r="Z16" s="49">
        <f>N8</f>
        <v>1</v>
      </c>
      <c r="AA16" s="49">
        <f>N9</f>
        <v>0</v>
      </c>
      <c r="AB16" s="49">
        <f>N10</f>
        <v>1</v>
      </c>
      <c r="AC16" s="3">
        <f>N11</f>
        <v>1</v>
      </c>
      <c r="AD16" s="49">
        <f>N12</f>
        <v>4</v>
      </c>
      <c r="AE16" s="49">
        <f>N13</f>
        <v>39</v>
      </c>
      <c r="AF16" s="49">
        <f>N14</f>
        <v>0</v>
      </c>
      <c r="AG16" s="49">
        <f>N15</f>
        <v>102</v>
      </c>
      <c r="AH16" s="49">
        <f>N16</f>
        <v>5</v>
      </c>
      <c r="AI16" s="49">
        <f>N17</f>
        <v>0</v>
      </c>
      <c r="AJ16" s="49">
        <f>N18</f>
        <v>0</v>
      </c>
      <c r="AK16" s="49">
        <f>N19</f>
        <v>0</v>
      </c>
      <c r="AL16" s="49">
        <f>N20</f>
        <v>0</v>
      </c>
      <c r="AM16" s="49">
        <f>N21</f>
        <v>0</v>
      </c>
      <c r="AN16" s="49">
        <f>N22</f>
        <v>0</v>
      </c>
      <c r="AO16" s="49">
        <f>N23</f>
        <v>57</v>
      </c>
      <c r="AP16" s="49">
        <f>N24</f>
        <v>0</v>
      </c>
      <c r="AQ16" s="3">
        <f>N25</f>
        <v>0</v>
      </c>
      <c r="AR16" s="3">
        <f>N26</f>
        <v>0</v>
      </c>
      <c r="AS16" s="3">
        <f>N27</f>
        <v>0</v>
      </c>
      <c r="AT16" s="3">
        <f>N28</f>
        <v>0</v>
      </c>
      <c r="AU16" s="7"/>
      <c r="AV16" s="49">
        <v>32</v>
      </c>
      <c r="AW16" s="38">
        <f t="shared" ref="AW16:BT16" si="26">PRODUCT(W16*100*1/W21)</f>
        <v>0</v>
      </c>
      <c r="AX16" s="30">
        <f t="shared" si="26"/>
        <v>0</v>
      </c>
      <c r="AY16" s="33">
        <f t="shared" si="26"/>
        <v>0</v>
      </c>
      <c r="AZ16" s="30">
        <f t="shared" si="26"/>
        <v>0.5617977528089888</v>
      </c>
      <c r="BA16" s="30">
        <f t="shared" si="26"/>
        <v>0</v>
      </c>
      <c r="BB16" s="30">
        <f t="shared" si="26"/>
        <v>0.5617977528089888</v>
      </c>
      <c r="BC16" s="33">
        <f t="shared" si="26"/>
        <v>0.55865921787709494</v>
      </c>
      <c r="BD16" s="30">
        <f t="shared" si="26"/>
        <v>2.2471910112359552</v>
      </c>
      <c r="BE16" s="30">
        <f t="shared" si="26"/>
        <v>21.910112359550563</v>
      </c>
      <c r="BF16" s="30">
        <f t="shared" si="26"/>
        <v>0</v>
      </c>
      <c r="BG16" s="30">
        <f t="shared" si="26"/>
        <v>57.627118644067799</v>
      </c>
      <c r="BH16" s="49">
        <f t="shared" si="26"/>
        <v>2.808988764044944</v>
      </c>
      <c r="BI16" s="30">
        <f t="shared" si="26"/>
        <v>0</v>
      </c>
      <c r="BJ16" s="30">
        <f t="shared" si="26"/>
        <v>0</v>
      </c>
      <c r="BK16" s="30">
        <f t="shared" si="26"/>
        <v>0</v>
      </c>
      <c r="BL16" s="30">
        <f t="shared" si="26"/>
        <v>0</v>
      </c>
      <c r="BM16" s="30">
        <f t="shared" si="26"/>
        <v>0</v>
      </c>
      <c r="BN16" s="30">
        <f t="shared" si="26"/>
        <v>0</v>
      </c>
      <c r="BO16" s="30">
        <f t="shared" si="26"/>
        <v>32.022471910112358</v>
      </c>
      <c r="BP16" s="30">
        <f t="shared" si="26"/>
        <v>0</v>
      </c>
      <c r="BQ16" s="33">
        <f t="shared" si="26"/>
        <v>0</v>
      </c>
      <c r="BR16" s="33">
        <f t="shared" si="26"/>
        <v>0</v>
      </c>
      <c r="BS16" s="33">
        <f t="shared" si="26"/>
        <v>0</v>
      </c>
      <c r="BT16" s="33">
        <f t="shared" si="26"/>
        <v>0</v>
      </c>
      <c r="BV16" s="49">
        <v>32</v>
      </c>
      <c r="BW16" s="38">
        <f t="shared" ref="BW16:CT16" si="27">AW5+AW6+AW7+AW8+AW9+AW10+AW11+AW12+AW13+AW14+AW15+AW16</f>
        <v>100</v>
      </c>
      <c r="BX16" s="30">
        <f t="shared" si="27"/>
        <v>100</v>
      </c>
      <c r="BY16" s="33">
        <f t="shared" si="27"/>
        <v>99.438202247191015</v>
      </c>
      <c r="BZ16" s="30">
        <f t="shared" si="27"/>
        <v>95.505617977528075</v>
      </c>
      <c r="CA16" s="30">
        <f t="shared" si="27"/>
        <v>100</v>
      </c>
      <c r="CB16" s="30">
        <f t="shared" si="27"/>
        <v>2.808988764044944</v>
      </c>
      <c r="CC16" s="33">
        <f t="shared" si="27"/>
        <v>99.441340782122907</v>
      </c>
      <c r="CD16" s="30">
        <f t="shared" si="27"/>
        <v>100</v>
      </c>
      <c r="CE16" s="30">
        <f t="shared" si="27"/>
        <v>26.966292134831463</v>
      </c>
      <c r="CF16" s="30">
        <f t="shared" si="27"/>
        <v>100</v>
      </c>
      <c r="CG16" s="30">
        <f t="shared" si="27"/>
        <v>77.966101694915253</v>
      </c>
      <c r="CH16" s="49">
        <f t="shared" si="27"/>
        <v>100</v>
      </c>
      <c r="CI16" s="30">
        <f t="shared" si="27"/>
        <v>100</v>
      </c>
      <c r="CJ16" s="30">
        <f t="shared" si="27"/>
        <v>100.00000000000001</v>
      </c>
      <c r="CK16" s="30">
        <f t="shared" si="27"/>
        <v>100</v>
      </c>
      <c r="CL16" s="30">
        <f t="shared" si="27"/>
        <v>99.999999999999986</v>
      </c>
      <c r="CM16" s="30">
        <f t="shared" si="27"/>
        <v>99.999999999999986</v>
      </c>
      <c r="CN16" s="30">
        <f t="shared" si="27"/>
        <v>100</v>
      </c>
      <c r="CO16" s="30">
        <f t="shared" si="27"/>
        <v>100</v>
      </c>
      <c r="CP16" s="30">
        <f t="shared" si="27"/>
        <v>100</v>
      </c>
      <c r="CQ16" s="33">
        <f t="shared" si="27"/>
        <v>99.999999999999986</v>
      </c>
      <c r="CR16" s="33">
        <f t="shared" si="27"/>
        <v>100</v>
      </c>
      <c r="CS16" s="33">
        <f t="shared" si="27"/>
        <v>100</v>
      </c>
      <c r="CT16" s="33">
        <f t="shared" si="27"/>
        <v>100</v>
      </c>
      <c r="CU16" s="36"/>
      <c r="CV16" s="36"/>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row>
    <row r="17" spans="2:126" x14ac:dyDescent="0.25">
      <c r="B17" s="49" t="s">
        <v>18</v>
      </c>
      <c r="C17" s="49">
        <v>0</v>
      </c>
      <c r="D17" s="49">
        <v>3</v>
      </c>
      <c r="E17" s="49">
        <v>1</v>
      </c>
      <c r="F17" s="49">
        <v>2</v>
      </c>
      <c r="G17" s="49">
        <v>3</v>
      </c>
      <c r="H17" s="49">
        <v>40</v>
      </c>
      <c r="I17" s="49">
        <v>71</v>
      </c>
      <c r="J17" s="49">
        <v>7</v>
      </c>
      <c r="K17" s="49">
        <v>6</v>
      </c>
      <c r="L17" s="49">
        <v>46</v>
      </c>
      <c r="M17" s="49">
        <v>0</v>
      </c>
      <c r="N17" s="49">
        <v>0</v>
      </c>
      <c r="O17" s="49">
        <v>0</v>
      </c>
      <c r="P17" s="49">
        <v>0</v>
      </c>
      <c r="Q17" s="49">
        <v>0</v>
      </c>
      <c r="R17" s="49">
        <v>0</v>
      </c>
      <c r="S17" s="49">
        <v>179</v>
      </c>
      <c r="V17" s="49">
        <v>64</v>
      </c>
      <c r="W17" s="8">
        <f>O5</f>
        <v>0</v>
      </c>
      <c r="X17" s="49">
        <f>O6</f>
        <v>0</v>
      </c>
      <c r="Y17" s="3">
        <f>O7</f>
        <v>1</v>
      </c>
      <c r="Z17" s="49">
        <f>O8</f>
        <v>0</v>
      </c>
      <c r="AA17" s="49">
        <f>O9</f>
        <v>0</v>
      </c>
      <c r="AB17" s="49">
        <f>O10</f>
        <v>173</v>
      </c>
      <c r="AC17" s="3">
        <f>O11</f>
        <v>1</v>
      </c>
      <c r="AD17" s="49">
        <f>O12</f>
        <v>0</v>
      </c>
      <c r="AE17" s="49">
        <f>O13</f>
        <v>69</v>
      </c>
      <c r="AF17" s="49">
        <f>O14</f>
        <v>0</v>
      </c>
      <c r="AG17" s="49">
        <f>O15</f>
        <v>27</v>
      </c>
      <c r="AH17" s="49">
        <f>O16</f>
        <v>0</v>
      </c>
      <c r="AI17" s="49">
        <f>O17</f>
        <v>0</v>
      </c>
      <c r="AJ17" s="49">
        <f>O18</f>
        <v>0</v>
      </c>
      <c r="AK17" s="49">
        <f>O19</f>
        <v>0</v>
      </c>
      <c r="AL17" s="49">
        <f>O20</f>
        <v>0</v>
      </c>
      <c r="AM17" s="49">
        <f>O21</f>
        <v>0</v>
      </c>
      <c r="AN17" s="49">
        <f>O22</f>
        <v>0</v>
      </c>
      <c r="AO17" s="49">
        <f>O23</f>
        <v>0</v>
      </c>
      <c r="AP17" s="49">
        <f>O24</f>
        <v>0</v>
      </c>
      <c r="AQ17" s="3">
        <f>O25</f>
        <v>0</v>
      </c>
      <c r="AR17" s="3">
        <f>O26</f>
        <v>0</v>
      </c>
      <c r="AS17" s="3">
        <f>O27</f>
        <v>0</v>
      </c>
      <c r="AT17" s="3">
        <f>O28</f>
        <v>0</v>
      </c>
      <c r="AU17" s="7"/>
      <c r="AV17" s="49">
        <v>64</v>
      </c>
      <c r="AW17" s="38">
        <f t="shared" ref="AW17:BT17" si="28">PRODUCT(W17*100*1/W21)</f>
        <v>0</v>
      </c>
      <c r="AX17" s="30">
        <f t="shared" si="28"/>
        <v>0</v>
      </c>
      <c r="AY17" s="33">
        <f t="shared" si="28"/>
        <v>0.5617977528089888</v>
      </c>
      <c r="AZ17" s="30">
        <f t="shared" si="28"/>
        <v>0</v>
      </c>
      <c r="BA17" s="30">
        <f t="shared" si="28"/>
        <v>0</v>
      </c>
      <c r="BB17" s="30">
        <f t="shared" si="28"/>
        <v>97.19101123595506</v>
      </c>
      <c r="BC17" s="33">
        <f t="shared" si="28"/>
        <v>0.55865921787709494</v>
      </c>
      <c r="BD17" s="30">
        <f t="shared" si="28"/>
        <v>0</v>
      </c>
      <c r="BE17" s="30">
        <f t="shared" si="28"/>
        <v>38.764044943820224</v>
      </c>
      <c r="BF17" s="30">
        <f t="shared" si="28"/>
        <v>0</v>
      </c>
      <c r="BG17" s="30">
        <f t="shared" si="28"/>
        <v>15.254237288135593</v>
      </c>
      <c r="BH17" s="49">
        <f t="shared" si="28"/>
        <v>0</v>
      </c>
      <c r="BI17" s="30">
        <f t="shared" si="28"/>
        <v>0</v>
      </c>
      <c r="BJ17" s="30">
        <f t="shared" si="28"/>
        <v>0</v>
      </c>
      <c r="BK17" s="30">
        <f t="shared" si="28"/>
        <v>0</v>
      </c>
      <c r="BL17" s="30">
        <f t="shared" si="28"/>
        <v>0</v>
      </c>
      <c r="BM17" s="30">
        <f t="shared" si="28"/>
        <v>0</v>
      </c>
      <c r="BN17" s="30">
        <f t="shared" si="28"/>
        <v>0</v>
      </c>
      <c r="BO17" s="30">
        <f t="shared" si="28"/>
        <v>0</v>
      </c>
      <c r="BP17" s="30">
        <f t="shared" si="28"/>
        <v>0</v>
      </c>
      <c r="BQ17" s="33">
        <f t="shared" si="28"/>
        <v>0</v>
      </c>
      <c r="BR17" s="33">
        <f t="shared" si="28"/>
        <v>0</v>
      </c>
      <c r="BS17" s="33">
        <f t="shared" si="28"/>
        <v>0</v>
      </c>
      <c r="BT17" s="33">
        <f t="shared" si="28"/>
        <v>0</v>
      </c>
      <c r="BV17" s="49">
        <v>64</v>
      </c>
      <c r="BW17" s="38">
        <f t="shared" ref="BW17:CT17" si="29">AW5+AW6+AW7+AW8+AW9+AW10+AW11+AW12+AW13+AW14+AW15+AW16+AW17</f>
        <v>100</v>
      </c>
      <c r="BX17" s="30">
        <f t="shared" si="29"/>
        <v>100</v>
      </c>
      <c r="BY17" s="33">
        <f t="shared" si="29"/>
        <v>100</v>
      </c>
      <c r="BZ17" s="30">
        <f t="shared" si="29"/>
        <v>95.505617977528075</v>
      </c>
      <c r="CA17" s="30">
        <f t="shared" si="29"/>
        <v>100</v>
      </c>
      <c r="CB17" s="30">
        <f t="shared" si="29"/>
        <v>100</v>
      </c>
      <c r="CC17" s="33">
        <f t="shared" si="29"/>
        <v>100</v>
      </c>
      <c r="CD17" s="30">
        <f t="shared" si="29"/>
        <v>100</v>
      </c>
      <c r="CE17" s="30">
        <f t="shared" si="29"/>
        <v>65.730337078651687</v>
      </c>
      <c r="CF17" s="30">
        <f t="shared" si="29"/>
        <v>100</v>
      </c>
      <c r="CG17" s="30">
        <f t="shared" si="29"/>
        <v>93.220338983050851</v>
      </c>
      <c r="CH17" s="49">
        <f t="shared" si="29"/>
        <v>100</v>
      </c>
      <c r="CI17" s="30">
        <f t="shared" si="29"/>
        <v>100</v>
      </c>
      <c r="CJ17" s="30">
        <f t="shared" si="29"/>
        <v>100.00000000000001</v>
      </c>
      <c r="CK17" s="30">
        <f t="shared" si="29"/>
        <v>100</v>
      </c>
      <c r="CL17" s="30">
        <f t="shared" si="29"/>
        <v>99.999999999999986</v>
      </c>
      <c r="CM17" s="30">
        <f t="shared" si="29"/>
        <v>99.999999999999986</v>
      </c>
      <c r="CN17" s="30">
        <f t="shared" si="29"/>
        <v>100</v>
      </c>
      <c r="CO17" s="30">
        <f t="shared" si="29"/>
        <v>100</v>
      </c>
      <c r="CP17" s="30">
        <f t="shared" si="29"/>
        <v>100</v>
      </c>
      <c r="CQ17" s="33">
        <f t="shared" si="29"/>
        <v>99.999999999999986</v>
      </c>
      <c r="CR17" s="33">
        <f t="shared" si="29"/>
        <v>100</v>
      </c>
      <c r="CS17" s="33">
        <f t="shared" si="29"/>
        <v>100</v>
      </c>
      <c r="CT17" s="33">
        <f t="shared" si="29"/>
        <v>100</v>
      </c>
      <c r="CU17" s="36"/>
      <c r="CV17" s="36"/>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row>
    <row r="18" spans="2:126" x14ac:dyDescent="0.25">
      <c r="B18" s="49" t="s">
        <v>19</v>
      </c>
      <c r="C18" s="49">
        <v>0</v>
      </c>
      <c r="D18" s="49">
        <v>5</v>
      </c>
      <c r="E18" s="49">
        <v>0</v>
      </c>
      <c r="F18" s="49">
        <v>3</v>
      </c>
      <c r="G18" s="49">
        <v>4</v>
      </c>
      <c r="H18" s="49">
        <v>43</v>
      </c>
      <c r="I18" s="49">
        <v>54</v>
      </c>
      <c r="J18" s="49">
        <v>10</v>
      </c>
      <c r="K18" s="49">
        <v>4</v>
      </c>
      <c r="L18" s="49">
        <v>7</v>
      </c>
      <c r="M18" s="49">
        <v>48</v>
      </c>
      <c r="N18" s="49">
        <v>0</v>
      </c>
      <c r="O18" s="49">
        <v>0</v>
      </c>
      <c r="P18" s="49">
        <v>0</v>
      </c>
      <c r="Q18" s="49">
        <v>0</v>
      </c>
      <c r="R18" s="49">
        <v>0</v>
      </c>
      <c r="S18" s="49">
        <v>178</v>
      </c>
      <c r="V18" s="49">
        <v>128</v>
      </c>
      <c r="W18" s="8">
        <f>P5</f>
        <v>0</v>
      </c>
      <c r="X18" s="49">
        <f>P6</f>
        <v>0</v>
      </c>
      <c r="Y18" s="3">
        <f>P7</f>
        <v>0</v>
      </c>
      <c r="Z18" s="49">
        <f>P8</f>
        <v>8</v>
      </c>
      <c r="AA18" s="49">
        <f>P9</f>
        <v>0</v>
      </c>
      <c r="AB18" s="49">
        <f>P10</f>
        <v>0</v>
      </c>
      <c r="AC18" s="3">
        <f>P11</f>
        <v>0</v>
      </c>
      <c r="AD18" s="49">
        <f>P12</f>
        <v>0</v>
      </c>
      <c r="AE18" s="49">
        <f>P13</f>
        <v>61</v>
      </c>
      <c r="AF18" s="49">
        <f>P14</f>
        <v>0</v>
      </c>
      <c r="AG18" s="49">
        <f>P15</f>
        <v>3</v>
      </c>
      <c r="AH18" s="49">
        <f>P16</f>
        <v>0</v>
      </c>
      <c r="AI18" s="49">
        <f>P17</f>
        <v>0</v>
      </c>
      <c r="AJ18" s="49">
        <f>P18</f>
        <v>0</v>
      </c>
      <c r="AK18" s="49">
        <f>P19</f>
        <v>0</v>
      </c>
      <c r="AL18" s="49">
        <f>P20</f>
        <v>0</v>
      </c>
      <c r="AM18" s="49">
        <f>P21</f>
        <v>0</v>
      </c>
      <c r="AN18" s="49">
        <f>P22</f>
        <v>0</v>
      </c>
      <c r="AO18" s="49">
        <f>P23</f>
        <v>0</v>
      </c>
      <c r="AP18" s="49">
        <f>P24</f>
        <v>0</v>
      </c>
      <c r="AQ18" s="3">
        <f>P25</f>
        <v>0</v>
      </c>
      <c r="AR18" s="3">
        <f>P26</f>
        <v>0</v>
      </c>
      <c r="AS18" s="3">
        <f>P27</f>
        <v>0</v>
      </c>
      <c r="AT18" s="3">
        <f>P28</f>
        <v>0</v>
      </c>
      <c r="AU18" s="7"/>
      <c r="AV18" s="49">
        <v>128</v>
      </c>
      <c r="AW18" s="38">
        <f t="shared" ref="AW18:BT18" si="30">PRODUCT(W18*100*1/W21)</f>
        <v>0</v>
      </c>
      <c r="AX18" s="30">
        <f t="shared" si="30"/>
        <v>0</v>
      </c>
      <c r="AY18" s="33">
        <f t="shared" si="30"/>
        <v>0</v>
      </c>
      <c r="AZ18" s="30">
        <f t="shared" si="30"/>
        <v>4.4943820224719104</v>
      </c>
      <c r="BA18" s="30">
        <f t="shared" si="30"/>
        <v>0</v>
      </c>
      <c r="BB18" s="30">
        <f t="shared" si="30"/>
        <v>0</v>
      </c>
      <c r="BC18" s="33">
        <f t="shared" si="30"/>
        <v>0</v>
      </c>
      <c r="BD18" s="30">
        <f t="shared" si="30"/>
        <v>0</v>
      </c>
      <c r="BE18" s="30">
        <f t="shared" si="30"/>
        <v>34.269662921348313</v>
      </c>
      <c r="BF18" s="30">
        <f t="shared" si="30"/>
        <v>0</v>
      </c>
      <c r="BG18" s="30">
        <f t="shared" si="30"/>
        <v>1.6949152542372881</v>
      </c>
      <c r="BH18" s="49">
        <f t="shared" si="30"/>
        <v>0</v>
      </c>
      <c r="BI18" s="30">
        <f t="shared" si="30"/>
        <v>0</v>
      </c>
      <c r="BJ18" s="30">
        <f t="shared" si="30"/>
        <v>0</v>
      </c>
      <c r="BK18" s="30">
        <f t="shared" si="30"/>
        <v>0</v>
      </c>
      <c r="BL18" s="30">
        <f t="shared" si="30"/>
        <v>0</v>
      </c>
      <c r="BM18" s="30">
        <f t="shared" si="30"/>
        <v>0</v>
      </c>
      <c r="BN18" s="30">
        <f t="shared" si="30"/>
        <v>0</v>
      </c>
      <c r="BO18" s="30">
        <f t="shared" si="30"/>
        <v>0</v>
      </c>
      <c r="BP18" s="30">
        <f t="shared" si="30"/>
        <v>0</v>
      </c>
      <c r="BQ18" s="33">
        <f t="shared" si="30"/>
        <v>0</v>
      </c>
      <c r="BR18" s="33">
        <f t="shared" si="30"/>
        <v>0</v>
      </c>
      <c r="BS18" s="33">
        <f t="shared" si="30"/>
        <v>0</v>
      </c>
      <c r="BT18" s="33">
        <f t="shared" si="30"/>
        <v>0</v>
      </c>
      <c r="BV18" s="49">
        <v>128</v>
      </c>
      <c r="BW18" s="38">
        <f t="shared" ref="BW18:CT18" si="31">AW5+AW6+AW7+AW8+AW9+AW10+AW11+AW12+AW13+AW14+AW15+AW16+AW17+AW18</f>
        <v>100</v>
      </c>
      <c r="BX18" s="30">
        <f t="shared" si="31"/>
        <v>100</v>
      </c>
      <c r="BY18" s="33">
        <f t="shared" si="31"/>
        <v>100</v>
      </c>
      <c r="BZ18" s="30">
        <f t="shared" si="31"/>
        <v>99.999999999999986</v>
      </c>
      <c r="CA18" s="30">
        <f t="shared" si="31"/>
        <v>100</v>
      </c>
      <c r="CB18" s="30">
        <f t="shared" si="31"/>
        <v>100</v>
      </c>
      <c r="CC18" s="33">
        <f t="shared" si="31"/>
        <v>100</v>
      </c>
      <c r="CD18" s="30">
        <f t="shared" si="31"/>
        <v>100</v>
      </c>
      <c r="CE18" s="30">
        <f t="shared" si="31"/>
        <v>100</v>
      </c>
      <c r="CF18" s="30">
        <f t="shared" si="31"/>
        <v>100</v>
      </c>
      <c r="CG18" s="30">
        <f t="shared" si="31"/>
        <v>94.915254237288138</v>
      </c>
      <c r="CH18" s="49">
        <f t="shared" si="31"/>
        <v>100</v>
      </c>
      <c r="CI18" s="30">
        <f t="shared" si="31"/>
        <v>100</v>
      </c>
      <c r="CJ18" s="30">
        <f t="shared" si="31"/>
        <v>100.00000000000001</v>
      </c>
      <c r="CK18" s="30">
        <f t="shared" si="31"/>
        <v>100</v>
      </c>
      <c r="CL18" s="30">
        <f t="shared" si="31"/>
        <v>99.999999999999986</v>
      </c>
      <c r="CM18" s="30">
        <f t="shared" si="31"/>
        <v>99.999999999999986</v>
      </c>
      <c r="CN18" s="30">
        <f t="shared" si="31"/>
        <v>100</v>
      </c>
      <c r="CO18" s="30">
        <f t="shared" si="31"/>
        <v>100</v>
      </c>
      <c r="CP18" s="30">
        <f t="shared" si="31"/>
        <v>100</v>
      </c>
      <c r="CQ18" s="33">
        <f t="shared" si="31"/>
        <v>99.999999999999986</v>
      </c>
      <c r="CR18" s="33">
        <f t="shared" si="31"/>
        <v>100</v>
      </c>
      <c r="CS18" s="33">
        <f t="shared" si="31"/>
        <v>100</v>
      </c>
      <c r="CT18" s="33">
        <f t="shared" si="31"/>
        <v>100</v>
      </c>
      <c r="CU18" s="36"/>
      <c r="CV18" s="36"/>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row>
    <row r="19" spans="2:126" x14ac:dyDescent="0.25">
      <c r="B19" s="49" t="s">
        <v>20</v>
      </c>
      <c r="C19" s="49">
        <v>0</v>
      </c>
      <c r="D19" s="49">
        <v>5</v>
      </c>
      <c r="E19" s="49">
        <v>5</v>
      </c>
      <c r="F19" s="49">
        <v>10</v>
      </c>
      <c r="G19" s="49">
        <v>77</v>
      </c>
      <c r="H19" s="49">
        <v>22</v>
      </c>
      <c r="I19" s="49">
        <v>5</v>
      </c>
      <c r="J19" s="49">
        <v>6</v>
      </c>
      <c r="K19" s="49">
        <v>3</v>
      </c>
      <c r="L19" s="49">
        <v>45</v>
      </c>
      <c r="M19" s="49">
        <v>0</v>
      </c>
      <c r="N19" s="49">
        <v>0</v>
      </c>
      <c r="O19" s="49">
        <v>0</v>
      </c>
      <c r="P19" s="49">
        <v>0</v>
      </c>
      <c r="Q19" s="49">
        <v>0</v>
      </c>
      <c r="R19" s="49">
        <v>0</v>
      </c>
      <c r="S19" s="49">
        <v>178</v>
      </c>
      <c r="V19" s="49">
        <v>256</v>
      </c>
      <c r="W19" s="8">
        <f>Q5</f>
        <v>0</v>
      </c>
      <c r="X19" s="49">
        <f>Q6</f>
        <v>0</v>
      </c>
      <c r="Y19" s="3">
        <f>Q7</f>
        <v>0</v>
      </c>
      <c r="Z19" s="49">
        <f>Q8</f>
        <v>0</v>
      </c>
      <c r="AA19" s="49">
        <f>Q9</f>
        <v>0</v>
      </c>
      <c r="AB19" s="49">
        <f>Q10</f>
        <v>0</v>
      </c>
      <c r="AC19" s="3">
        <f>Q11</f>
        <v>0</v>
      </c>
      <c r="AD19" s="49">
        <f>Q12</f>
        <v>0</v>
      </c>
      <c r="AE19" s="49">
        <f>Q13</f>
        <v>0</v>
      </c>
      <c r="AF19" s="49">
        <f>Q14</f>
        <v>0</v>
      </c>
      <c r="AG19" s="49">
        <f>Q15</f>
        <v>9</v>
      </c>
      <c r="AH19" s="49">
        <f>Q16</f>
        <v>0</v>
      </c>
      <c r="AI19" s="49">
        <f>Q17</f>
        <v>0</v>
      </c>
      <c r="AJ19" s="49">
        <f>Q18</f>
        <v>0</v>
      </c>
      <c r="AK19" s="49">
        <f>Q19</f>
        <v>0</v>
      </c>
      <c r="AL19" s="49">
        <f>Q20</f>
        <v>0</v>
      </c>
      <c r="AM19" s="49">
        <f>Q21</f>
        <v>0</v>
      </c>
      <c r="AN19" s="49">
        <f>Q22</f>
        <v>0</v>
      </c>
      <c r="AO19" s="49">
        <f>Q23</f>
        <v>0</v>
      </c>
      <c r="AP19" s="49">
        <f>Q24</f>
        <v>0</v>
      </c>
      <c r="AQ19" s="3">
        <f>Q25</f>
        <v>0</v>
      </c>
      <c r="AR19" s="3">
        <f>Q26</f>
        <v>0</v>
      </c>
      <c r="AS19" s="3">
        <f>Q27</f>
        <v>0</v>
      </c>
      <c r="AT19" s="3">
        <f>Q28</f>
        <v>0</v>
      </c>
      <c r="AU19" s="7"/>
      <c r="AV19" s="49">
        <v>256</v>
      </c>
      <c r="AW19" s="38">
        <f t="shared" ref="AW19:BT19" si="32">PRODUCT(W19*100*1/W21)</f>
        <v>0</v>
      </c>
      <c r="AX19" s="30">
        <f t="shared" si="32"/>
        <v>0</v>
      </c>
      <c r="AY19" s="33">
        <f t="shared" si="32"/>
        <v>0</v>
      </c>
      <c r="AZ19" s="30">
        <f t="shared" si="32"/>
        <v>0</v>
      </c>
      <c r="BA19" s="30">
        <f t="shared" si="32"/>
        <v>0</v>
      </c>
      <c r="BB19" s="30">
        <f t="shared" si="32"/>
        <v>0</v>
      </c>
      <c r="BC19" s="33">
        <f t="shared" si="32"/>
        <v>0</v>
      </c>
      <c r="BD19" s="30">
        <f t="shared" si="32"/>
        <v>0</v>
      </c>
      <c r="BE19" s="30">
        <f t="shared" si="32"/>
        <v>0</v>
      </c>
      <c r="BF19" s="30">
        <f t="shared" si="32"/>
        <v>0</v>
      </c>
      <c r="BG19" s="30">
        <f t="shared" si="32"/>
        <v>5.0847457627118642</v>
      </c>
      <c r="BH19" s="49">
        <f t="shared" si="32"/>
        <v>0</v>
      </c>
      <c r="BI19" s="30">
        <f t="shared" si="32"/>
        <v>0</v>
      </c>
      <c r="BJ19" s="30">
        <f t="shared" si="32"/>
        <v>0</v>
      </c>
      <c r="BK19" s="30">
        <f t="shared" si="32"/>
        <v>0</v>
      </c>
      <c r="BL19" s="30">
        <f t="shared" si="32"/>
        <v>0</v>
      </c>
      <c r="BM19" s="30">
        <f t="shared" si="32"/>
        <v>0</v>
      </c>
      <c r="BN19" s="30">
        <f t="shared" si="32"/>
        <v>0</v>
      </c>
      <c r="BO19" s="30">
        <f t="shared" si="32"/>
        <v>0</v>
      </c>
      <c r="BP19" s="30">
        <f t="shared" si="32"/>
        <v>0</v>
      </c>
      <c r="BQ19" s="33">
        <f t="shared" si="32"/>
        <v>0</v>
      </c>
      <c r="BR19" s="33">
        <f t="shared" si="32"/>
        <v>0</v>
      </c>
      <c r="BS19" s="33">
        <f t="shared" si="32"/>
        <v>0</v>
      </c>
      <c r="BT19" s="33">
        <f t="shared" si="32"/>
        <v>0</v>
      </c>
      <c r="BV19" s="49">
        <v>256</v>
      </c>
      <c r="BW19" s="38">
        <f t="shared" ref="BW19:CT19" si="33">AW5+AW6+AW7+AW8+AW9+AW10+AW11+AW12+AW13+AW14+AW15+AW16+AW17+AW18+AW19</f>
        <v>100</v>
      </c>
      <c r="BX19" s="30">
        <f t="shared" si="33"/>
        <v>100</v>
      </c>
      <c r="BY19" s="33">
        <f t="shared" si="33"/>
        <v>100</v>
      </c>
      <c r="BZ19" s="30">
        <f t="shared" si="33"/>
        <v>99.999999999999986</v>
      </c>
      <c r="CA19" s="30">
        <f t="shared" si="33"/>
        <v>100</v>
      </c>
      <c r="CB19" s="30">
        <f t="shared" si="33"/>
        <v>100</v>
      </c>
      <c r="CC19" s="33">
        <f t="shared" si="33"/>
        <v>100</v>
      </c>
      <c r="CD19" s="30">
        <f t="shared" si="33"/>
        <v>100</v>
      </c>
      <c r="CE19" s="30">
        <f t="shared" si="33"/>
        <v>100</v>
      </c>
      <c r="CF19" s="30">
        <f t="shared" si="33"/>
        <v>100</v>
      </c>
      <c r="CG19" s="30">
        <f t="shared" si="33"/>
        <v>100</v>
      </c>
      <c r="CH19" s="49">
        <f t="shared" si="33"/>
        <v>100</v>
      </c>
      <c r="CI19" s="30">
        <f t="shared" si="33"/>
        <v>100</v>
      </c>
      <c r="CJ19" s="30">
        <f t="shared" si="33"/>
        <v>100.00000000000001</v>
      </c>
      <c r="CK19" s="30">
        <f t="shared" si="33"/>
        <v>100</v>
      </c>
      <c r="CL19" s="30">
        <f t="shared" si="33"/>
        <v>99.999999999999986</v>
      </c>
      <c r="CM19" s="30">
        <f t="shared" si="33"/>
        <v>99.999999999999986</v>
      </c>
      <c r="CN19" s="30">
        <f t="shared" si="33"/>
        <v>100</v>
      </c>
      <c r="CO19" s="30">
        <f t="shared" si="33"/>
        <v>100</v>
      </c>
      <c r="CP19" s="30">
        <f t="shared" si="33"/>
        <v>100</v>
      </c>
      <c r="CQ19" s="33">
        <f t="shared" si="33"/>
        <v>99.999999999999986</v>
      </c>
      <c r="CR19" s="33">
        <f t="shared" si="33"/>
        <v>100</v>
      </c>
      <c r="CS19" s="33">
        <f t="shared" si="33"/>
        <v>100</v>
      </c>
      <c r="CT19" s="33">
        <f t="shared" si="33"/>
        <v>100</v>
      </c>
      <c r="CU19" s="36"/>
      <c r="CV19" s="36"/>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row>
    <row r="20" spans="2:126" x14ac:dyDescent="0.25">
      <c r="B20" s="49" t="s">
        <v>21</v>
      </c>
      <c r="C20" s="49">
        <v>0</v>
      </c>
      <c r="D20" s="49">
        <v>0</v>
      </c>
      <c r="E20" s="49">
        <v>28</v>
      </c>
      <c r="F20" s="49">
        <v>0</v>
      </c>
      <c r="G20" s="49">
        <v>17</v>
      </c>
      <c r="H20" s="49">
        <v>3</v>
      </c>
      <c r="I20" s="49">
        <v>2</v>
      </c>
      <c r="J20" s="49">
        <v>8</v>
      </c>
      <c r="K20" s="49">
        <v>54</v>
      </c>
      <c r="L20" s="49">
        <v>55</v>
      </c>
      <c r="M20" s="49">
        <v>11</v>
      </c>
      <c r="N20" s="49">
        <v>0</v>
      </c>
      <c r="O20" s="49">
        <v>0</v>
      </c>
      <c r="P20" s="49">
        <v>0</v>
      </c>
      <c r="Q20" s="49">
        <v>0</v>
      </c>
      <c r="R20" s="49">
        <v>0</v>
      </c>
      <c r="S20" s="49">
        <v>178</v>
      </c>
      <c r="V20" s="49">
        <v>512</v>
      </c>
      <c r="W20" s="8">
        <f>R5</f>
        <v>0</v>
      </c>
      <c r="X20" s="49">
        <f>R6</f>
        <v>0</v>
      </c>
      <c r="Y20" s="3">
        <f>R7</f>
        <v>0</v>
      </c>
      <c r="Z20" s="49">
        <f>R8</f>
        <v>0</v>
      </c>
      <c r="AA20" s="49">
        <f>R9</f>
        <v>0</v>
      </c>
      <c r="AB20" s="49">
        <f>R10</f>
        <v>0</v>
      </c>
      <c r="AC20" s="3">
        <f>R11</f>
        <v>0</v>
      </c>
      <c r="AD20" s="49">
        <f>R12</f>
        <v>0</v>
      </c>
      <c r="AE20" s="49">
        <f>R13</f>
        <v>0</v>
      </c>
      <c r="AF20" s="49">
        <f>R14</f>
        <v>0</v>
      </c>
      <c r="AG20" s="49">
        <f>R15</f>
        <v>0</v>
      </c>
      <c r="AH20" s="49">
        <f>R16</f>
        <v>0</v>
      </c>
      <c r="AI20" s="49">
        <f>R17</f>
        <v>0</v>
      </c>
      <c r="AJ20" s="49">
        <f>R18</f>
        <v>0</v>
      </c>
      <c r="AK20" s="49">
        <f>R19</f>
        <v>0</v>
      </c>
      <c r="AL20" s="49">
        <f>R20</f>
        <v>0</v>
      </c>
      <c r="AM20" s="49">
        <f>R21</f>
        <v>0</v>
      </c>
      <c r="AN20" s="49">
        <f>R22</f>
        <v>0</v>
      </c>
      <c r="AO20" s="49">
        <f>R23</f>
        <v>0</v>
      </c>
      <c r="AP20" s="49">
        <f>R24</f>
        <v>0</v>
      </c>
      <c r="AQ20" s="3">
        <f>R25</f>
        <v>0</v>
      </c>
      <c r="AR20" s="3">
        <f>R26</f>
        <v>0</v>
      </c>
      <c r="AS20" s="3">
        <f>R27</f>
        <v>0</v>
      </c>
      <c r="AT20" s="3">
        <f>R28</f>
        <v>0</v>
      </c>
      <c r="AU20" s="7"/>
      <c r="AV20" s="49">
        <v>512</v>
      </c>
      <c r="AW20" s="38">
        <f t="shared" ref="AW20:BT20" si="34">PRODUCT(W20*100*1/W21)</f>
        <v>0</v>
      </c>
      <c r="AX20" s="30">
        <f t="shared" si="34"/>
        <v>0</v>
      </c>
      <c r="AY20" s="33">
        <f t="shared" si="34"/>
        <v>0</v>
      </c>
      <c r="AZ20" s="30">
        <f t="shared" si="34"/>
        <v>0</v>
      </c>
      <c r="BA20" s="30">
        <f t="shared" si="34"/>
        <v>0</v>
      </c>
      <c r="BB20" s="30">
        <f t="shared" si="34"/>
        <v>0</v>
      </c>
      <c r="BC20" s="33">
        <f t="shared" si="34"/>
        <v>0</v>
      </c>
      <c r="BD20" s="30">
        <f t="shared" si="34"/>
        <v>0</v>
      </c>
      <c r="BE20" s="30">
        <f t="shared" si="34"/>
        <v>0</v>
      </c>
      <c r="BF20" s="30">
        <f t="shared" si="34"/>
        <v>0</v>
      </c>
      <c r="BG20" s="30">
        <f t="shared" si="34"/>
        <v>0</v>
      </c>
      <c r="BH20" s="49">
        <f t="shared" si="34"/>
        <v>0</v>
      </c>
      <c r="BI20" s="30">
        <f t="shared" si="34"/>
        <v>0</v>
      </c>
      <c r="BJ20" s="30">
        <f t="shared" si="34"/>
        <v>0</v>
      </c>
      <c r="BK20" s="30">
        <f t="shared" si="34"/>
        <v>0</v>
      </c>
      <c r="BL20" s="30">
        <f t="shared" si="34"/>
        <v>0</v>
      </c>
      <c r="BM20" s="30">
        <f t="shared" si="34"/>
        <v>0</v>
      </c>
      <c r="BN20" s="30">
        <f t="shared" si="34"/>
        <v>0</v>
      </c>
      <c r="BO20" s="30">
        <f t="shared" si="34"/>
        <v>0</v>
      </c>
      <c r="BP20" s="30">
        <f t="shared" si="34"/>
        <v>0</v>
      </c>
      <c r="BQ20" s="33">
        <f t="shared" si="34"/>
        <v>0</v>
      </c>
      <c r="BR20" s="33">
        <f t="shared" si="34"/>
        <v>0</v>
      </c>
      <c r="BS20" s="33">
        <f t="shared" si="34"/>
        <v>0</v>
      </c>
      <c r="BT20" s="33">
        <f t="shared" si="34"/>
        <v>0</v>
      </c>
      <c r="BV20" s="49">
        <v>512</v>
      </c>
      <c r="BW20" s="38">
        <f t="shared" ref="BW20:CT20" si="35">AW5+AW6+AW7+AW8+AW9+AW10+AW11+AW12+AW13+AW14+AW15+AW16+AW17+AW18+AW19+AW20</f>
        <v>100</v>
      </c>
      <c r="BX20" s="30">
        <f t="shared" si="35"/>
        <v>100</v>
      </c>
      <c r="BY20" s="33">
        <f t="shared" si="35"/>
        <v>100</v>
      </c>
      <c r="BZ20" s="30">
        <f t="shared" si="35"/>
        <v>99.999999999999986</v>
      </c>
      <c r="CA20" s="30">
        <f t="shared" si="35"/>
        <v>100</v>
      </c>
      <c r="CB20" s="30">
        <f t="shared" si="35"/>
        <v>100</v>
      </c>
      <c r="CC20" s="33">
        <f t="shared" si="35"/>
        <v>100</v>
      </c>
      <c r="CD20" s="30">
        <f t="shared" si="35"/>
        <v>100</v>
      </c>
      <c r="CE20" s="30">
        <f t="shared" si="35"/>
        <v>100</v>
      </c>
      <c r="CF20" s="30">
        <f t="shared" si="35"/>
        <v>100</v>
      </c>
      <c r="CG20" s="30">
        <f t="shared" si="35"/>
        <v>100</v>
      </c>
      <c r="CH20" s="49">
        <f t="shared" si="35"/>
        <v>100</v>
      </c>
      <c r="CI20" s="30">
        <f t="shared" si="35"/>
        <v>100</v>
      </c>
      <c r="CJ20" s="30">
        <f t="shared" si="35"/>
        <v>100.00000000000001</v>
      </c>
      <c r="CK20" s="30">
        <f t="shared" si="35"/>
        <v>100</v>
      </c>
      <c r="CL20" s="30">
        <f t="shared" si="35"/>
        <v>99.999999999999986</v>
      </c>
      <c r="CM20" s="30">
        <f t="shared" si="35"/>
        <v>99.999999999999986</v>
      </c>
      <c r="CN20" s="30">
        <f t="shared" si="35"/>
        <v>100</v>
      </c>
      <c r="CO20" s="30">
        <f t="shared" si="35"/>
        <v>100</v>
      </c>
      <c r="CP20" s="30">
        <f t="shared" si="35"/>
        <v>100</v>
      </c>
      <c r="CQ20" s="33">
        <f t="shared" si="35"/>
        <v>99.999999999999986</v>
      </c>
      <c r="CR20" s="33">
        <f t="shared" si="35"/>
        <v>100</v>
      </c>
      <c r="CS20" s="33">
        <f t="shared" si="35"/>
        <v>100</v>
      </c>
      <c r="CT20" s="33">
        <f t="shared" si="35"/>
        <v>100</v>
      </c>
      <c r="CU20" s="36"/>
      <c r="CV20" s="36"/>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row>
    <row r="21" spans="2:126" x14ac:dyDescent="0.25">
      <c r="B21" s="49" t="s">
        <v>33</v>
      </c>
      <c r="C21" s="49">
        <v>0</v>
      </c>
      <c r="D21" s="49">
        <v>5</v>
      </c>
      <c r="E21" s="49">
        <v>1</v>
      </c>
      <c r="F21" s="49">
        <v>0</v>
      </c>
      <c r="G21" s="49">
        <v>4</v>
      </c>
      <c r="H21" s="49">
        <v>16</v>
      </c>
      <c r="I21" s="49">
        <v>65</v>
      </c>
      <c r="J21" s="49">
        <v>43</v>
      </c>
      <c r="K21" s="49">
        <v>30</v>
      </c>
      <c r="L21" s="49">
        <v>14</v>
      </c>
      <c r="M21" s="49">
        <v>0</v>
      </c>
      <c r="N21" s="49">
        <v>0</v>
      </c>
      <c r="O21" s="49">
        <v>0</v>
      </c>
      <c r="P21" s="49">
        <v>0</v>
      </c>
      <c r="Q21" s="49">
        <v>0</v>
      </c>
      <c r="R21" s="49">
        <v>0</v>
      </c>
      <c r="S21" s="49">
        <v>178</v>
      </c>
      <c r="V21" s="49" t="s">
        <v>1</v>
      </c>
      <c r="W21" s="49">
        <f>S5</f>
        <v>178</v>
      </c>
      <c r="X21" s="49">
        <f>S6</f>
        <v>178</v>
      </c>
      <c r="Y21" s="49">
        <f>S7</f>
        <v>178</v>
      </c>
      <c r="Z21" s="49">
        <f>S8</f>
        <v>178</v>
      </c>
      <c r="AA21" s="49">
        <f>S9</f>
        <v>178</v>
      </c>
      <c r="AB21" s="49">
        <f>S10</f>
        <v>178</v>
      </c>
      <c r="AC21" s="49">
        <f>S11</f>
        <v>179</v>
      </c>
      <c r="AD21" s="49">
        <f>S12</f>
        <v>178</v>
      </c>
      <c r="AE21" s="49">
        <f>S13</f>
        <v>178</v>
      </c>
      <c r="AF21" s="49">
        <f>S14</f>
        <v>178</v>
      </c>
      <c r="AG21" s="49">
        <f>S15</f>
        <v>177</v>
      </c>
      <c r="AH21" s="49">
        <f>S16</f>
        <v>178</v>
      </c>
      <c r="AI21" s="49">
        <f>S17</f>
        <v>179</v>
      </c>
      <c r="AJ21" s="49">
        <f>S18</f>
        <v>178</v>
      </c>
      <c r="AK21" s="49">
        <f>S19</f>
        <v>178</v>
      </c>
      <c r="AL21" s="49">
        <f>S20</f>
        <v>178</v>
      </c>
      <c r="AM21" s="49">
        <f>S21</f>
        <v>178</v>
      </c>
      <c r="AN21" s="49">
        <f>S22</f>
        <v>179</v>
      </c>
      <c r="AO21" s="49">
        <f>S23</f>
        <v>178</v>
      </c>
      <c r="AP21" s="49">
        <f>S24</f>
        <v>178</v>
      </c>
      <c r="AQ21" s="49">
        <f>S25</f>
        <v>179</v>
      </c>
      <c r="AR21" s="49">
        <f>S26</f>
        <v>179</v>
      </c>
      <c r="AS21" s="49">
        <f>S27</f>
        <v>179</v>
      </c>
      <c r="AT21" s="49">
        <f>S28</f>
        <v>177</v>
      </c>
      <c r="AV21" s="49" t="s">
        <v>1</v>
      </c>
      <c r="AW21" s="30">
        <f t="shared" ref="AW21:BT21" si="36">SUM(AW5:AW20)</f>
        <v>100</v>
      </c>
      <c r="AX21" s="30">
        <f t="shared" si="36"/>
        <v>100</v>
      </c>
      <c r="AY21" s="30">
        <f t="shared" si="36"/>
        <v>100</v>
      </c>
      <c r="AZ21" s="30">
        <f t="shared" si="36"/>
        <v>99.999999999999986</v>
      </c>
      <c r="BA21" s="30">
        <f t="shared" si="36"/>
        <v>100</v>
      </c>
      <c r="BB21" s="30">
        <f t="shared" si="36"/>
        <v>100</v>
      </c>
      <c r="BC21" s="30">
        <f t="shared" si="36"/>
        <v>100</v>
      </c>
      <c r="BD21" s="30">
        <f t="shared" si="36"/>
        <v>100</v>
      </c>
      <c r="BE21" s="30">
        <f t="shared" si="36"/>
        <v>100</v>
      </c>
      <c r="BF21" s="30">
        <f t="shared" si="36"/>
        <v>100</v>
      </c>
      <c r="BG21" s="30">
        <f t="shared" si="36"/>
        <v>100</v>
      </c>
      <c r="BH21" s="30">
        <f t="shared" si="36"/>
        <v>100</v>
      </c>
      <c r="BI21" s="30">
        <f t="shared" si="36"/>
        <v>100</v>
      </c>
      <c r="BJ21" s="30">
        <f t="shared" si="36"/>
        <v>100.00000000000001</v>
      </c>
      <c r="BK21" s="30">
        <f t="shared" si="36"/>
        <v>100</v>
      </c>
      <c r="BL21" s="30">
        <f t="shared" si="36"/>
        <v>99.999999999999986</v>
      </c>
      <c r="BM21" s="30">
        <f t="shared" si="36"/>
        <v>99.999999999999986</v>
      </c>
      <c r="BN21" s="30">
        <f t="shared" si="36"/>
        <v>100</v>
      </c>
      <c r="BO21" s="30">
        <f t="shared" si="36"/>
        <v>100</v>
      </c>
      <c r="BP21" s="30">
        <f t="shared" si="36"/>
        <v>100</v>
      </c>
      <c r="BQ21" s="30">
        <f t="shared" si="36"/>
        <v>99.999999999999986</v>
      </c>
      <c r="BR21" s="30">
        <f t="shared" si="36"/>
        <v>100</v>
      </c>
      <c r="BS21" s="30">
        <f t="shared" si="36"/>
        <v>100</v>
      </c>
      <c r="BT21" s="30">
        <f t="shared" si="36"/>
        <v>100</v>
      </c>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row>
    <row r="22" spans="2:126" x14ac:dyDescent="0.25">
      <c r="B22" s="49" t="s">
        <v>34</v>
      </c>
      <c r="C22" s="49">
        <v>0</v>
      </c>
      <c r="D22" s="49">
        <v>0</v>
      </c>
      <c r="E22" s="49">
        <v>0</v>
      </c>
      <c r="F22" s="49">
        <v>0</v>
      </c>
      <c r="G22" s="49">
        <v>0</v>
      </c>
      <c r="H22" s="49">
        <v>3</v>
      </c>
      <c r="I22" s="49">
        <v>49</v>
      </c>
      <c r="J22" s="49">
        <v>91</v>
      </c>
      <c r="K22" s="49">
        <v>31</v>
      </c>
      <c r="L22" s="49">
        <v>5</v>
      </c>
      <c r="M22" s="49">
        <v>0</v>
      </c>
      <c r="N22" s="49">
        <v>0</v>
      </c>
      <c r="O22" s="49">
        <v>0</v>
      </c>
      <c r="P22" s="49">
        <v>0</v>
      </c>
      <c r="Q22" s="49">
        <v>0</v>
      </c>
      <c r="R22" s="49">
        <v>0</v>
      </c>
      <c r="S22" s="49">
        <v>179</v>
      </c>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row>
    <row r="23" spans="2:126" x14ac:dyDescent="0.25">
      <c r="B23" s="49" t="s">
        <v>35</v>
      </c>
      <c r="C23" s="49">
        <v>0</v>
      </c>
      <c r="D23" s="49">
        <v>0</v>
      </c>
      <c r="E23" s="49">
        <v>1</v>
      </c>
      <c r="F23" s="49">
        <v>0</v>
      </c>
      <c r="G23" s="49">
        <v>4</v>
      </c>
      <c r="H23" s="49">
        <v>3</v>
      </c>
      <c r="I23" s="49">
        <v>16</v>
      </c>
      <c r="J23" s="49">
        <v>25</v>
      </c>
      <c r="K23" s="49">
        <v>34</v>
      </c>
      <c r="L23" s="49">
        <v>20</v>
      </c>
      <c r="M23" s="49">
        <v>18</v>
      </c>
      <c r="N23" s="49">
        <v>57</v>
      </c>
      <c r="O23" s="49">
        <v>0</v>
      </c>
      <c r="P23" s="49">
        <v>0</v>
      </c>
      <c r="Q23" s="49">
        <v>0</v>
      </c>
      <c r="R23" s="49">
        <v>0</v>
      </c>
      <c r="S23" s="49">
        <v>178</v>
      </c>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row>
    <row r="24" spans="2:126" x14ac:dyDescent="0.25">
      <c r="B24" s="49" t="s">
        <v>24</v>
      </c>
      <c r="C24" s="49">
        <v>0</v>
      </c>
      <c r="D24" s="49">
        <v>1</v>
      </c>
      <c r="E24" s="49">
        <v>0</v>
      </c>
      <c r="F24" s="49">
        <v>0</v>
      </c>
      <c r="G24" s="49">
        <v>0</v>
      </c>
      <c r="H24" s="49">
        <v>0</v>
      </c>
      <c r="I24" s="49">
        <v>1</v>
      </c>
      <c r="J24" s="49">
        <v>4</v>
      </c>
      <c r="K24" s="49">
        <v>8</v>
      </c>
      <c r="L24" s="49">
        <v>164</v>
      </c>
      <c r="M24" s="49">
        <v>0</v>
      </c>
      <c r="N24" s="49">
        <v>0</v>
      </c>
      <c r="O24" s="49">
        <v>0</v>
      </c>
      <c r="P24" s="49">
        <v>0</v>
      </c>
      <c r="Q24" s="49">
        <v>0</v>
      </c>
      <c r="R24" s="49">
        <v>0</v>
      </c>
      <c r="S24" s="49">
        <v>178</v>
      </c>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row>
    <row r="25" spans="2:126" x14ac:dyDescent="0.25">
      <c r="B25" s="49" t="s">
        <v>36</v>
      </c>
      <c r="C25" s="2">
        <v>0</v>
      </c>
      <c r="D25" s="2">
        <v>0</v>
      </c>
      <c r="E25" s="2">
        <v>4</v>
      </c>
      <c r="F25" s="2">
        <v>0</v>
      </c>
      <c r="G25" s="2">
        <v>16</v>
      </c>
      <c r="H25" s="2">
        <v>58</v>
      </c>
      <c r="I25" s="2">
        <v>45</v>
      </c>
      <c r="J25" s="2">
        <v>53</v>
      </c>
      <c r="K25" s="2">
        <v>3</v>
      </c>
      <c r="L25" s="3">
        <v>0</v>
      </c>
      <c r="M25" s="3">
        <v>0</v>
      </c>
      <c r="N25" s="3">
        <v>0</v>
      </c>
      <c r="O25" s="3">
        <v>0</v>
      </c>
      <c r="P25" s="3">
        <v>0</v>
      </c>
      <c r="Q25" s="3">
        <v>0</v>
      </c>
      <c r="R25" s="3">
        <v>0</v>
      </c>
      <c r="S25" s="49">
        <v>179</v>
      </c>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row>
    <row r="26" spans="2:126" x14ac:dyDescent="0.25">
      <c r="B26" s="49" t="s">
        <v>37</v>
      </c>
      <c r="C26" s="2">
        <v>0</v>
      </c>
      <c r="D26" s="2">
        <v>0</v>
      </c>
      <c r="E26" s="2">
        <v>0</v>
      </c>
      <c r="F26" s="2">
        <v>0</v>
      </c>
      <c r="G26" s="2">
        <v>1</v>
      </c>
      <c r="H26" s="2">
        <v>36</v>
      </c>
      <c r="I26" s="2">
        <v>103</v>
      </c>
      <c r="J26" s="2">
        <v>38</v>
      </c>
      <c r="K26" s="2">
        <v>1</v>
      </c>
      <c r="L26" s="3">
        <v>0</v>
      </c>
      <c r="M26" s="3">
        <v>0</v>
      </c>
      <c r="N26" s="3">
        <v>0</v>
      </c>
      <c r="O26" s="3">
        <v>0</v>
      </c>
      <c r="P26" s="3">
        <v>0</v>
      </c>
      <c r="Q26" s="3">
        <v>0</v>
      </c>
      <c r="R26" s="3">
        <v>0</v>
      </c>
      <c r="S26" s="49">
        <v>179</v>
      </c>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row>
    <row r="27" spans="2:126" x14ac:dyDescent="0.25">
      <c r="B27" s="49" t="s">
        <v>38</v>
      </c>
      <c r="C27" s="2">
        <v>0</v>
      </c>
      <c r="D27" s="2">
        <v>0</v>
      </c>
      <c r="E27" s="2">
        <v>0</v>
      </c>
      <c r="F27" s="2">
        <v>160</v>
      </c>
      <c r="G27" s="2">
        <v>0</v>
      </c>
      <c r="H27" s="2">
        <v>11</v>
      </c>
      <c r="I27" s="2">
        <v>7</v>
      </c>
      <c r="J27" s="2">
        <v>1</v>
      </c>
      <c r="K27" s="3">
        <v>0</v>
      </c>
      <c r="L27" s="3">
        <v>0</v>
      </c>
      <c r="M27" s="3">
        <v>0</v>
      </c>
      <c r="N27" s="3">
        <v>0</v>
      </c>
      <c r="O27" s="3">
        <v>0</v>
      </c>
      <c r="P27" s="3">
        <v>0</v>
      </c>
      <c r="Q27" s="3">
        <v>0</v>
      </c>
      <c r="R27" s="3">
        <v>0</v>
      </c>
      <c r="S27" s="49">
        <v>179</v>
      </c>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row>
    <row r="28" spans="2:126" x14ac:dyDescent="0.25">
      <c r="B28" s="49" t="s">
        <v>22</v>
      </c>
      <c r="C28" s="2">
        <v>0</v>
      </c>
      <c r="D28" s="2">
        <v>106</v>
      </c>
      <c r="E28" s="2">
        <v>0</v>
      </c>
      <c r="F28" s="2">
        <v>48</v>
      </c>
      <c r="G28" s="2">
        <v>22</v>
      </c>
      <c r="H28" s="3">
        <v>1</v>
      </c>
      <c r="I28" s="3">
        <v>0</v>
      </c>
      <c r="J28" s="3">
        <v>0</v>
      </c>
      <c r="K28" s="3">
        <v>0</v>
      </c>
      <c r="L28" s="3">
        <v>0</v>
      </c>
      <c r="M28" s="3">
        <v>0</v>
      </c>
      <c r="N28" s="3">
        <v>0</v>
      </c>
      <c r="O28" s="3">
        <v>0</v>
      </c>
      <c r="P28" s="3">
        <v>0</v>
      </c>
      <c r="Q28" s="3">
        <v>0</v>
      </c>
      <c r="R28" s="3">
        <v>0</v>
      </c>
      <c r="S28" s="49">
        <v>177</v>
      </c>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row>
    <row r="29" spans="2:126" x14ac:dyDescent="0.25">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row>
    <row r="30" spans="2:126" x14ac:dyDescent="0.25">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row>
    <row r="39" spans="1:126" x14ac:dyDescent="0.25">
      <c r="A39" s="49" t="s">
        <v>41</v>
      </c>
      <c r="W39" s="49" t="str">
        <f>A39</f>
        <v>Enterococcus faecium</v>
      </c>
      <c r="AW39" s="49" t="str">
        <f>A39</f>
        <v>Enterococcus faecium</v>
      </c>
      <c r="BW39" s="30" t="str">
        <f>A39</f>
        <v>Enterococcus faecium</v>
      </c>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row>
    <row r="40" spans="1:126" ht="18.75" x14ac:dyDescent="0.25">
      <c r="B40" s="49" t="s">
        <v>0</v>
      </c>
      <c r="C40" s="49">
        <v>1.5625E-2</v>
      </c>
      <c r="D40" s="49">
        <v>3.125E-2</v>
      </c>
      <c r="E40" s="49">
        <v>6.25E-2</v>
      </c>
      <c r="F40" s="49">
        <v>0.125</v>
      </c>
      <c r="G40" s="49">
        <v>0.25</v>
      </c>
      <c r="H40" s="49">
        <v>0.5</v>
      </c>
      <c r="I40" s="49">
        <v>1</v>
      </c>
      <c r="J40" s="49">
        <v>2</v>
      </c>
      <c r="K40" s="49">
        <v>4</v>
      </c>
      <c r="L40" s="49">
        <v>8</v>
      </c>
      <c r="M40" s="49">
        <v>16</v>
      </c>
      <c r="N40" s="49">
        <v>32</v>
      </c>
      <c r="O40" s="49">
        <v>64</v>
      </c>
      <c r="P40" s="49">
        <v>128</v>
      </c>
      <c r="Q40" s="49">
        <v>256</v>
      </c>
      <c r="R40" s="49">
        <v>512</v>
      </c>
      <c r="S40" s="49" t="s">
        <v>1</v>
      </c>
      <c r="V40" s="49" t="s">
        <v>0</v>
      </c>
      <c r="W40" s="49" t="str">
        <f>B41</f>
        <v>Penicillin G</v>
      </c>
      <c r="X40" s="49" t="str">
        <f>B42</f>
        <v>Oxacillin</v>
      </c>
      <c r="Y40" s="49" t="str">
        <f>B43</f>
        <v>Ampicillin/ Sulbactam</v>
      </c>
      <c r="Z40" s="49" t="str">
        <f>B44</f>
        <v>Piperacillin/ Tazobactam</v>
      </c>
      <c r="AA40" s="49" t="str">
        <f>B45</f>
        <v>Cefotaxim</v>
      </c>
      <c r="AB40" s="49" t="str">
        <f>B46</f>
        <v>Cefuroxim</v>
      </c>
      <c r="AC40" s="49" t="str">
        <f>B47</f>
        <v>Imipenem</v>
      </c>
      <c r="AD40" s="49" t="str">
        <f>B48</f>
        <v>Meropenem</v>
      </c>
      <c r="AE40" s="49" t="str">
        <f>B49</f>
        <v>Amikacin</v>
      </c>
      <c r="AF40" s="49" t="str">
        <f>B50</f>
        <v>Gentamicin</v>
      </c>
      <c r="AG40" s="49" t="str">
        <f>B51</f>
        <v>Fosfomycin</v>
      </c>
      <c r="AH40" s="49" t="str">
        <f>B52</f>
        <v>Cotrimoxazol</v>
      </c>
      <c r="AI40" s="49" t="str">
        <f>B53</f>
        <v>Ciprofloxacin</v>
      </c>
      <c r="AJ40" s="49" t="str">
        <f>B54</f>
        <v>Levofloxacin</v>
      </c>
      <c r="AK40" s="49" t="str">
        <f>B55</f>
        <v>Moxifloxacin</v>
      </c>
      <c r="AL40" s="49" t="str">
        <f>B56</f>
        <v>Doxycyclin</v>
      </c>
      <c r="AM40" s="49" t="str">
        <f>B57</f>
        <v>Rifampicin</v>
      </c>
      <c r="AN40" s="49" t="str">
        <f>B58</f>
        <v>Daptomycin</v>
      </c>
      <c r="AO40" s="49" t="str">
        <f>B59</f>
        <v>Roxythromycin</v>
      </c>
      <c r="AP40" s="49" t="str">
        <f>B60</f>
        <v>Clindamycin</v>
      </c>
      <c r="AQ40" s="49" t="str">
        <f>B61</f>
        <v>Linezolid</v>
      </c>
      <c r="AR40" s="49" t="str">
        <f>B62</f>
        <v>Vancomycin</v>
      </c>
      <c r="AS40" s="49" t="s">
        <v>38</v>
      </c>
      <c r="AT40" s="49" t="s">
        <v>22</v>
      </c>
      <c r="AW40" s="49" t="str">
        <f t="shared" ref="AW40:BS40" si="37">W40</f>
        <v>Penicillin G</v>
      </c>
      <c r="AX40" s="49" t="str">
        <f t="shared" si="37"/>
        <v>Oxacillin</v>
      </c>
      <c r="AY40" s="49" t="str">
        <f t="shared" si="37"/>
        <v>Ampicillin/ Sulbactam</v>
      </c>
      <c r="AZ40" s="49" t="str">
        <f t="shared" si="37"/>
        <v>Piperacillin/ Tazobactam</v>
      </c>
      <c r="BA40" s="49" t="str">
        <f t="shared" si="37"/>
        <v>Cefotaxim</v>
      </c>
      <c r="BB40" s="49" t="str">
        <f t="shared" si="37"/>
        <v>Cefuroxim</v>
      </c>
      <c r="BC40" s="49" t="str">
        <f t="shared" si="37"/>
        <v>Imipenem</v>
      </c>
      <c r="BD40" s="49" t="str">
        <f t="shared" si="37"/>
        <v>Meropenem</v>
      </c>
      <c r="BE40" s="49" t="str">
        <f t="shared" si="37"/>
        <v>Amikacin</v>
      </c>
      <c r="BF40" s="49" t="str">
        <f t="shared" si="37"/>
        <v>Gentamicin</v>
      </c>
      <c r="BG40" s="49" t="str">
        <f t="shared" si="37"/>
        <v>Fosfomycin</v>
      </c>
      <c r="BH40" s="49" t="str">
        <f t="shared" si="37"/>
        <v>Cotrimoxazol</v>
      </c>
      <c r="BI40" s="49" t="str">
        <f t="shared" si="37"/>
        <v>Ciprofloxacin</v>
      </c>
      <c r="BJ40" s="49" t="str">
        <f t="shared" si="37"/>
        <v>Levofloxacin</v>
      </c>
      <c r="BK40" s="49" t="str">
        <f t="shared" si="37"/>
        <v>Moxifloxacin</v>
      </c>
      <c r="BL40" s="49" t="str">
        <f t="shared" si="37"/>
        <v>Doxycyclin</v>
      </c>
      <c r="BM40" s="49" t="str">
        <f t="shared" si="37"/>
        <v>Rifampicin</v>
      </c>
      <c r="BN40" s="49" t="str">
        <f t="shared" si="37"/>
        <v>Daptomycin</v>
      </c>
      <c r="BO40" s="49" t="str">
        <f t="shared" si="37"/>
        <v>Roxythromycin</v>
      </c>
      <c r="BP40" s="49" t="str">
        <f t="shared" si="37"/>
        <v>Clindamycin</v>
      </c>
      <c r="BQ40" s="49" t="str">
        <f t="shared" si="37"/>
        <v>Linezolid</v>
      </c>
      <c r="BR40" s="49" t="str">
        <f t="shared" si="37"/>
        <v>Vancomycin</v>
      </c>
      <c r="BS40" s="49" t="str">
        <f t="shared" si="37"/>
        <v>Teicoplanin</v>
      </c>
      <c r="BT40" s="49" t="s">
        <v>22</v>
      </c>
      <c r="BW40" s="30" t="str">
        <f t="shared" ref="BW40:CS40" si="38">W40</f>
        <v>Penicillin G</v>
      </c>
      <c r="BX40" s="30" t="str">
        <f t="shared" si="38"/>
        <v>Oxacillin</v>
      </c>
      <c r="BY40" s="30" t="str">
        <f t="shared" si="38"/>
        <v>Ampicillin/ Sulbactam</v>
      </c>
      <c r="BZ40" s="30" t="str">
        <f t="shared" si="38"/>
        <v>Piperacillin/ Tazobactam</v>
      </c>
      <c r="CA40" s="30" t="str">
        <f t="shared" si="38"/>
        <v>Cefotaxim</v>
      </c>
      <c r="CB40" s="30" t="str">
        <f t="shared" si="38"/>
        <v>Cefuroxim</v>
      </c>
      <c r="CC40" s="30" t="str">
        <f t="shared" si="38"/>
        <v>Imipenem</v>
      </c>
      <c r="CD40" s="30" t="str">
        <f t="shared" si="38"/>
        <v>Meropenem</v>
      </c>
      <c r="CE40" s="30" t="str">
        <f t="shared" si="38"/>
        <v>Amikacin</v>
      </c>
      <c r="CF40" s="30" t="str">
        <f t="shared" si="38"/>
        <v>Gentamicin</v>
      </c>
      <c r="CG40" s="30" t="str">
        <f t="shared" si="38"/>
        <v>Fosfomycin</v>
      </c>
      <c r="CH40" s="30" t="str">
        <f t="shared" si="38"/>
        <v>Cotrimoxazol</v>
      </c>
      <c r="CI40" s="30" t="str">
        <f t="shared" si="38"/>
        <v>Ciprofloxacin</v>
      </c>
      <c r="CJ40" s="30" t="str">
        <f t="shared" si="38"/>
        <v>Levofloxacin</v>
      </c>
      <c r="CK40" s="30" t="str">
        <f t="shared" si="38"/>
        <v>Moxifloxacin</v>
      </c>
      <c r="CL40" s="30" t="str">
        <f t="shared" si="38"/>
        <v>Doxycyclin</v>
      </c>
      <c r="CM40" s="30" t="str">
        <f t="shared" si="38"/>
        <v>Rifampicin</v>
      </c>
      <c r="CN40" s="30" t="str">
        <f t="shared" si="38"/>
        <v>Daptomycin</v>
      </c>
      <c r="CO40" s="30" t="str">
        <f t="shared" si="38"/>
        <v>Roxythromycin</v>
      </c>
      <c r="CP40" s="30" t="str">
        <f t="shared" si="38"/>
        <v>Clindamycin</v>
      </c>
      <c r="CQ40" s="30" t="str">
        <f t="shared" si="38"/>
        <v>Linezolid</v>
      </c>
      <c r="CR40" s="30" t="str">
        <f t="shared" si="38"/>
        <v>Vancomycin</v>
      </c>
      <c r="CS40" s="30" t="str">
        <f t="shared" si="38"/>
        <v>Teicoplanin</v>
      </c>
      <c r="CT40" s="49" t="s">
        <v>22</v>
      </c>
      <c r="CW40" s="39"/>
      <c r="CX40" s="24" t="s">
        <v>73</v>
      </c>
      <c r="CY40" s="24" t="s">
        <v>74</v>
      </c>
      <c r="CZ40" s="24" t="s">
        <v>53</v>
      </c>
      <c r="DA40" s="24" t="s">
        <v>55</v>
      </c>
      <c r="DB40" s="24" t="s">
        <v>57</v>
      </c>
      <c r="DC40" s="24" t="s">
        <v>75</v>
      </c>
      <c r="DD40" s="24" t="s">
        <v>59</v>
      </c>
      <c r="DE40" s="24" t="s">
        <v>60</v>
      </c>
      <c r="DF40" s="24" t="s">
        <v>62</v>
      </c>
      <c r="DG40" s="24" t="s">
        <v>63</v>
      </c>
      <c r="DH40" s="24" t="s">
        <v>65</v>
      </c>
      <c r="DI40" s="24" t="s">
        <v>66</v>
      </c>
      <c r="DJ40" s="24" t="s">
        <v>67</v>
      </c>
      <c r="DK40" s="24" t="s">
        <v>68</v>
      </c>
      <c r="DL40" s="24" t="s">
        <v>69</v>
      </c>
      <c r="DM40" s="24" t="s">
        <v>70</v>
      </c>
      <c r="DN40" s="24" t="s">
        <v>76</v>
      </c>
      <c r="DO40" s="24" t="s">
        <v>77</v>
      </c>
      <c r="DP40" s="24" t="s">
        <v>78</v>
      </c>
      <c r="DQ40" s="24" t="s">
        <v>79</v>
      </c>
      <c r="DR40" s="24" t="s">
        <v>80</v>
      </c>
      <c r="DS40" s="24" t="s">
        <v>81</v>
      </c>
      <c r="DT40" s="24" t="s">
        <v>82</v>
      </c>
      <c r="DU40" s="24" t="s">
        <v>93</v>
      </c>
      <c r="DV40" s="10"/>
    </row>
    <row r="41" spans="1:126" ht="18.75" x14ac:dyDescent="0.25">
      <c r="B41" s="49" t="s">
        <v>31</v>
      </c>
      <c r="C41" s="49">
        <v>0</v>
      </c>
      <c r="D41" s="49">
        <v>0</v>
      </c>
      <c r="E41" s="49">
        <v>0</v>
      </c>
      <c r="F41" s="49">
        <v>0</v>
      </c>
      <c r="G41" s="49">
        <v>0</v>
      </c>
      <c r="H41" s="49">
        <v>0</v>
      </c>
      <c r="I41" s="49">
        <v>1</v>
      </c>
      <c r="J41" s="49">
        <v>3</v>
      </c>
      <c r="K41" s="49">
        <v>8</v>
      </c>
      <c r="L41" s="49">
        <v>112</v>
      </c>
      <c r="M41" s="49">
        <v>0</v>
      </c>
      <c r="N41" s="49">
        <v>0</v>
      </c>
      <c r="O41" s="49">
        <v>0</v>
      </c>
      <c r="P41" s="49">
        <v>0</v>
      </c>
      <c r="Q41" s="49">
        <v>0</v>
      </c>
      <c r="R41" s="49">
        <v>0</v>
      </c>
      <c r="S41" s="28">
        <v>124</v>
      </c>
      <c r="V41" s="49">
        <v>1.5625E-2</v>
      </c>
      <c r="W41" s="6">
        <f>C41</f>
        <v>0</v>
      </c>
      <c r="X41" s="49">
        <f>C42</f>
        <v>0</v>
      </c>
      <c r="Y41" s="2">
        <f>C43</f>
        <v>0</v>
      </c>
      <c r="Z41" s="49">
        <f>C44</f>
        <v>0</v>
      </c>
      <c r="AA41" s="49">
        <f>C45</f>
        <v>0</v>
      </c>
      <c r="AB41" s="49">
        <f>C46</f>
        <v>0</v>
      </c>
      <c r="AC41" s="4">
        <f>C47</f>
        <v>0</v>
      </c>
      <c r="AD41" s="49">
        <f>C48</f>
        <v>0</v>
      </c>
      <c r="AE41" s="49">
        <f>C49</f>
        <v>0</v>
      </c>
      <c r="AF41" s="49">
        <f>C50</f>
        <v>0</v>
      </c>
      <c r="AG41" s="49">
        <f>C51</f>
        <v>0</v>
      </c>
      <c r="AH41" s="49">
        <f>C52</f>
        <v>0</v>
      </c>
      <c r="AI41" s="49">
        <f>C53</f>
        <v>0</v>
      </c>
      <c r="AJ41" s="49">
        <f>C54</f>
        <v>0</v>
      </c>
      <c r="AK41" s="49">
        <f>C55</f>
        <v>0</v>
      </c>
      <c r="AL41" s="49">
        <f>C56</f>
        <v>0</v>
      </c>
      <c r="AM41" s="49">
        <f>C57</f>
        <v>0</v>
      </c>
      <c r="AN41" s="49">
        <f>C58</f>
        <v>0</v>
      </c>
      <c r="AO41" s="49">
        <f>C59</f>
        <v>0</v>
      </c>
      <c r="AP41" s="49">
        <f>C60</f>
        <v>0</v>
      </c>
      <c r="AQ41" s="2">
        <f>C61</f>
        <v>0</v>
      </c>
      <c r="AR41" s="2">
        <f>C62</f>
        <v>0</v>
      </c>
      <c r="AS41" s="2">
        <f>C63</f>
        <v>0</v>
      </c>
      <c r="AT41" s="2">
        <f>C64</f>
        <v>0</v>
      </c>
      <c r="AU41" s="5"/>
      <c r="AV41" s="49">
        <v>1.5625E-2</v>
      </c>
      <c r="AW41" s="37">
        <f t="shared" ref="AW41:BT41" si="39">PRODUCT(W41*100*1/W57)</f>
        <v>0</v>
      </c>
      <c r="AX41" s="30">
        <f t="shared" si="39"/>
        <v>0</v>
      </c>
      <c r="AY41" s="31">
        <f t="shared" si="39"/>
        <v>0</v>
      </c>
      <c r="AZ41" s="30">
        <f t="shared" si="39"/>
        <v>0</v>
      </c>
      <c r="BA41" s="30">
        <f t="shared" si="39"/>
        <v>0</v>
      </c>
      <c r="BB41" s="30">
        <f t="shared" si="39"/>
        <v>0</v>
      </c>
      <c r="BC41" s="32">
        <f t="shared" si="39"/>
        <v>0</v>
      </c>
      <c r="BD41" s="30">
        <f t="shared" si="39"/>
        <v>0</v>
      </c>
      <c r="BE41" s="30">
        <f t="shared" si="39"/>
        <v>0</v>
      </c>
      <c r="BF41" s="30">
        <f t="shared" si="39"/>
        <v>0</v>
      </c>
      <c r="BG41" s="30">
        <f t="shared" si="39"/>
        <v>0</v>
      </c>
      <c r="BH41" s="49">
        <f t="shared" si="39"/>
        <v>0</v>
      </c>
      <c r="BI41" s="30">
        <f t="shared" si="39"/>
        <v>0</v>
      </c>
      <c r="BJ41" s="30">
        <f t="shared" si="39"/>
        <v>0</v>
      </c>
      <c r="BK41" s="30">
        <f t="shared" si="39"/>
        <v>0</v>
      </c>
      <c r="BL41" s="30">
        <f t="shared" si="39"/>
        <v>0</v>
      </c>
      <c r="BM41" s="30">
        <f t="shared" si="39"/>
        <v>0</v>
      </c>
      <c r="BN41" s="30">
        <f t="shared" si="39"/>
        <v>0</v>
      </c>
      <c r="BO41" s="30">
        <f t="shared" si="39"/>
        <v>0</v>
      </c>
      <c r="BP41" s="30">
        <f t="shared" si="39"/>
        <v>0</v>
      </c>
      <c r="BQ41" s="31">
        <f t="shared" si="39"/>
        <v>0</v>
      </c>
      <c r="BR41" s="31">
        <f t="shared" si="39"/>
        <v>0</v>
      </c>
      <c r="BS41" s="31">
        <f t="shared" si="39"/>
        <v>0</v>
      </c>
      <c r="BT41" s="31">
        <f t="shared" si="39"/>
        <v>0</v>
      </c>
      <c r="BV41" s="49">
        <v>1.5625E-2</v>
      </c>
      <c r="BW41" s="37">
        <f t="shared" ref="BW41:CT41" si="40">AW41</f>
        <v>0</v>
      </c>
      <c r="BX41" s="30">
        <f t="shared" si="40"/>
        <v>0</v>
      </c>
      <c r="BY41" s="31">
        <f t="shared" si="40"/>
        <v>0</v>
      </c>
      <c r="BZ41" s="30">
        <f t="shared" si="40"/>
        <v>0</v>
      </c>
      <c r="CA41" s="30">
        <f t="shared" si="40"/>
        <v>0</v>
      </c>
      <c r="CB41" s="30">
        <f t="shared" si="40"/>
        <v>0</v>
      </c>
      <c r="CC41" s="32">
        <f t="shared" si="40"/>
        <v>0</v>
      </c>
      <c r="CD41" s="30">
        <f t="shared" si="40"/>
        <v>0</v>
      </c>
      <c r="CE41" s="30">
        <f t="shared" si="40"/>
        <v>0</v>
      </c>
      <c r="CF41" s="30">
        <f t="shared" si="40"/>
        <v>0</v>
      </c>
      <c r="CG41" s="30">
        <f t="shared" si="40"/>
        <v>0</v>
      </c>
      <c r="CH41" s="49">
        <f t="shared" si="40"/>
        <v>0</v>
      </c>
      <c r="CI41" s="30">
        <f t="shared" si="40"/>
        <v>0</v>
      </c>
      <c r="CJ41" s="30">
        <f t="shared" si="40"/>
        <v>0</v>
      </c>
      <c r="CK41" s="30">
        <f t="shared" si="40"/>
        <v>0</v>
      </c>
      <c r="CL41" s="30">
        <f t="shared" si="40"/>
        <v>0</v>
      </c>
      <c r="CM41" s="30">
        <f t="shared" si="40"/>
        <v>0</v>
      </c>
      <c r="CN41" s="30">
        <f t="shared" si="40"/>
        <v>0</v>
      </c>
      <c r="CO41" s="30">
        <f t="shared" si="40"/>
        <v>0</v>
      </c>
      <c r="CP41" s="30">
        <f t="shared" si="40"/>
        <v>0</v>
      </c>
      <c r="CQ41" s="31">
        <f t="shared" si="40"/>
        <v>0</v>
      </c>
      <c r="CR41" s="31">
        <f t="shared" si="40"/>
        <v>0</v>
      </c>
      <c r="CS41" s="31">
        <f t="shared" si="40"/>
        <v>0</v>
      </c>
      <c r="CT41" s="31">
        <f t="shared" si="40"/>
        <v>0</v>
      </c>
      <c r="CU41" s="35"/>
      <c r="CV41" s="35"/>
      <c r="CW41" s="25" t="s">
        <v>49</v>
      </c>
      <c r="CX41" s="26">
        <f t="shared" ref="CX41:DU41" si="41">W57</f>
        <v>124</v>
      </c>
      <c r="CY41" s="26">
        <f t="shared" si="41"/>
        <v>124</v>
      </c>
      <c r="CZ41" s="26">
        <f t="shared" si="41"/>
        <v>125</v>
      </c>
      <c r="DA41" s="26">
        <f t="shared" si="41"/>
        <v>124</v>
      </c>
      <c r="DB41" s="26">
        <f t="shared" si="41"/>
        <v>124</v>
      </c>
      <c r="DC41" s="26">
        <f t="shared" si="41"/>
        <v>123</v>
      </c>
      <c r="DD41" s="26">
        <f t="shared" si="41"/>
        <v>125</v>
      </c>
      <c r="DE41" s="27">
        <f t="shared" si="41"/>
        <v>124</v>
      </c>
      <c r="DF41" s="27">
        <f t="shared" si="41"/>
        <v>124</v>
      </c>
      <c r="DG41" s="27">
        <f t="shared" si="41"/>
        <v>125</v>
      </c>
      <c r="DH41" s="27">
        <f t="shared" si="41"/>
        <v>124</v>
      </c>
      <c r="DI41" s="27">
        <f t="shared" si="41"/>
        <v>123</v>
      </c>
      <c r="DJ41" s="27">
        <f t="shared" si="41"/>
        <v>124</v>
      </c>
      <c r="DK41" s="27">
        <f t="shared" si="41"/>
        <v>124</v>
      </c>
      <c r="DL41" s="27">
        <f t="shared" si="41"/>
        <v>124</v>
      </c>
      <c r="DM41" s="27">
        <f t="shared" si="41"/>
        <v>124</v>
      </c>
      <c r="DN41" s="27">
        <f t="shared" si="41"/>
        <v>124</v>
      </c>
      <c r="DO41" s="27">
        <f t="shared" si="41"/>
        <v>124</v>
      </c>
      <c r="DP41" s="27">
        <f t="shared" si="41"/>
        <v>124</v>
      </c>
      <c r="DQ41" s="27">
        <f t="shared" si="41"/>
        <v>124</v>
      </c>
      <c r="DR41" s="27">
        <f t="shared" si="41"/>
        <v>125</v>
      </c>
      <c r="DS41" s="27">
        <f t="shared" si="41"/>
        <v>125</v>
      </c>
      <c r="DT41" s="27">
        <f t="shared" si="41"/>
        <v>125</v>
      </c>
      <c r="DU41" s="27">
        <f t="shared" si="41"/>
        <v>123</v>
      </c>
    </row>
    <row r="42" spans="1:126" ht="18.75" x14ac:dyDescent="0.25">
      <c r="B42" s="49" t="s">
        <v>32</v>
      </c>
      <c r="C42" s="49">
        <v>0</v>
      </c>
      <c r="D42" s="49">
        <v>0</v>
      </c>
      <c r="E42" s="49">
        <v>1</v>
      </c>
      <c r="F42" s="49">
        <v>0</v>
      </c>
      <c r="G42" s="49">
        <v>0</v>
      </c>
      <c r="H42" s="49">
        <v>0</v>
      </c>
      <c r="I42" s="49">
        <v>0</v>
      </c>
      <c r="J42" s="49">
        <v>0</v>
      </c>
      <c r="K42" s="49">
        <v>0</v>
      </c>
      <c r="L42" s="49">
        <v>3</v>
      </c>
      <c r="M42" s="49">
        <v>120</v>
      </c>
      <c r="N42" s="49">
        <v>0</v>
      </c>
      <c r="O42" s="49">
        <v>0</v>
      </c>
      <c r="P42" s="49">
        <v>0</v>
      </c>
      <c r="Q42" s="49">
        <v>0</v>
      </c>
      <c r="R42" s="49">
        <v>0</v>
      </c>
      <c r="S42" s="49">
        <v>124</v>
      </c>
      <c r="V42" s="49">
        <v>3.125E-2</v>
      </c>
      <c r="W42" s="6">
        <f>D41</f>
        <v>0</v>
      </c>
      <c r="X42" s="49">
        <f>D42</f>
        <v>0</v>
      </c>
      <c r="Y42" s="2">
        <f>D43</f>
        <v>0</v>
      </c>
      <c r="Z42" s="49">
        <f>D44</f>
        <v>0</v>
      </c>
      <c r="AA42" s="49">
        <f>D45</f>
        <v>1</v>
      </c>
      <c r="AB42" s="49">
        <f>D46</f>
        <v>0</v>
      </c>
      <c r="AC42" s="4">
        <f>D47</f>
        <v>0</v>
      </c>
      <c r="AD42" s="49">
        <f>D48</f>
        <v>0</v>
      </c>
      <c r="AE42" s="49">
        <f>D49</f>
        <v>0</v>
      </c>
      <c r="AF42" s="49">
        <f>D50</f>
        <v>0</v>
      </c>
      <c r="AG42" s="49">
        <f>D51</f>
        <v>0</v>
      </c>
      <c r="AH42" s="49">
        <f>D52</f>
        <v>0</v>
      </c>
      <c r="AI42" s="49">
        <f>D53</f>
        <v>3</v>
      </c>
      <c r="AJ42" s="49">
        <f>D54</f>
        <v>3</v>
      </c>
      <c r="AK42" s="49">
        <f>D55</f>
        <v>5</v>
      </c>
      <c r="AL42" s="49">
        <f>D56</f>
        <v>0</v>
      </c>
      <c r="AM42" s="49">
        <f>D57</f>
        <v>3</v>
      </c>
      <c r="AN42" s="49">
        <f>D58</f>
        <v>0</v>
      </c>
      <c r="AO42" s="49">
        <f>D59</f>
        <v>0</v>
      </c>
      <c r="AP42" s="49">
        <f>D60</f>
        <v>3</v>
      </c>
      <c r="AQ42" s="2">
        <f>D61</f>
        <v>0</v>
      </c>
      <c r="AR42" s="2">
        <f>D62</f>
        <v>0</v>
      </c>
      <c r="AS42" s="2">
        <f>D63</f>
        <v>0</v>
      </c>
      <c r="AT42" s="2">
        <f>D64</f>
        <v>92</v>
      </c>
      <c r="AU42" s="5"/>
      <c r="AV42" s="49">
        <v>3.125E-2</v>
      </c>
      <c r="AW42" s="37">
        <f t="shared" ref="AW42:BT42" si="42">PRODUCT(W42*100*1/W57)</f>
        <v>0</v>
      </c>
      <c r="AX42" s="30">
        <f t="shared" si="42"/>
        <v>0</v>
      </c>
      <c r="AY42" s="31">
        <f t="shared" si="42"/>
        <v>0</v>
      </c>
      <c r="AZ42" s="30">
        <f t="shared" si="42"/>
        <v>0</v>
      </c>
      <c r="BA42" s="30">
        <f t="shared" si="42"/>
        <v>0.80645161290322576</v>
      </c>
      <c r="BB42" s="30">
        <f t="shared" si="42"/>
        <v>0</v>
      </c>
      <c r="BC42" s="32">
        <f t="shared" si="42"/>
        <v>0</v>
      </c>
      <c r="BD42" s="30">
        <f t="shared" si="42"/>
        <v>0</v>
      </c>
      <c r="BE42" s="30">
        <f t="shared" si="42"/>
        <v>0</v>
      </c>
      <c r="BF42" s="30">
        <f t="shared" si="42"/>
        <v>0</v>
      </c>
      <c r="BG42" s="30">
        <f t="shared" si="42"/>
        <v>0</v>
      </c>
      <c r="BH42" s="49">
        <f t="shared" si="42"/>
        <v>0</v>
      </c>
      <c r="BI42" s="30">
        <f t="shared" si="42"/>
        <v>2.4193548387096775</v>
      </c>
      <c r="BJ42" s="30">
        <f t="shared" si="42"/>
        <v>2.4193548387096775</v>
      </c>
      <c r="BK42" s="30">
        <f t="shared" si="42"/>
        <v>4.032258064516129</v>
      </c>
      <c r="BL42" s="30">
        <f t="shared" si="42"/>
        <v>0</v>
      </c>
      <c r="BM42" s="30">
        <f t="shared" si="42"/>
        <v>2.4193548387096775</v>
      </c>
      <c r="BN42" s="30">
        <f t="shared" si="42"/>
        <v>0</v>
      </c>
      <c r="BO42" s="30">
        <f t="shared" si="42"/>
        <v>0</v>
      </c>
      <c r="BP42" s="30">
        <f t="shared" si="42"/>
        <v>2.4193548387096775</v>
      </c>
      <c r="BQ42" s="31">
        <f t="shared" si="42"/>
        <v>0</v>
      </c>
      <c r="BR42" s="31">
        <f t="shared" si="42"/>
        <v>0</v>
      </c>
      <c r="BS42" s="31">
        <f t="shared" si="42"/>
        <v>0</v>
      </c>
      <c r="BT42" s="31">
        <f t="shared" si="42"/>
        <v>74.796747967479675</v>
      </c>
      <c r="BV42" s="49">
        <v>3.125E-2</v>
      </c>
      <c r="BW42" s="37">
        <f t="shared" ref="BW42:CT42" si="43">AW41+AW42</f>
        <v>0</v>
      </c>
      <c r="BX42" s="30">
        <f t="shared" si="43"/>
        <v>0</v>
      </c>
      <c r="BY42" s="31">
        <f t="shared" si="43"/>
        <v>0</v>
      </c>
      <c r="BZ42" s="30">
        <f t="shared" si="43"/>
        <v>0</v>
      </c>
      <c r="CA42" s="30">
        <f t="shared" si="43"/>
        <v>0.80645161290322576</v>
      </c>
      <c r="CB42" s="30">
        <f t="shared" si="43"/>
        <v>0</v>
      </c>
      <c r="CC42" s="32">
        <f t="shared" si="43"/>
        <v>0</v>
      </c>
      <c r="CD42" s="30">
        <f t="shared" si="43"/>
        <v>0</v>
      </c>
      <c r="CE42" s="30">
        <f t="shared" si="43"/>
        <v>0</v>
      </c>
      <c r="CF42" s="30">
        <f t="shared" si="43"/>
        <v>0</v>
      </c>
      <c r="CG42" s="30">
        <f t="shared" si="43"/>
        <v>0</v>
      </c>
      <c r="CH42" s="49">
        <f t="shared" si="43"/>
        <v>0</v>
      </c>
      <c r="CI42" s="30">
        <f t="shared" si="43"/>
        <v>2.4193548387096775</v>
      </c>
      <c r="CJ42" s="30">
        <f t="shared" si="43"/>
        <v>2.4193548387096775</v>
      </c>
      <c r="CK42" s="30">
        <f t="shared" si="43"/>
        <v>4.032258064516129</v>
      </c>
      <c r="CL42" s="30">
        <f t="shared" si="43"/>
        <v>0</v>
      </c>
      <c r="CM42" s="30">
        <f t="shared" si="43"/>
        <v>2.4193548387096775</v>
      </c>
      <c r="CN42" s="30">
        <f t="shared" si="43"/>
        <v>0</v>
      </c>
      <c r="CO42" s="30">
        <f t="shared" si="43"/>
        <v>0</v>
      </c>
      <c r="CP42" s="30">
        <f t="shared" si="43"/>
        <v>2.4193548387096775</v>
      </c>
      <c r="CQ42" s="31">
        <f t="shared" si="43"/>
        <v>0</v>
      </c>
      <c r="CR42" s="31">
        <f t="shared" si="43"/>
        <v>0</v>
      </c>
      <c r="CS42" s="31">
        <f t="shared" si="43"/>
        <v>0</v>
      </c>
      <c r="CT42" s="31">
        <f t="shared" si="43"/>
        <v>74.796747967479675</v>
      </c>
      <c r="CU42" s="35"/>
      <c r="CV42" s="35"/>
      <c r="CW42" s="25" t="s">
        <v>50</v>
      </c>
      <c r="CX42" s="18"/>
      <c r="CY42" s="18"/>
      <c r="CZ42" s="18">
        <f>BY49</f>
        <v>7.2</v>
      </c>
      <c r="DA42" s="18"/>
      <c r="DB42" s="18"/>
      <c r="DC42" s="18"/>
      <c r="DD42" s="18"/>
      <c r="DE42" s="17"/>
      <c r="DF42" s="17"/>
      <c r="DG42" s="17"/>
      <c r="DH42" s="17"/>
      <c r="DI42" s="17"/>
      <c r="DJ42" s="13"/>
      <c r="DK42" s="17"/>
      <c r="DL42" s="17"/>
      <c r="DM42" s="17"/>
      <c r="DN42" s="17"/>
      <c r="DO42" s="17"/>
      <c r="DP42" s="17"/>
      <c r="DQ42" s="17"/>
      <c r="DR42" s="17">
        <f>CQ49</f>
        <v>99.200000000000017</v>
      </c>
      <c r="DS42" s="17">
        <f>CR49</f>
        <v>76</v>
      </c>
      <c r="DT42" s="17">
        <f>CS48</f>
        <v>90.399999999999991</v>
      </c>
      <c r="DU42" s="17">
        <f>CT45</f>
        <v>96.747967479674799</v>
      </c>
    </row>
    <row r="43" spans="1:126" ht="18.75" x14ac:dyDescent="0.25">
      <c r="B43" s="49" t="s">
        <v>3</v>
      </c>
      <c r="C43" s="2">
        <v>0</v>
      </c>
      <c r="D43" s="2">
        <v>0</v>
      </c>
      <c r="E43" s="2">
        <v>0</v>
      </c>
      <c r="F43" s="2">
        <v>1</v>
      </c>
      <c r="G43" s="2">
        <v>0</v>
      </c>
      <c r="H43" s="2">
        <v>1</v>
      </c>
      <c r="I43" s="2">
        <v>3</v>
      </c>
      <c r="J43" s="2">
        <v>3</v>
      </c>
      <c r="K43" s="2">
        <v>1</v>
      </c>
      <c r="L43" s="4">
        <v>1</v>
      </c>
      <c r="M43" s="3">
        <v>3</v>
      </c>
      <c r="N43" s="3">
        <v>8</v>
      </c>
      <c r="O43" s="3">
        <v>104</v>
      </c>
      <c r="P43" s="3">
        <v>0</v>
      </c>
      <c r="Q43" s="3">
        <v>0</v>
      </c>
      <c r="R43" s="3">
        <v>0</v>
      </c>
      <c r="S43" s="49">
        <v>125</v>
      </c>
      <c r="V43" s="49">
        <v>6.25E-2</v>
      </c>
      <c r="W43" s="6">
        <f>E41</f>
        <v>0</v>
      </c>
      <c r="X43" s="49">
        <f>E42</f>
        <v>1</v>
      </c>
      <c r="Y43" s="2">
        <f>E43</f>
        <v>0</v>
      </c>
      <c r="Z43" s="49">
        <f>E44</f>
        <v>0</v>
      </c>
      <c r="AA43" s="49">
        <f>E45</f>
        <v>0</v>
      </c>
      <c r="AB43" s="49">
        <f>E46</f>
        <v>0</v>
      </c>
      <c r="AC43" s="4">
        <f>E47</f>
        <v>0</v>
      </c>
      <c r="AD43" s="49">
        <f>E48</f>
        <v>1</v>
      </c>
      <c r="AE43" s="49">
        <f>E49</f>
        <v>0</v>
      </c>
      <c r="AF43" s="49">
        <f>E50</f>
        <v>0</v>
      </c>
      <c r="AG43" s="49">
        <f>E51</f>
        <v>0</v>
      </c>
      <c r="AH43" s="49">
        <f>E52</f>
        <v>71</v>
      </c>
      <c r="AI43" s="49">
        <f>E53</f>
        <v>0</v>
      </c>
      <c r="AJ43" s="49">
        <f>E54</f>
        <v>0</v>
      </c>
      <c r="AK43" s="49">
        <f>E55</f>
        <v>1</v>
      </c>
      <c r="AL43" s="49">
        <f>E56</f>
        <v>82</v>
      </c>
      <c r="AM43" s="49">
        <f>E57</f>
        <v>2</v>
      </c>
      <c r="AN43" s="49">
        <f>E58</f>
        <v>0</v>
      </c>
      <c r="AO43" s="49">
        <f>E59</f>
        <v>5</v>
      </c>
      <c r="AP43" s="49">
        <f>E60</f>
        <v>1</v>
      </c>
      <c r="AQ43" s="2">
        <f>E61</f>
        <v>9</v>
      </c>
      <c r="AR43" s="2">
        <f>E62</f>
        <v>0</v>
      </c>
      <c r="AS43" s="2">
        <f>E63</f>
        <v>0</v>
      </c>
      <c r="AT43" s="2">
        <f>E64</f>
        <v>0</v>
      </c>
      <c r="AU43" s="5"/>
      <c r="AV43" s="49">
        <v>6.25E-2</v>
      </c>
      <c r="AW43" s="37">
        <f t="shared" ref="AW43:BT43" si="44">PRODUCT(W43*100*1/W57)</f>
        <v>0</v>
      </c>
      <c r="AX43" s="30">
        <f t="shared" si="44"/>
        <v>0.80645161290322576</v>
      </c>
      <c r="AY43" s="31">
        <f t="shared" si="44"/>
        <v>0</v>
      </c>
      <c r="AZ43" s="30">
        <f t="shared" si="44"/>
        <v>0</v>
      </c>
      <c r="BA43" s="30">
        <f t="shared" si="44"/>
        <v>0</v>
      </c>
      <c r="BB43" s="30">
        <f t="shared" si="44"/>
        <v>0</v>
      </c>
      <c r="BC43" s="32">
        <f t="shared" si="44"/>
        <v>0</v>
      </c>
      <c r="BD43" s="30">
        <f t="shared" si="44"/>
        <v>0.80645161290322576</v>
      </c>
      <c r="BE43" s="30">
        <f t="shared" si="44"/>
        <v>0</v>
      </c>
      <c r="BF43" s="30">
        <f t="shared" si="44"/>
        <v>0</v>
      </c>
      <c r="BG43" s="30">
        <f t="shared" si="44"/>
        <v>0</v>
      </c>
      <c r="BH43" s="49">
        <f t="shared" si="44"/>
        <v>57.72357723577236</v>
      </c>
      <c r="BI43" s="30">
        <f t="shared" si="44"/>
        <v>0</v>
      </c>
      <c r="BJ43" s="30">
        <f t="shared" si="44"/>
        <v>0</v>
      </c>
      <c r="BK43" s="30">
        <f t="shared" si="44"/>
        <v>0.80645161290322576</v>
      </c>
      <c r="BL43" s="30">
        <f t="shared" si="44"/>
        <v>66.129032258064512</v>
      </c>
      <c r="BM43" s="30">
        <f t="shared" si="44"/>
        <v>1.6129032258064515</v>
      </c>
      <c r="BN43" s="30">
        <f t="shared" si="44"/>
        <v>0</v>
      </c>
      <c r="BO43" s="30">
        <f t="shared" si="44"/>
        <v>4.032258064516129</v>
      </c>
      <c r="BP43" s="30">
        <f t="shared" si="44"/>
        <v>0.80645161290322576</v>
      </c>
      <c r="BQ43" s="31">
        <f t="shared" si="44"/>
        <v>7.2</v>
      </c>
      <c r="BR43" s="31">
        <f t="shared" si="44"/>
        <v>0</v>
      </c>
      <c r="BS43" s="31">
        <f t="shared" si="44"/>
        <v>0</v>
      </c>
      <c r="BT43" s="31">
        <f t="shared" si="44"/>
        <v>0</v>
      </c>
      <c r="BV43" s="49">
        <v>6.25E-2</v>
      </c>
      <c r="BW43" s="37">
        <f t="shared" ref="BW43:CT44" si="45">AW41+AW42+AW43</f>
        <v>0</v>
      </c>
      <c r="BX43" s="30">
        <f t="shared" si="45"/>
        <v>0.80645161290322576</v>
      </c>
      <c r="BY43" s="31">
        <f t="shared" si="45"/>
        <v>0</v>
      </c>
      <c r="BZ43" s="30">
        <f t="shared" si="45"/>
        <v>0</v>
      </c>
      <c r="CA43" s="30">
        <f t="shared" si="45"/>
        <v>0.80645161290322576</v>
      </c>
      <c r="CB43" s="30">
        <f t="shared" si="45"/>
        <v>0</v>
      </c>
      <c r="CC43" s="32">
        <f t="shared" si="45"/>
        <v>0</v>
      </c>
      <c r="CD43" s="30">
        <f t="shared" si="45"/>
        <v>0.80645161290322576</v>
      </c>
      <c r="CE43" s="30">
        <f t="shared" si="45"/>
        <v>0</v>
      </c>
      <c r="CF43" s="30">
        <f t="shared" si="45"/>
        <v>0</v>
      </c>
      <c r="CG43" s="30">
        <f t="shared" si="45"/>
        <v>0</v>
      </c>
      <c r="CH43" s="49">
        <f t="shared" si="45"/>
        <v>57.72357723577236</v>
      </c>
      <c r="CI43" s="30">
        <f t="shared" si="45"/>
        <v>2.4193548387096775</v>
      </c>
      <c r="CJ43" s="30">
        <f t="shared" si="45"/>
        <v>2.4193548387096775</v>
      </c>
      <c r="CK43" s="30">
        <f t="shared" si="45"/>
        <v>4.838709677419355</v>
      </c>
      <c r="CL43" s="30">
        <f t="shared" si="45"/>
        <v>66.129032258064512</v>
      </c>
      <c r="CM43" s="30">
        <f t="shared" si="45"/>
        <v>4.032258064516129</v>
      </c>
      <c r="CN43" s="30">
        <f t="shared" si="45"/>
        <v>0</v>
      </c>
      <c r="CO43" s="30">
        <f t="shared" si="45"/>
        <v>4.032258064516129</v>
      </c>
      <c r="CP43" s="30">
        <f t="shared" si="45"/>
        <v>3.225806451612903</v>
      </c>
      <c r="CQ43" s="31">
        <f t="shared" si="45"/>
        <v>7.2</v>
      </c>
      <c r="CR43" s="31">
        <f t="shared" si="45"/>
        <v>0</v>
      </c>
      <c r="CS43" s="31">
        <f t="shared" si="45"/>
        <v>0</v>
      </c>
      <c r="CT43" s="31">
        <f t="shared" si="45"/>
        <v>74.796747967479675</v>
      </c>
      <c r="CU43" s="35"/>
      <c r="CV43" s="35"/>
      <c r="CW43" s="25" t="s">
        <v>51</v>
      </c>
      <c r="CX43" s="18"/>
      <c r="CY43" s="18"/>
      <c r="CZ43" s="18">
        <f>BY50-BY49</f>
        <v>0.79999999999999982</v>
      </c>
      <c r="DA43" s="18"/>
      <c r="DB43" s="18"/>
      <c r="DC43" s="18"/>
      <c r="DD43" s="18">
        <f>CC49</f>
        <v>8</v>
      </c>
      <c r="DE43" s="17"/>
      <c r="DF43" s="17"/>
      <c r="DG43" s="17"/>
      <c r="DH43" s="17"/>
      <c r="DI43" s="17"/>
      <c r="DJ43" s="17"/>
      <c r="DK43" s="17"/>
      <c r="DL43" s="17"/>
      <c r="DM43" s="17"/>
      <c r="DN43" s="17"/>
      <c r="DO43" s="17"/>
      <c r="DP43" s="17"/>
      <c r="DQ43" s="17"/>
      <c r="DR43" s="17"/>
      <c r="DS43" s="17"/>
      <c r="DT43" s="17"/>
      <c r="DU43" s="17"/>
    </row>
    <row r="44" spans="1:126" ht="18.75" x14ac:dyDescent="0.25">
      <c r="B44" s="49" t="s">
        <v>5</v>
      </c>
      <c r="C44" s="49">
        <v>0</v>
      </c>
      <c r="D44" s="49">
        <v>0</v>
      </c>
      <c r="E44" s="49">
        <v>0</v>
      </c>
      <c r="F44" s="49">
        <v>0</v>
      </c>
      <c r="G44" s="49">
        <v>0</v>
      </c>
      <c r="H44" s="49">
        <v>0</v>
      </c>
      <c r="I44" s="49">
        <v>0</v>
      </c>
      <c r="J44" s="49">
        <v>1</v>
      </c>
      <c r="K44" s="49">
        <v>1</v>
      </c>
      <c r="L44" s="49">
        <v>4</v>
      </c>
      <c r="M44" s="49">
        <v>3</v>
      </c>
      <c r="N44" s="49">
        <v>3</v>
      </c>
      <c r="O44" s="49">
        <v>5</v>
      </c>
      <c r="P44" s="49">
        <v>107</v>
      </c>
      <c r="Q44" s="49">
        <v>0</v>
      </c>
      <c r="R44" s="49">
        <v>0</v>
      </c>
      <c r="S44" s="49">
        <v>124</v>
      </c>
      <c r="V44" s="49">
        <v>0.125</v>
      </c>
      <c r="W44" s="6">
        <f>F41</f>
        <v>0</v>
      </c>
      <c r="X44" s="49">
        <f>F42</f>
        <v>0</v>
      </c>
      <c r="Y44" s="2">
        <f>F43</f>
        <v>1</v>
      </c>
      <c r="Z44" s="49">
        <f>F44</f>
        <v>0</v>
      </c>
      <c r="AA44" s="49">
        <f>F45</f>
        <v>1</v>
      </c>
      <c r="AB44" s="49">
        <f>F46</f>
        <v>1</v>
      </c>
      <c r="AC44" s="4">
        <f>F47</f>
        <v>0</v>
      </c>
      <c r="AD44" s="49">
        <f>F48</f>
        <v>0</v>
      </c>
      <c r="AE44" s="49">
        <f>F49</f>
        <v>0</v>
      </c>
      <c r="AF44" s="49">
        <f>F50</f>
        <v>0</v>
      </c>
      <c r="AG44" s="49">
        <f>F51</f>
        <v>0</v>
      </c>
      <c r="AH44" s="49">
        <f>F52</f>
        <v>0</v>
      </c>
      <c r="AI44" s="49">
        <f>F53</f>
        <v>0</v>
      </c>
      <c r="AJ44" s="49">
        <f>F54</f>
        <v>1</v>
      </c>
      <c r="AK44" s="49">
        <f>F55</f>
        <v>1</v>
      </c>
      <c r="AL44" s="49">
        <f>F56</f>
        <v>0</v>
      </c>
      <c r="AM44" s="49">
        <f>F57</f>
        <v>0</v>
      </c>
      <c r="AN44" s="49">
        <f>F58</f>
        <v>1</v>
      </c>
      <c r="AO44" s="49">
        <f>F59</f>
        <v>0</v>
      </c>
      <c r="AP44" s="49">
        <f>F60</f>
        <v>0</v>
      </c>
      <c r="AQ44" s="2">
        <f>F61</f>
        <v>0</v>
      </c>
      <c r="AR44" s="2">
        <f>F61</f>
        <v>0</v>
      </c>
      <c r="AS44" s="2">
        <f>F63</f>
        <v>81</v>
      </c>
      <c r="AT44" s="2">
        <f>F64</f>
        <v>18</v>
      </c>
      <c r="AU44" s="5"/>
      <c r="AV44" s="49">
        <v>0.125</v>
      </c>
      <c r="AW44" s="37">
        <f t="shared" ref="AW44:BT44" si="46">PRODUCT(W44*100*1/W57)</f>
        <v>0</v>
      </c>
      <c r="AX44" s="30">
        <f t="shared" si="46"/>
        <v>0</v>
      </c>
      <c r="AY44" s="31">
        <f t="shared" si="46"/>
        <v>0.8</v>
      </c>
      <c r="AZ44" s="30">
        <f t="shared" si="46"/>
        <v>0</v>
      </c>
      <c r="BA44" s="30">
        <f t="shared" si="46"/>
        <v>0.80645161290322576</v>
      </c>
      <c r="BB44" s="30">
        <f t="shared" si="46"/>
        <v>0.81300813008130079</v>
      </c>
      <c r="BC44" s="32">
        <f t="shared" si="46"/>
        <v>0</v>
      </c>
      <c r="BD44" s="30">
        <f t="shared" si="46"/>
        <v>0</v>
      </c>
      <c r="BE44" s="30">
        <f t="shared" si="46"/>
        <v>0</v>
      </c>
      <c r="BF44" s="30">
        <f t="shared" si="46"/>
        <v>0</v>
      </c>
      <c r="BG44" s="30">
        <f t="shared" si="46"/>
        <v>0</v>
      </c>
      <c r="BH44" s="49">
        <f t="shared" si="46"/>
        <v>0</v>
      </c>
      <c r="BI44" s="30">
        <f t="shared" si="46"/>
        <v>0</v>
      </c>
      <c r="BJ44" s="30">
        <f t="shared" si="46"/>
        <v>0.80645161290322576</v>
      </c>
      <c r="BK44" s="30">
        <f t="shared" si="46"/>
        <v>0.80645161290322576</v>
      </c>
      <c r="BL44" s="30">
        <f t="shared" si="46"/>
        <v>0</v>
      </c>
      <c r="BM44" s="30">
        <f t="shared" si="46"/>
        <v>0</v>
      </c>
      <c r="BN44" s="30">
        <f t="shared" si="46"/>
        <v>0.80645161290322576</v>
      </c>
      <c r="BO44" s="30">
        <f t="shared" si="46"/>
        <v>0</v>
      </c>
      <c r="BP44" s="30">
        <f t="shared" si="46"/>
        <v>0</v>
      </c>
      <c r="BQ44" s="31">
        <f t="shared" si="46"/>
        <v>0</v>
      </c>
      <c r="BR44" s="31">
        <f t="shared" si="46"/>
        <v>0</v>
      </c>
      <c r="BS44" s="31">
        <f t="shared" si="46"/>
        <v>64.8</v>
      </c>
      <c r="BT44" s="31">
        <f t="shared" si="46"/>
        <v>14.634146341463415</v>
      </c>
      <c r="BV44" s="49">
        <v>0.125</v>
      </c>
      <c r="BW44" s="37">
        <f t="shared" ref="BW44:CM44" si="47">AW41+AW42+AW43+AW44</f>
        <v>0</v>
      </c>
      <c r="BX44" s="30">
        <f t="shared" si="47"/>
        <v>0.80645161290322576</v>
      </c>
      <c r="BY44" s="31">
        <f t="shared" si="47"/>
        <v>0.8</v>
      </c>
      <c r="BZ44" s="30">
        <f t="shared" si="47"/>
        <v>0</v>
      </c>
      <c r="CA44" s="30">
        <f t="shared" si="47"/>
        <v>1.6129032258064515</v>
      </c>
      <c r="CB44" s="30">
        <f t="shared" si="47"/>
        <v>0.81300813008130079</v>
      </c>
      <c r="CC44" s="32">
        <f t="shared" si="47"/>
        <v>0</v>
      </c>
      <c r="CD44" s="30">
        <f t="shared" si="47"/>
        <v>0.80645161290322576</v>
      </c>
      <c r="CE44" s="30">
        <f t="shared" si="47"/>
        <v>0</v>
      </c>
      <c r="CF44" s="30">
        <f t="shared" si="47"/>
        <v>0</v>
      </c>
      <c r="CG44" s="30">
        <f t="shared" si="47"/>
        <v>0</v>
      </c>
      <c r="CH44" s="49">
        <f t="shared" si="47"/>
        <v>57.72357723577236</v>
      </c>
      <c r="CI44" s="30">
        <f t="shared" si="47"/>
        <v>2.4193548387096775</v>
      </c>
      <c r="CJ44" s="30">
        <f t="shared" si="47"/>
        <v>3.225806451612903</v>
      </c>
      <c r="CK44" s="30">
        <f t="shared" si="47"/>
        <v>5.645161290322581</v>
      </c>
      <c r="CL44" s="30">
        <f t="shared" si="47"/>
        <v>66.129032258064512</v>
      </c>
      <c r="CM44" s="30">
        <f t="shared" si="47"/>
        <v>4.032258064516129</v>
      </c>
      <c r="CN44" s="30">
        <f t="shared" si="45"/>
        <v>0.80645161290322576</v>
      </c>
      <c r="CO44" s="30">
        <f t="shared" ref="CO44:CT44" si="48">BO41+BO42+BO43+BO44</f>
        <v>4.032258064516129</v>
      </c>
      <c r="CP44" s="30">
        <f t="shared" si="48"/>
        <v>3.225806451612903</v>
      </c>
      <c r="CQ44" s="31">
        <f t="shared" si="48"/>
        <v>7.2</v>
      </c>
      <c r="CR44" s="31">
        <f t="shared" si="48"/>
        <v>0</v>
      </c>
      <c r="CS44" s="31">
        <f t="shared" si="48"/>
        <v>64.8</v>
      </c>
      <c r="CT44" s="31">
        <f t="shared" si="48"/>
        <v>89.430894308943095</v>
      </c>
      <c r="CU44" s="35"/>
      <c r="CV44" s="35"/>
      <c r="CW44" s="25" t="s">
        <v>52</v>
      </c>
      <c r="CX44" s="18"/>
      <c r="CY44" s="18"/>
      <c r="CZ44" s="18">
        <f>BY56-BY50</f>
        <v>92</v>
      </c>
      <c r="DA44" s="18"/>
      <c r="DB44" s="18"/>
      <c r="DC44" s="18"/>
      <c r="DD44" s="18">
        <f>CC56-CC49</f>
        <v>92</v>
      </c>
      <c r="DE44" s="17"/>
      <c r="DF44" s="17"/>
      <c r="DG44" s="17"/>
      <c r="DH44" s="17"/>
      <c r="DI44" s="17"/>
      <c r="DJ44" s="17"/>
      <c r="DK44" s="17"/>
      <c r="DL44" s="17"/>
      <c r="DM44" s="17"/>
      <c r="DN44" s="17"/>
      <c r="DO44" s="17"/>
      <c r="DP44" s="17"/>
      <c r="DQ44" s="17"/>
      <c r="DR44" s="17">
        <f>CQ56-CQ49</f>
        <v>0.79999999999999716</v>
      </c>
      <c r="DS44" s="17">
        <f>CR56-CR49</f>
        <v>24</v>
      </c>
      <c r="DT44" s="17">
        <f>CS56-CS48</f>
        <v>9.5999999999999943</v>
      </c>
      <c r="DU44" s="17">
        <f>CT56-CT45</f>
        <v>3.2520325203252014</v>
      </c>
    </row>
    <row r="45" spans="1:126" x14ac:dyDescent="0.25">
      <c r="B45" s="49" t="s">
        <v>7</v>
      </c>
      <c r="C45" s="49">
        <v>0</v>
      </c>
      <c r="D45" s="49">
        <v>1</v>
      </c>
      <c r="E45" s="49">
        <v>0</v>
      </c>
      <c r="F45" s="49">
        <v>1</v>
      </c>
      <c r="G45" s="49">
        <v>0</v>
      </c>
      <c r="H45" s="49">
        <v>1</v>
      </c>
      <c r="I45" s="49">
        <v>0</v>
      </c>
      <c r="J45" s="49">
        <v>0</v>
      </c>
      <c r="K45" s="49">
        <v>0</v>
      </c>
      <c r="L45" s="49">
        <v>2</v>
      </c>
      <c r="M45" s="49">
        <v>118</v>
      </c>
      <c r="N45" s="49">
        <v>0</v>
      </c>
      <c r="O45" s="49">
        <v>1</v>
      </c>
      <c r="P45" s="49">
        <v>0</v>
      </c>
      <c r="Q45" s="49">
        <v>0</v>
      </c>
      <c r="R45" s="49">
        <v>0</v>
      </c>
      <c r="S45" s="49">
        <v>124</v>
      </c>
      <c r="V45" s="49">
        <v>0.25</v>
      </c>
      <c r="W45" s="8">
        <f>G41</f>
        <v>0</v>
      </c>
      <c r="X45" s="49">
        <f>G42</f>
        <v>0</v>
      </c>
      <c r="Y45" s="2">
        <f>G43</f>
        <v>0</v>
      </c>
      <c r="Z45" s="49">
        <f>G44</f>
        <v>0</v>
      </c>
      <c r="AA45" s="49">
        <f>G45</f>
        <v>0</v>
      </c>
      <c r="AB45" s="49">
        <f>G46</f>
        <v>0</v>
      </c>
      <c r="AC45" s="4">
        <f>G47</f>
        <v>2</v>
      </c>
      <c r="AD45" s="49">
        <f>G48</f>
        <v>0</v>
      </c>
      <c r="AE45" s="49">
        <f>G49</f>
        <v>2</v>
      </c>
      <c r="AF45" s="49">
        <f>G50</f>
        <v>4</v>
      </c>
      <c r="AG45" s="49">
        <f>G51</f>
        <v>0</v>
      </c>
      <c r="AH45" s="49">
        <f>G52</f>
        <v>12</v>
      </c>
      <c r="AI45" s="49">
        <f>G53</f>
        <v>2</v>
      </c>
      <c r="AJ45" s="49">
        <f>G54</f>
        <v>0</v>
      </c>
      <c r="AK45" s="49">
        <f>G55</f>
        <v>2</v>
      </c>
      <c r="AL45" s="49">
        <f>G56</f>
        <v>7</v>
      </c>
      <c r="AM45" s="49">
        <f>G57</f>
        <v>0</v>
      </c>
      <c r="AN45" s="49">
        <f>G58</f>
        <v>1</v>
      </c>
      <c r="AO45" s="49">
        <f>G59</f>
        <v>5</v>
      </c>
      <c r="AP45" s="49">
        <f>G60</f>
        <v>2</v>
      </c>
      <c r="AQ45" s="2">
        <f>G61</f>
        <v>34</v>
      </c>
      <c r="AR45" s="2">
        <f>G62</f>
        <v>12</v>
      </c>
      <c r="AS45" s="2">
        <f>G63</f>
        <v>2</v>
      </c>
      <c r="AT45" s="2">
        <f>G64</f>
        <v>9</v>
      </c>
      <c r="AU45" s="5"/>
      <c r="AV45" s="49">
        <v>0.25</v>
      </c>
      <c r="AW45" s="38">
        <f t="shared" ref="AW45:BT45" si="49">PRODUCT(W45*100*1/W57)</f>
        <v>0</v>
      </c>
      <c r="AX45" s="30">
        <f t="shared" si="49"/>
        <v>0</v>
      </c>
      <c r="AY45" s="31">
        <f t="shared" si="49"/>
        <v>0</v>
      </c>
      <c r="AZ45" s="30">
        <f t="shared" si="49"/>
        <v>0</v>
      </c>
      <c r="BA45" s="30">
        <f t="shared" si="49"/>
        <v>0</v>
      </c>
      <c r="BB45" s="30">
        <f t="shared" si="49"/>
        <v>0</v>
      </c>
      <c r="BC45" s="32">
        <f t="shared" si="49"/>
        <v>1.6</v>
      </c>
      <c r="BD45" s="30">
        <f t="shared" si="49"/>
        <v>0</v>
      </c>
      <c r="BE45" s="30">
        <f t="shared" si="49"/>
        <v>1.6129032258064515</v>
      </c>
      <c r="BF45" s="30">
        <f t="shared" si="49"/>
        <v>3.2</v>
      </c>
      <c r="BG45" s="30">
        <f t="shared" si="49"/>
        <v>0</v>
      </c>
      <c r="BH45" s="49">
        <f t="shared" si="49"/>
        <v>9.7560975609756095</v>
      </c>
      <c r="BI45" s="30">
        <f t="shared" si="49"/>
        <v>1.6129032258064515</v>
      </c>
      <c r="BJ45" s="30">
        <f t="shared" si="49"/>
        <v>0</v>
      </c>
      <c r="BK45" s="30">
        <f t="shared" si="49"/>
        <v>1.6129032258064515</v>
      </c>
      <c r="BL45" s="30">
        <f t="shared" si="49"/>
        <v>5.645161290322581</v>
      </c>
      <c r="BM45" s="30">
        <f t="shared" si="49"/>
        <v>0</v>
      </c>
      <c r="BN45" s="30">
        <f t="shared" si="49"/>
        <v>0.80645161290322576</v>
      </c>
      <c r="BO45" s="30">
        <f t="shared" si="49"/>
        <v>4.032258064516129</v>
      </c>
      <c r="BP45" s="30">
        <f t="shared" si="49"/>
        <v>1.6129032258064515</v>
      </c>
      <c r="BQ45" s="31">
        <f t="shared" si="49"/>
        <v>27.2</v>
      </c>
      <c r="BR45" s="31">
        <f t="shared" si="49"/>
        <v>9.6</v>
      </c>
      <c r="BS45" s="31">
        <f t="shared" si="49"/>
        <v>1.6</v>
      </c>
      <c r="BT45" s="31">
        <f t="shared" si="49"/>
        <v>7.3170731707317076</v>
      </c>
      <c r="BV45" s="49">
        <v>0.25</v>
      </c>
      <c r="BW45" s="38">
        <f t="shared" ref="BW45:CT45" si="50">AW41+AW42+AW43+AW44+AW45</f>
        <v>0</v>
      </c>
      <c r="BX45" s="30">
        <f t="shared" si="50"/>
        <v>0.80645161290322576</v>
      </c>
      <c r="BY45" s="31">
        <f t="shared" si="50"/>
        <v>0.8</v>
      </c>
      <c r="BZ45" s="30">
        <f t="shared" si="50"/>
        <v>0</v>
      </c>
      <c r="CA45" s="30">
        <f t="shared" si="50"/>
        <v>1.6129032258064515</v>
      </c>
      <c r="CB45" s="30">
        <f t="shared" si="50"/>
        <v>0.81300813008130079</v>
      </c>
      <c r="CC45" s="32">
        <f t="shared" si="50"/>
        <v>1.6</v>
      </c>
      <c r="CD45" s="30">
        <f t="shared" si="50"/>
        <v>0.80645161290322576</v>
      </c>
      <c r="CE45" s="30">
        <f t="shared" si="50"/>
        <v>1.6129032258064515</v>
      </c>
      <c r="CF45" s="30">
        <f t="shared" si="50"/>
        <v>3.2</v>
      </c>
      <c r="CG45" s="30">
        <f t="shared" si="50"/>
        <v>0</v>
      </c>
      <c r="CH45" s="49">
        <f t="shared" si="50"/>
        <v>67.479674796747972</v>
      </c>
      <c r="CI45" s="30">
        <f t="shared" si="50"/>
        <v>4.032258064516129</v>
      </c>
      <c r="CJ45" s="30">
        <f t="shared" si="50"/>
        <v>3.225806451612903</v>
      </c>
      <c r="CK45" s="30">
        <f t="shared" si="50"/>
        <v>7.258064516129032</v>
      </c>
      <c r="CL45" s="30">
        <f t="shared" si="50"/>
        <v>71.774193548387089</v>
      </c>
      <c r="CM45" s="30">
        <f t="shared" si="50"/>
        <v>4.032258064516129</v>
      </c>
      <c r="CN45" s="30">
        <f t="shared" si="50"/>
        <v>1.6129032258064515</v>
      </c>
      <c r="CO45" s="30">
        <f t="shared" si="50"/>
        <v>8.064516129032258</v>
      </c>
      <c r="CP45" s="30">
        <f t="shared" si="50"/>
        <v>4.8387096774193541</v>
      </c>
      <c r="CQ45" s="31">
        <f t="shared" si="50"/>
        <v>34.4</v>
      </c>
      <c r="CR45" s="31">
        <f t="shared" si="50"/>
        <v>9.6</v>
      </c>
      <c r="CS45" s="31">
        <f t="shared" si="50"/>
        <v>66.399999999999991</v>
      </c>
      <c r="CT45" s="31">
        <f t="shared" si="50"/>
        <v>96.747967479674799</v>
      </c>
      <c r="CU45" s="35"/>
      <c r="CV45" s="35"/>
      <c r="CW45" s="29"/>
      <c r="CX45" s="29"/>
      <c r="CY45" s="29"/>
      <c r="CZ45" s="29"/>
      <c r="DA45" s="29"/>
      <c r="DB45" s="29"/>
      <c r="DC45" s="29"/>
      <c r="DD45" s="29"/>
      <c r="DE45" s="29"/>
      <c r="DF45" s="29"/>
      <c r="DG45" s="29"/>
      <c r="DH45" s="29"/>
      <c r="DI45" s="29"/>
      <c r="DJ45" s="29"/>
      <c r="DK45" s="29"/>
      <c r="DL45" s="29"/>
      <c r="DM45" s="29"/>
      <c r="DN45" s="29"/>
      <c r="DO45" s="29"/>
      <c r="DP45" s="29"/>
      <c r="DQ45" s="29"/>
      <c r="DR45" s="29"/>
      <c r="DS45" s="29"/>
      <c r="DT45" s="29"/>
      <c r="DU45" s="10"/>
    </row>
    <row r="46" spans="1:126" x14ac:dyDescent="0.25">
      <c r="B46" s="49" t="s">
        <v>9</v>
      </c>
      <c r="C46" s="49">
        <v>0</v>
      </c>
      <c r="D46" s="49">
        <v>0</v>
      </c>
      <c r="E46" s="49">
        <v>0</v>
      </c>
      <c r="F46" s="49">
        <v>1</v>
      </c>
      <c r="G46" s="49">
        <v>0</v>
      </c>
      <c r="H46" s="49">
        <v>0</v>
      </c>
      <c r="I46" s="49">
        <v>1</v>
      </c>
      <c r="J46" s="49">
        <v>0</v>
      </c>
      <c r="K46" s="49">
        <v>0</v>
      </c>
      <c r="L46" s="49">
        <v>0</v>
      </c>
      <c r="M46" s="49">
        <v>0</v>
      </c>
      <c r="N46" s="49">
        <v>0</v>
      </c>
      <c r="O46" s="49">
        <v>121</v>
      </c>
      <c r="P46" s="49">
        <v>0</v>
      </c>
      <c r="Q46" s="49">
        <v>0</v>
      </c>
      <c r="R46" s="49">
        <v>0</v>
      </c>
      <c r="S46" s="49">
        <v>123</v>
      </c>
      <c r="V46" s="49">
        <v>0.5</v>
      </c>
      <c r="W46" s="8">
        <f>H41</f>
        <v>0</v>
      </c>
      <c r="X46" s="49">
        <f>H42</f>
        <v>0</v>
      </c>
      <c r="Y46" s="2">
        <f>H43</f>
        <v>1</v>
      </c>
      <c r="Z46" s="49">
        <f>H44</f>
        <v>0</v>
      </c>
      <c r="AA46" s="49">
        <f>H45</f>
        <v>1</v>
      </c>
      <c r="AB46" s="49">
        <f>H46</f>
        <v>0</v>
      </c>
      <c r="AC46" s="4">
        <f>H47</f>
        <v>0</v>
      </c>
      <c r="AD46" s="49">
        <f>H48</f>
        <v>1</v>
      </c>
      <c r="AE46" s="49">
        <f>H49</f>
        <v>0</v>
      </c>
      <c r="AF46" s="49">
        <f>H50</f>
        <v>13</v>
      </c>
      <c r="AG46" s="49">
        <f>H51</f>
        <v>0</v>
      </c>
      <c r="AH46" s="49">
        <f>H52</f>
        <v>6</v>
      </c>
      <c r="AI46" s="49">
        <f>H53</f>
        <v>2</v>
      </c>
      <c r="AJ46" s="49">
        <f>H54</f>
        <v>4</v>
      </c>
      <c r="AK46" s="49">
        <f>H55</f>
        <v>5</v>
      </c>
      <c r="AL46" s="49">
        <f>H56</f>
        <v>8</v>
      </c>
      <c r="AM46" s="49">
        <f>H57</f>
        <v>2</v>
      </c>
      <c r="AN46" s="49">
        <f>H58</f>
        <v>0</v>
      </c>
      <c r="AO46" s="49">
        <f>H59</f>
        <v>5</v>
      </c>
      <c r="AP46" s="49">
        <f>H60</f>
        <v>3</v>
      </c>
      <c r="AQ46" s="2">
        <f>H61</f>
        <v>36</v>
      </c>
      <c r="AR46" s="2">
        <f>H62</f>
        <v>63</v>
      </c>
      <c r="AS46" s="2">
        <f>H63</f>
        <v>27</v>
      </c>
      <c r="AT46" s="3">
        <f>H64</f>
        <v>4</v>
      </c>
      <c r="AU46" s="5"/>
      <c r="AV46" s="49">
        <v>0.5</v>
      </c>
      <c r="AW46" s="38">
        <f t="shared" ref="AW46:BT46" si="51">PRODUCT(W46*100*1/W57)</f>
        <v>0</v>
      </c>
      <c r="AX46" s="30">
        <f t="shared" si="51"/>
        <v>0</v>
      </c>
      <c r="AY46" s="31">
        <f t="shared" si="51"/>
        <v>0.8</v>
      </c>
      <c r="AZ46" s="30">
        <f t="shared" si="51"/>
        <v>0</v>
      </c>
      <c r="BA46" s="30">
        <f t="shared" si="51"/>
        <v>0.80645161290322576</v>
      </c>
      <c r="BB46" s="30">
        <f t="shared" si="51"/>
        <v>0</v>
      </c>
      <c r="BC46" s="32">
        <f t="shared" si="51"/>
        <v>0</v>
      </c>
      <c r="BD46" s="30">
        <f t="shared" si="51"/>
        <v>0.80645161290322576</v>
      </c>
      <c r="BE46" s="30">
        <f t="shared" si="51"/>
        <v>0</v>
      </c>
      <c r="BF46" s="30">
        <f t="shared" si="51"/>
        <v>10.4</v>
      </c>
      <c r="BG46" s="30">
        <f t="shared" si="51"/>
        <v>0</v>
      </c>
      <c r="BH46" s="49">
        <f t="shared" si="51"/>
        <v>4.8780487804878048</v>
      </c>
      <c r="BI46" s="30">
        <f t="shared" si="51"/>
        <v>1.6129032258064515</v>
      </c>
      <c r="BJ46" s="30">
        <f t="shared" si="51"/>
        <v>3.225806451612903</v>
      </c>
      <c r="BK46" s="30">
        <f t="shared" si="51"/>
        <v>4.032258064516129</v>
      </c>
      <c r="BL46" s="30">
        <f t="shared" si="51"/>
        <v>6.4516129032258061</v>
      </c>
      <c r="BM46" s="30">
        <f t="shared" si="51"/>
        <v>1.6129032258064515</v>
      </c>
      <c r="BN46" s="30">
        <f t="shared" si="51"/>
        <v>0</v>
      </c>
      <c r="BO46" s="30">
        <f t="shared" si="51"/>
        <v>4.032258064516129</v>
      </c>
      <c r="BP46" s="30">
        <f t="shared" si="51"/>
        <v>2.4193548387096775</v>
      </c>
      <c r="BQ46" s="31">
        <f t="shared" si="51"/>
        <v>28.8</v>
      </c>
      <c r="BR46" s="31">
        <f t="shared" si="51"/>
        <v>50.4</v>
      </c>
      <c r="BS46" s="31">
        <f t="shared" si="51"/>
        <v>21.6</v>
      </c>
      <c r="BT46" s="33">
        <f t="shared" si="51"/>
        <v>3.2520325203252032</v>
      </c>
      <c r="BV46" s="49">
        <v>0.5</v>
      </c>
      <c r="BW46" s="38">
        <f t="shared" ref="BW46:CT46" si="52">AW41+AW42+AW43+AW44+AW45+AW46</f>
        <v>0</v>
      </c>
      <c r="BX46" s="30">
        <f t="shared" si="52"/>
        <v>0.80645161290322576</v>
      </c>
      <c r="BY46" s="31">
        <f t="shared" si="52"/>
        <v>1.6</v>
      </c>
      <c r="BZ46" s="30">
        <f t="shared" si="52"/>
        <v>0</v>
      </c>
      <c r="CA46" s="30">
        <f t="shared" si="52"/>
        <v>2.419354838709677</v>
      </c>
      <c r="CB46" s="30">
        <f t="shared" si="52"/>
        <v>0.81300813008130079</v>
      </c>
      <c r="CC46" s="32">
        <f t="shared" si="52"/>
        <v>1.6</v>
      </c>
      <c r="CD46" s="30">
        <f t="shared" si="52"/>
        <v>1.6129032258064515</v>
      </c>
      <c r="CE46" s="30">
        <f t="shared" si="52"/>
        <v>1.6129032258064515</v>
      </c>
      <c r="CF46" s="30">
        <f t="shared" si="52"/>
        <v>13.600000000000001</v>
      </c>
      <c r="CG46" s="30">
        <f t="shared" si="52"/>
        <v>0</v>
      </c>
      <c r="CH46" s="49">
        <f t="shared" si="52"/>
        <v>72.357723577235774</v>
      </c>
      <c r="CI46" s="30">
        <f t="shared" si="52"/>
        <v>5.6451612903225801</v>
      </c>
      <c r="CJ46" s="30">
        <f t="shared" si="52"/>
        <v>6.4516129032258061</v>
      </c>
      <c r="CK46" s="30">
        <f t="shared" si="52"/>
        <v>11.29032258064516</v>
      </c>
      <c r="CL46" s="30">
        <f t="shared" si="52"/>
        <v>78.225806451612897</v>
      </c>
      <c r="CM46" s="30">
        <f t="shared" si="52"/>
        <v>5.6451612903225801</v>
      </c>
      <c r="CN46" s="30">
        <f t="shared" si="52"/>
        <v>1.6129032258064515</v>
      </c>
      <c r="CO46" s="30">
        <f t="shared" si="52"/>
        <v>12.096774193548388</v>
      </c>
      <c r="CP46" s="30">
        <f t="shared" si="52"/>
        <v>7.258064516129032</v>
      </c>
      <c r="CQ46" s="31">
        <f t="shared" si="52"/>
        <v>63.2</v>
      </c>
      <c r="CR46" s="31">
        <f t="shared" si="52"/>
        <v>60</v>
      </c>
      <c r="CS46" s="31">
        <f t="shared" si="52"/>
        <v>88</v>
      </c>
      <c r="CT46" s="33">
        <f t="shared" si="52"/>
        <v>100</v>
      </c>
      <c r="CU46" s="35"/>
      <c r="CV46" s="35"/>
      <c r="CW46" s="10"/>
      <c r="CX46" s="10"/>
      <c r="CY46" s="10"/>
      <c r="CZ46" s="10"/>
      <c r="DA46" s="10"/>
      <c r="DB46" s="10"/>
      <c r="DC46" s="10"/>
      <c r="DD46" s="10"/>
      <c r="DE46" s="10"/>
      <c r="DF46" s="10"/>
      <c r="DG46" s="10"/>
      <c r="DH46" s="10"/>
      <c r="DI46" s="10"/>
      <c r="DJ46" s="10"/>
      <c r="DK46" s="10"/>
      <c r="DL46" s="10"/>
      <c r="DM46" s="10"/>
      <c r="DN46" s="10"/>
      <c r="DO46" s="10"/>
      <c r="DP46" s="10"/>
      <c r="DQ46" s="10"/>
      <c r="DR46" s="10"/>
      <c r="DS46" s="10"/>
      <c r="DT46" s="10"/>
      <c r="DU46" s="10"/>
    </row>
    <row r="47" spans="1:126" x14ac:dyDescent="0.25">
      <c r="B47" s="49" t="s">
        <v>10</v>
      </c>
      <c r="C47" s="4">
        <v>0</v>
      </c>
      <c r="D47" s="4">
        <v>0</v>
      </c>
      <c r="E47" s="4">
        <v>0</v>
      </c>
      <c r="F47" s="4">
        <v>0</v>
      </c>
      <c r="G47" s="4">
        <v>2</v>
      </c>
      <c r="H47" s="4">
        <v>0</v>
      </c>
      <c r="I47" s="4">
        <v>2</v>
      </c>
      <c r="J47" s="4">
        <v>3</v>
      </c>
      <c r="K47" s="4">
        <v>3</v>
      </c>
      <c r="L47" s="3">
        <v>2</v>
      </c>
      <c r="M47" s="3">
        <v>8</v>
      </c>
      <c r="N47" s="3">
        <v>105</v>
      </c>
      <c r="O47" s="3">
        <v>0</v>
      </c>
      <c r="P47" s="3">
        <v>0</v>
      </c>
      <c r="Q47" s="3">
        <v>0</v>
      </c>
      <c r="R47" s="3">
        <v>0</v>
      </c>
      <c r="S47" s="49">
        <v>125</v>
      </c>
      <c r="V47" s="49">
        <v>1</v>
      </c>
      <c r="W47" s="8">
        <f>I41</f>
        <v>1</v>
      </c>
      <c r="X47" s="49">
        <f>I42</f>
        <v>0</v>
      </c>
      <c r="Y47" s="2">
        <f>I43</f>
        <v>3</v>
      </c>
      <c r="Z47" s="49">
        <f>I44</f>
        <v>0</v>
      </c>
      <c r="AA47" s="49">
        <f>I45</f>
        <v>0</v>
      </c>
      <c r="AB47" s="49">
        <f>I46</f>
        <v>1</v>
      </c>
      <c r="AC47" s="4">
        <f>I47</f>
        <v>2</v>
      </c>
      <c r="AD47" s="49">
        <f>I48</f>
        <v>2</v>
      </c>
      <c r="AE47" s="49">
        <f>I49</f>
        <v>5</v>
      </c>
      <c r="AF47" s="49">
        <f>I50</f>
        <v>33</v>
      </c>
      <c r="AG47" s="49">
        <f>I51</f>
        <v>0</v>
      </c>
      <c r="AH47" s="49">
        <f>I52</f>
        <v>1</v>
      </c>
      <c r="AI47" s="49">
        <f>I53</f>
        <v>5</v>
      </c>
      <c r="AJ47" s="49">
        <f>I54</f>
        <v>6</v>
      </c>
      <c r="AK47" s="49">
        <f>I55</f>
        <v>2</v>
      </c>
      <c r="AL47" s="49">
        <f>I56</f>
        <v>4</v>
      </c>
      <c r="AM47" s="49">
        <f>I57</f>
        <v>5</v>
      </c>
      <c r="AN47" s="49">
        <f>I58</f>
        <v>16</v>
      </c>
      <c r="AO47" s="49">
        <f>I59</f>
        <v>7</v>
      </c>
      <c r="AP47" s="49">
        <f>I60</f>
        <v>3</v>
      </c>
      <c r="AQ47" s="2">
        <f>I61</f>
        <v>27</v>
      </c>
      <c r="AR47" s="2">
        <f>I62</f>
        <v>12</v>
      </c>
      <c r="AS47" s="2">
        <f>I63</f>
        <v>2</v>
      </c>
      <c r="AT47" s="3">
        <f>I64</f>
        <v>0</v>
      </c>
      <c r="AU47" s="5"/>
      <c r="AV47" s="49">
        <v>1</v>
      </c>
      <c r="AW47" s="38">
        <f t="shared" ref="AW47:BT47" si="53">PRODUCT(W47*100*1/W57)</f>
        <v>0.80645161290322576</v>
      </c>
      <c r="AX47" s="30">
        <f t="shared" si="53"/>
        <v>0</v>
      </c>
      <c r="AY47" s="31">
        <f t="shared" si="53"/>
        <v>2.4</v>
      </c>
      <c r="AZ47" s="30">
        <f t="shared" si="53"/>
        <v>0</v>
      </c>
      <c r="BA47" s="30">
        <f t="shared" si="53"/>
        <v>0</v>
      </c>
      <c r="BB47" s="30">
        <f t="shared" si="53"/>
        <v>0.81300813008130079</v>
      </c>
      <c r="BC47" s="32">
        <f t="shared" si="53"/>
        <v>1.6</v>
      </c>
      <c r="BD47" s="30">
        <f t="shared" si="53"/>
        <v>1.6129032258064515</v>
      </c>
      <c r="BE47" s="30">
        <f t="shared" si="53"/>
        <v>4.032258064516129</v>
      </c>
      <c r="BF47" s="30">
        <f t="shared" si="53"/>
        <v>26.4</v>
      </c>
      <c r="BG47" s="30">
        <f t="shared" si="53"/>
        <v>0</v>
      </c>
      <c r="BH47" s="49">
        <f t="shared" si="53"/>
        <v>0.81300813008130079</v>
      </c>
      <c r="BI47" s="30">
        <f t="shared" si="53"/>
        <v>4.032258064516129</v>
      </c>
      <c r="BJ47" s="30">
        <f t="shared" si="53"/>
        <v>4.838709677419355</v>
      </c>
      <c r="BK47" s="30">
        <f t="shared" si="53"/>
        <v>1.6129032258064515</v>
      </c>
      <c r="BL47" s="30">
        <f t="shared" si="53"/>
        <v>3.225806451612903</v>
      </c>
      <c r="BM47" s="30">
        <f t="shared" si="53"/>
        <v>4.032258064516129</v>
      </c>
      <c r="BN47" s="30">
        <f t="shared" si="53"/>
        <v>12.903225806451612</v>
      </c>
      <c r="BO47" s="30">
        <f t="shared" si="53"/>
        <v>5.645161290322581</v>
      </c>
      <c r="BP47" s="30">
        <f t="shared" si="53"/>
        <v>2.4193548387096775</v>
      </c>
      <c r="BQ47" s="31">
        <f t="shared" si="53"/>
        <v>21.6</v>
      </c>
      <c r="BR47" s="31">
        <f t="shared" si="53"/>
        <v>9.6</v>
      </c>
      <c r="BS47" s="31">
        <f t="shared" si="53"/>
        <v>1.6</v>
      </c>
      <c r="BT47" s="33">
        <f t="shared" si="53"/>
        <v>0</v>
      </c>
      <c r="BV47" s="49">
        <v>1</v>
      </c>
      <c r="BW47" s="38">
        <f t="shared" ref="BW47:CT47" si="54">AW41+AW42+AW43+AW44+AW45+AW46+AW47</f>
        <v>0.80645161290322576</v>
      </c>
      <c r="BX47" s="30">
        <f t="shared" si="54"/>
        <v>0.80645161290322576</v>
      </c>
      <c r="BY47" s="31">
        <f t="shared" si="54"/>
        <v>4</v>
      </c>
      <c r="BZ47" s="30">
        <f t="shared" si="54"/>
        <v>0</v>
      </c>
      <c r="CA47" s="30">
        <f t="shared" si="54"/>
        <v>2.419354838709677</v>
      </c>
      <c r="CB47" s="30">
        <f t="shared" si="54"/>
        <v>1.6260162601626016</v>
      </c>
      <c r="CC47" s="32">
        <f t="shared" si="54"/>
        <v>3.2</v>
      </c>
      <c r="CD47" s="30">
        <f t="shared" si="54"/>
        <v>3.225806451612903</v>
      </c>
      <c r="CE47" s="30">
        <f t="shared" si="54"/>
        <v>5.6451612903225801</v>
      </c>
      <c r="CF47" s="30">
        <f t="shared" si="54"/>
        <v>40</v>
      </c>
      <c r="CG47" s="30">
        <f t="shared" si="54"/>
        <v>0</v>
      </c>
      <c r="CH47" s="49">
        <f t="shared" si="54"/>
        <v>73.170731707317074</v>
      </c>
      <c r="CI47" s="30">
        <f t="shared" si="54"/>
        <v>9.6774193548387082</v>
      </c>
      <c r="CJ47" s="30">
        <f t="shared" si="54"/>
        <v>11.29032258064516</v>
      </c>
      <c r="CK47" s="30">
        <f t="shared" si="54"/>
        <v>12.903225806451612</v>
      </c>
      <c r="CL47" s="30">
        <f t="shared" si="54"/>
        <v>81.451612903225794</v>
      </c>
      <c r="CM47" s="30">
        <f t="shared" si="54"/>
        <v>9.6774193548387082</v>
      </c>
      <c r="CN47" s="30">
        <f t="shared" si="54"/>
        <v>14.516129032258064</v>
      </c>
      <c r="CO47" s="30">
        <f t="shared" si="54"/>
        <v>17.741935483870968</v>
      </c>
      <c r="CP47" s="30">
        <f t="shared" si="54"/>
        <v>9.67741935483871</v>
      </c>
      <c r="CQ47" s="31">
        <f t="shared" si="54"/>
        <v>84.800000000000011</v>
      </c>
      <c r="CR47" s="31">
        <f t="shared" si="54"/>
        <v>69.599999999999994</v>
      </c>
      <c r="CS47" s="31">
        <f t="shared" si="54"/>
        <v>89.6</v>
      </c>
      <c r="CT47" s="33">
        <f t="shared" si="54"/>
        <v>100</v>
      </c>
      <c r="CU47" s="35"/>
      <c r="CV47" s="35"/>
      <c r="CW47" s="10"/>
      <c r="CX47" s="10"/>
      <c r="CY47" s="10" t="str">
        <f>A39</f>
        <v>Enterococcus faecium</v>
      </c>
      <c r="CZ47" s="10"/>
      <c r="DA47" s="10"/>
      <c r="DB47" s="10"/>
      <c r="DC47" s="10"/>
      <c r="DD47" s="10"/>
      <c r="DE47" s="10"/>
      <c r="DF47" s="10"/>
      <c r="DG47" s="10"/>
      <c r="DH47" s="10"/>
      <c r="DI47" s="10"/>
      <c r="DJ47" s="10"/>
      <c r="DK47" s="10"/>
      <c r="DL47" s="10"/>
      <c r="DM47" s="10"/>
      <c r="DN47" s="10"/>
      <c r="DO47" s="10"/>
      <c r="DP47" s="10"/>
      <c r="DQ47" s="10"/>
      <c r="DR47" s="10"/>
      <c r="DS47" s="10"/>
      <c r="DT47" s="10"/>
      <c r="DU47" s="10"/>
    </row>
    <row r="48" spans="1:126" x14ac:dyDescent="0.25">
      <c r="B48" s="49" t="s">
        <v>11</v>
      </c>
      <c r="C48" s="49">
        <v>0</v>
      </c>
      <c r="D48" s="49">
        <v>0</v>
      </c>
      <c r="E48" s="49">
        <v>1</v>
      </c>
      <c r="F48" s="49">
        <v>0</v>
      </c>
      <c r="G48" s="49">
        <v>0</v>
      </c>
      <c r="H48" s="49">
        <v>1</v>
      </c>
      <c r="I48" s="49">
        <v>2</v>
      </c>
      <c r="J48" s="49">
        <v>1</v>
      </c>
      <c r="K48" s="49">
        <v>0</v>
      </c>
      <c r="L48" s="49">
        <v>6</v>
      </c>
      <c r="M48" s="49">
        <v>7</v>
      </c>
      <c r="N48" s="49">
        <v>106</v>
      </c>
      <c r="O48" s="49">
        <v>0</v>
      </c>
      <c r="P48" s="49">
        <v>0</v>
      </c>
      <c r="Q48" s="49">
        <v>0</v>
      </c>
      <c r="R48" s="49">
        <v>0</v>
      </c>
      <c r="S48" s="49">
        <v>124</v>
      </c>
      <c r="V48" s="49">
        <v>2</v>
      </c>
      <c r="W48" s="8">
        <f>J41</f>
        <v>3</v>
      </c>
      <c r="X48" s="49">
        <f>J42</f>
        <v>0</v>
      </c>
      <c r="Y48" s="2">
        <f>J43</f>
        <v>3</v>
      </c>
      <c r="Z48" s="49">
        <f>J44</f>
        <v>1</v>
      </c>
      <c r="AA48" s="49">
        <f>J45</f>
        <v>0</v>
      </c>
      <c r="AB48" s="49">
        <f>J46</f>
        <v>0</v>
      </c>
      <c r="AC48" s="4">
        <f>J47</f>
        <v>3</v>
      </c>
      <c r="AD48" s="49">
        <f>J48</f>
        <v>1</v>
      </c>
      <c r="AE48" s="49">
        <f>J49</f>
        <v>16</v>
      </c>
      <c r="AF48" s="49">
        <f>J50</f>
        <v>19</v>
      </c>
      <c r="AG48" s="49">
        <f>J51</f>
        <v>1</v>
      </c>
      <c r="AH48" s="49">
        <f>J52</f>
        <v>1</v>
      </c>
      <c r="AI48" s="49">
        <f>J53</f>
        <v>9</v>
      </c>
      <c r="AJ48" s="49">
        <f>J54</f>
        <v>6</v>
      </c>
      <c r="AK48" s="49">
        <f>J55</f>
        <v>5</v>
      </c>
      <c r="AL48" s="49">
        <f>J56</f>
        <v>3</v>
      </c>
      <c r="AM48" s="49">
        <f>J57</f>
        <v>12</v>
      </c>
      <c r="AN48" s="49">
        <f>J58</f>
        <v>32</v>
      </c>
      <c r="AO48" s="49">
        <f>J59</f>
        <v>4</v>
      </c>
      <c r="AP48" s="49">
        <f>J60</f>
        <v>2</v>
      </c>
      <c r="AQ48" s="2">
        <f>J61</f>
        <v>15</v>
      </c>
      <c r="AR48" s="2">
        <f>J62</f>
        <v>4</v>
      </c>
      <c r="AS48" s="2">
        <f>J63</f>
        <v>1</v>
      </c>
      <c r="AT48" s="3">
        <f>J64</f>
        <v>0</v>
      </c>
      <c r="AU48" s="5"/>
      <c r="AV48" s="49">
        <v>2</v>
      </c>
      <c r="AW48" s="38">
        <f t="shared" ref="AW48:BT48" si="55">PRODUCT(W48*100*1/W57)</f>
        <v>2.4193548387096775</v>
      </c>
      <c r="AX48" s="30">
        <f t="shared" si="55"/>
        <v>0</v>
      </c>
      <c r="AY48" s="31">
        <f t="shared" si="55"/>
        <v>2.4</v>
      </c>
      <c r="AZ48" s="30">
        <f t="shared" si="55"/>
        <v>0.80645161290322576</v>
      </c>
      <c r="BA48" s="30">
        <f t="shared" si="55"/>
        <v>0</v>
      </c>
      <c r="BB48" s="30">
        <f t="shared" si="55"/>
        <v>0</v>
      </c>
      <c r="BC48" s="32">
        <f t="shared" si="55"/>
        <v>2.4</v>
      </c>
      <c r="BD48" s="30">
        <f t="shared" si="55"/>
        <v>0.80645161290322576</v>
      </c>
      <c r="BE48" s="30">
        <f t="shared" si="55"/>
        <v>12.903225806451612</v>
      </c>
      <c r="BF48" s="30">
        <f t="shared" si="55"/>
        <v>15.2</v>
      </c>
      <c r="BG48" s="30">
        <f t="shared" si="55"/>
        <v>0.80645161290322576</v>
      </c>
      <c r="BH48" s="49">
        <f t="shared" si="55"/>
        <v>0.81300813008130079</v>
      </c>
      <c r="BI48" s="30">
        <f t="shared" si="55"/>
        <v>7.258064516129032</v>
      </c>
      <c r="BJ48" s="30">
        <f t="shared" si="55"/>
        <v>4.838709677419355</v>
      </c>
      <c r="BK48" s="30">
        <f t="shared" si="55"/>
        <v>4.032258064516129</v>
      </c>
      <c r="BL48" s="30">
        <f t="shared" si="55"/>
        <v>2.4193548387096775</v>
      </c>
      <c r="BM48" s="30">
        <f t="shared" si="55"/>
        <v>9.67741935483871</v>
      </c>
      <c r="BN48" s="30">
        <f t="shared" si="55"/>
        <v>25.806451612903224</v>
      </c>
      <c r="BO48" s="30">
        <f t="shared" si="55"/>
        <v>3.225806451612903</v>
      </c>
      <c r="BP48" s="30">
        <f t="shared" si="55"/>
        <v>1.6129032258064515</v>
      </c>
      <c r="BQ48" s="31">
        <f t="shared" si="55"/>
        <v>12</v>
      </c>
      <c r="BR48" s="31">
        <f t="shared" si="55"/>
        <v>3.2</v>
      </c>
      <c r="BS48" s="31">
        <f t="shared" si="55"/>
        <v>0.8</v>
      </c>
      <c r="BT48" s="33">
        <f t="shared" si="55"/>
        <v>0</v>
      </c>
      <c r="BV48" s="49">
        <v>2</v>
      </c>
      <c r="BW48" s="38">
        <f t="shared" ref="BW48:CT48" si="56">AW41+AW42+AW43+AW44+AW45+AW46+AW47+AW48</f>
        <v>3.225806451612903</v>
      </c>
      <c r="BX48" s="30">
        <f t="shared" si="56"/>
        <v>0.80645161290322576</v>
      </c>
      <c r="BY48" s="31">
        <f t="shared" si="56"/>
        <v>6.4</v>
      </c>
      <c r="BZ48" s="30">
        <f t="shared" si="56"/>
        <v>0.80645161290322576</v>
      </c>
      <c r="CA48" s="30">
        <f t="shared" si="56"/>
        <v>2.419354838709677</v>
      </c>
      <c r="CB48" s="30">
        <f t="shared" si="56"/>
        <v>1.6260162601626016</v>
      </c>
      <c r="CC48" s="32">
        <f t="shared" si="56"/>
        <v>5.6</v>
      </c>
      <c r="CD48" s="30">
        <f t="shared" si="56"/>
        <v>4.032258064516129</v>
      </c>
      <c r="CE48" s="30">
        <f t="shared" si="56"/>
        <v>18.548387096774192</v>
      </c>
      <c r="CF48" s="30">
        <f t="shared" si="56"/>
        <v>55.2</v>
      </c>
      <c r="CG48" s="30">
        <f t="shared" si="56"/>
        <v>0.80645161290322576</v>
      </c>
      <c r="CH48" s="49">
        <f t="shared" si="56"/>
        <v>73.983739837398375</v>
      </c>
      <c r="CI48" s="30">
        <f t="shared" si="56"/>
        <v>16.93548387096774</v>
      </c>
      <c r="CJ48" s="30">
        <f t="shared" si="56"/>
        <v>16.129032258064516</v>
      </c>
      <c r="CK48" s="30">
        <f t="shared" si="56"/>
        <v>16.93548387096774</v>
      </c>
      <c r="CL48" s="30">
        <f t="shared" si="56"/>
        <v>83.870967741935473</v>
      </c>
      <c r="CM48" s="30">
        <f t="shared" si="56"/>
        <v>19.354838709677416</v>
      </c>
      <c r="CN48" s="30">
        <f t="shared" si="56"/>
        <v>40.322580645161288</v>
      </c>
      <c r="CO48" s="30">
        <f t="shared" si="56"/>
        <v>20.967741935483872</v>
      </c>
      <c r="CP48" s="30">
        <f t="shared" si="56"/>
        <v>11.290322580645162</v>
      </c>
      <c r="CQ48" s="31">
        <f t="shared" si="56"/>
        <v>96.800000000000011</v>
      </c>
      <c r="CR48" s="31">
        <f t="shared" si="56"/>
        <v>72.8</v>
      </c>
      <c r="CS48" s="31">
        <f t="shared" si="56"/>
        <v>90.399999999999991</v>
      </c>
      <c r="CT48" s="33">
        <f t="shared" si="56"/>
        <v>100</v>
      </c>
      <c r="CU48" s="35"/>
      <c r="CV48" s="35"/>
      <c r="CW48" s="10"/>
      <c r="CX48" s="10"/>
      <c r="CY48" s="10"/>
      <c r="CZ48" s="10"/>
      <c r="DA48" s="10"/>
      <c r="DB48" s="10"/>
      <c r="DC48" s="10"/>
      <c r="DD48" s="10"/>
      <c r="DE48" s="10"/>
      <c r="DF48" s="10"/>
      <c r="DG48" s="10"/>
      <c r="DH48" s="10"/>
      <c r="DI48" s="10"/>
      <c r="DJ48" s="10"/>
      <c r="DK48" s="10"/>
      <c r="DL48" s="10"/>
      <c r="DM48" s="10"/>
      <c r="DN48" s="10"/>
      <c r="DO48" s="10"/>
      <c r="DP48" s="10"/>
      <c r="DQ48" s="10"/>
      <c r="DR48" s="10"/>
      <c r="DS48" s="10"/>
      <c r="DT48" s="10"/>
      <c r="DU48" s="10"/>
    </row>
    <row r="49" spans="2:126" x14ac:dyDescent="0.25">
      <c r="B49" s="49" t="s">
        <v>13</v>
      </c>
      <c r="C49" s="49">
        <v>0</v>
      </c>
      <c r="D49" s="49">
        <v>0</v>
      </c>
      <c r="E49" s="49">
        <v>0</v>
      </c>
      <c r="F49" s="49">
        <v>0</v>
      </c>
      <c r="G49" s="49">
        <v>2</v>
      </c>
      <c r="H49" s="49">
        <v>0</v>
      </c>
      <c r="I49" s="49">
        <v>5</v>
      </c>
      <c r="J49" s="49">
        <v>16</v>
      </c>
      <c r="K49" s="49">
        <v>21</v>
      </c>
      <c r="L49" s="49">
        <v>18</v>
      </c>
      <c r="M49" s="49">
        <v>17</v>
      </c>
      <c r="N49" s="49">
        <v>18</v>
      </c>
      <c r="O49" s="49">
        <v>3</v>
      </c>
      <c r="P49" s="49">
        <v>24</v>
      </c>
      <c r="Q49" s="49">
        <v>0</v>
      </c>
      <c r="R49" s="49">
        <v>0</v>
      </c>
      <c r="S49" s="49">
        <v>124</v>
      </c>
      <c r="V49" s="49">
        <v>4</v>
      </c>
      <c r="W49" s="8">
        <f>K41</f>
        <v>8</v>
      </c>
      <c r="X49" s="49">
        <f>K42</f>
        <v>0</v>
      </c>
      <c r="Y49" s="2">
        <f>K43</f>
        <v>1</v>
      </c>
      <c r="Z49" s="49">
        <f>K44</f>
        <v>1</v>
      </c>
      <c r="AA49" s="49">
        <f>K45</f>
        <v>0</v>
      </c>
      <c r="AB49" s="49">
        <f>K46</f>
        <v>0</v>
      </c>
      <c r="AC49" s="4">
        <f>K47</f>
        <v>3</v>
      </c>
      <c r="AD49" s="49">
        <f>K48</f>
        <v>0</v>
      </c>
      <c r="AE49" s="49">
        <f>K49</f>
        <v>21</v>
      </c>
      <c r="AF49" s="49">
        <f>K50</f>
        <v>23</v>
      </c>
      <c r="AG49" s="49">
        <f>K51</f>
        <v>1</v>
      </c>
      <c r="AH49" s="49">
        <f>K52</f>
        <v>3</v>
      </c>
      <c r="AI49" s="49">
        <f>K53</f>
        <v>26</v>
      </c>
      <c r="AJ49" s="49">
        <f>K54</f>
        <v>1</v>
      </c>
      <c r="AK49" s="49">
        <f>K55</f>
        <v>17</v>
      </c>
      <c r="AL49" s="49">
        <f>K56</f>
        <v>7</v>
      </c>
      <c r="AM49" s="49">
        <f>K57</f>
        <v>24</v>
      </c>
      <c r="AN49" s="49">
        <f>K58</f>
        <v>66</v>
      </c>
      <c r="AO49" s="49">
        <f>K59</f>
        <v>7</v>
      </c>
      <c r="AP49" s="49">
        <f>K60</f>
        <v>5</v>
      </c>
      <c r="AQ49" s="2">
        <f>K61</f>
        <v>3</v>
      </c>
      <c r="AR49" s="2">
        <f>K62</f>
        <v>4</v>
      </c>
      <c r="AS49" s="3">
        <f>K63</f>
        <v>0</v>
      </c>
      <c r="AT49" s="3">
        <f>K64</f>
        <v>0</v>
      </c>
      <c r="AU49" s="5"/>
      <c r="AV49" s="49">
        <v>4</v>
      </c>
      <c r="AW49" s="38">
        <f t="shared" ref="AW49:BT49" si="57">PRODUCT(W49*100*1/W57)</f>
        <v>6.4516129032258061</v>
      </c>
      <c r="AX49" s="30">
        <f t="shared" si="57"/>
        <v>0</v>
      </c>
      <c r="AY49" s="31">
        <f t="shared" si="57"/>
        <v>0.8</v>
      </c>
      <c r="AZ49" s="30">
        <f t="shared" si="57"/>
        <v>0.80645161290322576</v>
      </c>
      <c r="BA49" s="30">
        <f t="shared" si="57"/>
        <v>0</v>
      </c>
      <c r="BB49" s="30">
        <f t="shared" si="57"/>
        <v>0</v>
      </c>
      <c r="BC49" s="32">
        <f t="shared" si="57"/>
        <v>2.4</v>
      </c>
      <c r="BD49" s="30">
        <f t="shared" si="57"/>
        <v>0</v>
      </c>
      <c r="BE49" s="30">
        <f t="shared" si="57"/>
        <v>16.93548387096774</v>
      </c>
      <c r="BF49" s="30">
        <f t="shared" si="57"/>
        <v>18.399999999999999</v>
      </c>
      <c r="BG49" s="30">
        <f t="shared" si="57"/>
        <v>0.80645161290322576</v>
      </c>
      <c r="BH49" s="49">
        <f t="shared" si="57"/>
        <v>2.4390243902439024</v>
      </c>
      <c r="BI49" s="30">
        <f t="shared" si="57"/>
        <v>20.967741935483872</v>
      </c>
      <c r="BJ49" s="30">
        <f t="shared" si="57"/>
        <v>0.80645161290322576</v>
      </c>
      <c r="BK49" s="30">
        <f t="shared" si="57"/>
        <v>13.709677419354838</v>
      </c>
      <c r="BL49" s="30">
        <f t="shared" si="57"/>
        <v>5.645161290322581</v>
      </c>
      <c r="BM49" s="30">
        <f t="shared" si="57"/>
        <v>19.35483870967742</v>
      </c>
      <c r="BN49" s="30">
        <f t="shared" si="57"/>
        <v>53.225806451612904</v>
      </c>
      <c r="BO49" s="30">
        <f t="shared" si="57"/>
        <v>5.645161290322581</v>
      </c>
      <c r="BP49" s="30">
        <f t="shared" si="57"/>
        <v>4.032258064516129</v>
      </c>
      <c r="BQ49" s="31">
        <f t="shared" si="57"/>
        <v>2.4</v>
      </c>
      <c r="BR49" s="31">
        <f t="shared" si="57"/>
        <v>3.2</v>
      </c>
      <c r="BS49" s="33">
        <f t="shared" si="57"/>
        <v>0</v>
      </c>
      <c r="BT49" s="33">
        <f t="shared" si="57"/>
        <v>0</v>
      </c>
      <c r="BV49" s="49">
        <v>4</v>
      </c>
      <c r="BW49" s="38">
        <f t="shared" ref="BW49:CT49" si="58">AW41+AW42+AW43+AW44+AW45+AW46+AW47+AW48+AW49</f>
        <v>9.6774193548387082</v>
      </c>
      <c r="BX49" s="30">
        <f t="shared" si="58"/>
        <v>0.80645161290322576</v>
      </c>
      <c r="BY49" s="31">
        <f t="shared" si="58"/>
        <v>7.2</v>
      </c>
      <c r="BZ49" s="30">
        <f t="shared" si="58"/>
        <v>1.6129032258064515</v>
      </c>
      <c r="CA49" s="30">
        <f t="shared" si="58"/>
        <v>2.419354838709677</v>
      </c>
      <c r="CB49" s="30">
        <f t="shared" si="58"/>
        <v>1.6260162601626016</v>
      </c>
      <c r="CC49" s="32">
        <f t="shared" si="58"/>
        <v>8</v>
      </c>
      <c r="CD49" s="30">
        <f t="shared" si="58"/>
        <v>4.032258064516129</v>
      </c>
      <c r="CE49" s="30">
        <f t="shared" si="58"/>
        <v>35.483870967741936</v>
      </c>
      <c r="CF49" s="30">
        <f t="shared" si="58"/>
        <v>73.599999999999994</v>
      </c>
      <c r="CG49" s="30">
        <f t="shared" si="58"/>
        <v>1.6129032258064515</v>
      </c>
      <c r="CH49" s="49">
        <f t="shared" si="58"/>
        <v>76.422764227642276</v>
      </c>
      <c r="CI49" s="30">
        <f t="shared" si="58"/>
        <v>37.903225806451616</v>
      </c>
      <c r="CJ49" s="30">
        <f t="shared" si="58"/>
        <v>16.93548387096774</v>
      </c>
      <c r="CK49" s="30">
        <f t="shared" si="58"/>
        <v>30.645161290322577</v>
      </c>
      <c r="CL49" s="30">
        <f t="shared" si="58"/>
        <v>89.51612903225805</v>
      </c>
      <c r="CM49" s="30">
        <f t="shared" si="58"/>
        <v>38.709677419354833</v>
      </c>
      <c r="CN49" s="30">
        <f t="shared" si="58"/>
        <v>93.548387096774192</v>
      </c>
      <c r="CO49" s="30">
        <f t="shared" si="58"/>
        <v>26.612903225806452</v>
      </c>
      <c r="CP49" s="30">
        <f t="shared" si="58"/>
        <v>15.322580645161292</v>
      </c>
      <c r="CQ49" s="31">
        <f t="shared" si="58"/>
        <v>99.200000000000017</v>
      </c>
      <c r="CR49" s="31">
        <f t="shared" si="58"/>
        <v>76</v>
      </c>
      <c r="CS49" s="33">
        <f t="shared" si="58"/>
        <v>90.399999999999991</v>
      </c>
      <c r="CT49" s="33">
        <f t="shared" si="58"/>
        <v>100</v>
      </c>
      <c r="CU49" s="36"/>
      <c r="CV49" s="36"/>
      <c r="CW49" s="10"/>
      <c r="CX49" s="10"/>
      <c r="CY49" s="10"/>
      <c r="CZ49" s="10"/>
      <c r="DA49" s="10"/>
      <c r="DB49" s="10"/>
      <c r="DC49" s="10"/>
      <c r="DD49" s="10"/>
      <c r="DE49" s="10"/>
      <c r="DF49" s="10"/>
      <c r="DG49" s="10"/>
      <c r="DH49" s="10"/>
      <c r="DI49" s="10"/>
      <c r="DJ49" s="10"/>
      <c r="DK49" s="10"/>
      <c r="DL49" s="10"/>
      <c r="DM49" s="10"/>
      <c r="DN49" s="10"/>
      <c r="DO49" s="10"/>
      <c r="DP49" s="10"/>
      <c r="DQ49" s="10"/>
      <c r="DR49" s="10"/>
      <c r="DS49" s="10"/>
      <c r="DT49" s="10"/>
      <c r="DU49" s="10"/>
    </row>
    <row r="50" spans="2:126" x14ac:dyDescent="0.25">
      <c r="B50" s="49" t="s">
        <v>14</v>
      </c>
      <c r="C50" s="49">
        <v>0</v>
      </c>
      <c r="D50" s="49">
        <v>0</v>
      </c>
      <c r="E50" s="49">
        <v>0</v>
      </c>
      <c r="F50" s="49">
        <v>0</v>
      </c>
      <c r="G50" s="49">
        <v>4</v>
      </c>
      <c r="H50" s="49">
        <v>13</v>
      </c>
      <c r="I50" s="49">
        <v>33</v>
      </c>
      <c r="J50" s="49">
        <v>19</v>
      </c>
      <c r="K50" s="49">
        <v>23</v>
      </c>
      <c r="L50" s="49">
        <v>1</v>
      </c>
      <c r="M50" s="49">
        <v>31</v>
      </c>
      <c r="N50" s="49">
        <v>0</v>
      </c>
      <c r="O50" s="49">
        <v>0</v>
      </c>
      <c r="P50" s="49">
        <v>0</v>
      </c>
      <c r="Q50" s="49">
        <v>1</v>
      </c>
      <c r="R50" s="49">
        <v>0</v>
      </c>
      <c r="S50" s="49">
        <v>125</v>
      </c>
      <c r="V50" s="49">
        <v>8</v>
      </c>
      <c r="W50" s="8">
        <f>L41</f>
        <v>112</v>
      </c>
      <c r="X50" s="49">
        <f>L42</f>
        <v>3</v>
      </c>
      <c r="Y50" s="4">
        <f>L43</f>
        <v>1</v>
      </c>
      <c r="Z50" s="49">
        <f>L44</f>
        <v>4</v>
      </c>
      <c r="AA50" s="49">
        <f>L45</f>
        <v>2</v>
      </c>
      <c r="AB50" s="49">
        <f>L46</f>
        <v>0</v>
      </c>
      <c r="AC50" s="3">
        <f>L47</f>
        <v>2</v>
      </c>
      <c r="AD50" s="49">
        <f>L48</f>
        <v>6</v>
      </c>
      <c r="AE50" s="49">
        <f>L49</f>
        <v>18</v>
      </c>
      <c r="AF50" s="49">
        <f>L50</f>
        <v>1</v>
      </c>
      <c r="AG50" s="49">
        <f>L51</f>
        <v>2</v>
      </c>
      <c r="AH50" s="49">
        <f>L52</f>
        <v>3</v>
      </c>
      <c r="AI50" s="49">
        <f>L53</f>
        <v>77</v>
      </c>
      <c r="AJ50" s="49">
        <f>L54</f>
        <v>6</v>
      </c>
      <c r="AK50" s="49">
        <f>L55</f>
        <v>86</v>
      </c>
      <c r="AL50" s="49">
        <f>L56</f>
        <v>6</v>
      </c>
      <c r="AM50" s="49">
        <f>L57</f>
        <v>76</v>
      </c>
      <c r="AN50" s="49">
        <f>L58</f>
        <v>8</v>
      </c>
      <c r="AO50" s="49">
        <f>L59</f>
        <v>15</v>
      </c>
      <c r="AP50" s="49">
        <f>L60</f>
        <v>105</v>
      </c>
      <c r="AQ50" s="3">
        <f>L61</f>
        <v>1</v>
      </c>
      <c r="AR50" s="3">
        <f>L62</f>
        <v>1</v>
      </c>
      <c r="AS50" s="3">
        <f>L63</f>
        <v>0</v>
      </c>
      <c r="AT50" s="3">
        <f>L64</f>
        <v>0</v>
      </c>
      <c r="AU50" s="7"/>
      <c r="AV50" s="49">
        <v>8</v>
      </c>
      <c r="AW50" s="38">
        <f t="shared" ref="AW50:BT50" si="59">PRODUCT(W50*100*1/W57)</f>
        <v>90.322580645161295</v>
      </c>
      <c r="AX50" s="30">
        <f t="shared" si="59"/>
        <v>2.4193548387096775</v>
      </c>
      <c r="AY50" s="32">
        <f t="shared" si="59"/>
        <v>0.8</v>
      </c>
      <c r="AZ50" s="30">
        <f t="shared" si="59"/>
        <v>3.225806451612903</v>
      </c>
      <c r="BA50" s="30">
        <f t="shared" si="59"/>
        <v>1.6129032258064515</v>
      </c>
      <c r="BB50" s="30">
        <f t="shared" si="59"/>
        <v>0</v>
      </c>
      <c r="BC50" s="33">
        <f t="shared" si="59"/>
        <v>1.6</v>
      </c>
      <c r="BD50" s="30">
        <f t="shared" si="59"/>
        <v>4.838709677419355</v>
      </c>
      <c r="BE50" s="30">
        <f t="shared" si="59"/>
        <v>14.516129032258064</v>
      </c>
      <c r="BF50" s="30">
        <f t="shared" si="59"/>
        <v>0.8</v>
      </c>
      <c r="BG50" s="30">
        <f t="shared" si="59"/>
        <v>1.6129032258064515</v>
      </c>
      <c r="BH50" s="49">
        <f t="shared" si="59"/>
        <v>2.4390243902439024</v>
      </c>
      <c r="BI50" s="30">
        <f t="shared" si="59"/>
        <v>62.096774193548384</v>
      </c>
      <c r="BJ50" s="30">
        <f t="shared" si="59"/>
        <v>4.838709677419355</v>
      </c>
      <c r="BK50" s="30">
        <f t="shared" si="59"/>
        <v>69.354838709677423</v>
      </c>
      <c r="BL50" s="30">
        <f t="shared" si="59"/>
        <v>4.838709677419355</v>
      </c>
      <c r="BM50" s="30">
        <f t="shared" si="59"/>
        <v>61.29032258064516</v>
      </c>
      <c r="BN50" s="30">
        <f t="shared" si="59"/>
        <v>6.4516129032258061</v>
      </c>
      <c r="BO50" s="30">
        <f t="shared" si="59"/>
        <v>12.096774193548388</v>
      </c>
      <c r="BP50" s="30">
        <f t="shared" si="59"/>
        <v>84.677419354838705</v>
      </c>
      <c r="BQ50" s="33">
        <f t="shared" si="59"/>
        <v>0.8</v>
      </c>
      <c r="BR50" s="33">
        <f t="shared" si="59"/>
        <v>0.8</v>
      </c>
      <c r="BS50" s="33">
        <f t="shared" si="59"/>
        <v>0</v>
      </c>
      <c r="BT50" s="33">
        <f t="shared" si="59"/>
        <v>0</v>
      </c>
      <c r="BV50" s="49">
        <v>8</v>
      </c>
      <c r="BW50" s="38">
        <f t="shared" ref="BW50:CT50" si="60">AW41+AW42+AW43+AW44+AW45+AW46+AW47+AW48+AW49+AW50</f>
        <v>100</v>
      </c>
      <c r="BX50" s="30">
        <f t="shared" si="60"/>
        <v>3.225806451612903</v>
      </c>
      <c r="BY50" s="32">
        <f t="shared" si="60"/>
        <v>8</v>
      </c>
      <c r="BZ50" s="30">
        <f t="shared" si="60"/>
        <v>4.8387096774193541</v>
      </c>
      <c r="CA50" s="30">
        <f t="shared" si="60"/>
        <v>4.0322580645161281</v>
      </c>
      <c r="CB50" s="30">
        <f t="shared" si="60"/>
        <v>1.6260162601626016</v>
      </c>
      <c r="CC50" s="33">
        <f t="shared" si="60"/>
        <v>9.6</v>
      </c>
      <c r="CD50" s="30">
        <f t="shared" si="60"/>
        <v>8.870967741935484</v>
      </c>
      <c r="CE50" s="30">
        <f t="shared" si="60"/>
        <v>50</v>
      </c>
      <c r="CF50" s="30">
        <f t="shared" si="60"/>
        <v>74.399999999999991</v>
      </c>
      <c r="CG50" s="30">
        <f t="shared" si="60"/>
        <v>3.225806451612903</v>
      </c>
      <c r="CH50" s="49">
        <f t="shared" si="60"/>
        <v>78.861788617886177</v>
      </c>
      <c r="CI50" s="30">
        <f t="shared" si="60"/>
        <v>100</v>
      </c>
      <c r="CJ50" s="30">
        <f t="shared" si="60"/>
        <v>21.774193548387096</v>
      </c>
      <c r="CK50" s="30">
        <f t="shared" si="60"/>
        <v>100</v>
      </c>
      <c r="CL50" s="30">
        <f t="shared" si="60"/>
        <v>94.354838709677409</v>
      </c>
      <c r="CM50" s="30">
        <f t="shared" si="60"/>
        <v>100</v>
      </c>
      <c r="CN50" s="30">
        <f t="shared" si="60"/>
        <v>100</v>
      </c>
      <c r="CO50" s="30">
        <f t="shared" si="60"/>
        <v>38.70967741935484</v>
      </c>
      <c r="CP50" s="30">
        <f t="shared" si="60"/>
        <v>100</v>
      </c>
      <c r="CQ50" s="33">
        <f t="shared" si="60"/>
        <v>100.00000000000001</v>
      </c>
      <c r="CR50" s="33">
        <f t="shared" si="60"/>
        <v>76.8</v>
      </c>
      <c r="CS50" s="33">
        <f t="shared" si="60"/>
        <v>90.399999999999991</v>
      </c>
      <c r="CT50" s="33">
        <f t="shared" si="60"/>
        <v>100</v>
      </c>
      <c r="CU50" s="36"/>
      <c r="CV50" s="36"/>
      <c r="CW50" s="10"/>
      <c r="CX50" s="10"/>
      <c r="CY50" s="10"/>
      <c r="CZ50" s="10"/>
      <c r="DA50" s="10"/>
      <c r="DB50" s="10"/>
      <c r="DC50" s="10"/>
      <c r="DD50" s="10"/>
      <c r="DE50" s="10"/>
      <c r="DF50" s="10"/>
      <c r="DG50" s="10"/>
      <c r="DH50" s="10"/>
      <c r="DI50" s="10"/>
      <c r="DJ50" s="10"/>
      <c r="DK50" s="10"/>
      <c r="DL50" s="10"/>
      <c r="DM50" s="10"/>
      <c r="DN50" s="10"/>
      <c r="DO50" s="10"/>
      <c r="DP50" s="10"/>
      <c r="DQ50" s="10"/>
      <c r="DR50" s="10"/>
      <c r="DS50" s="10"/>
      <c r="DT50" s="10"/>
      <c r="DU50" s="10"/>
    </row>
    <row r="51" spans="2:126" x14ac:dyDescent="0.25">
      <c r="B51" s="49" t="s">
        <v>16</v>
      </c>
      <c r="C51" s="49">
        <v>0</v>
      </c>
      <c r="D51" s="49">
        <v>0</v>
      </c>
      <c r="E51" s="49">
        <v>0</v>
      </c>
      <c r="F51" s="49">
        <v>0</v>
      </c>
      <c r="G51" s="49">
        <v>0</v>
      </c>
      <c r="H51" s="49">
        <v>0</v>
      </c>
      <c r="I51" s="49">
        <v>0</v>
      </c>
      <c r="J51" s="49">
        <v>1</v>
      </c>
      <c r="K51" s="49">
        <v>1</v>
      </c>
      <c r="L51" s="49">
        <v>2</v>
      </c>
      <c r="M51" s="49">
        <v>11</v>
      </c>
      <c r="N51" s="49">
        <v>57</v>
      </c>
      <c r="O51" s="49">
        <v>40</v>
      </c>
      <c r="P51" s="49">
        <v>9</v>
      </c>
      <c r="Q51" s="49">
        <v>3</v>
      </c>
      <c r="R51" s="49">
        <v>0</v>
      </c>
      <c r="S51" s="49">
        <v>124</v>
      </c>
      <c r="V51" s="49">
        <v>16</v>
      </c>
      <c r="W51" s="8">
        <f>M41</f>
        <v>0</v>
      </c>
      <c r="X51" s="49">
        <f>M42</f>
        <v>120</v>
      </c>
      <c r="Y51" s="3">
        <f>M43</f>
        <v>3</v>
      </c>
      <c r="Z51" s="49">
        <f>M44</f>
        <v>3</v>
      </c>
      <c r="AA51" s="49">
        <f>M45</f>
        <v>118</v>
      </c>
      <c r="AB51" s="49">
        <f>M46</f>
        <v>0</v>
      </c>
      <c r="AC51" s="3">
        <f>M47</f>
        <v>8</v>
      </c>
      <c r="AD51" s="49">
        <f>M48</f>
        <v>7</v>
      </c>
      <c r="AE51" s="49">
        <f>M49</f>
        <v>17</v>
      </c>
      <c r="AF51" s="49">
        <f>M50</f>
        <v>31</v>
      </c>
      <c r="AG51" s="49">
        <f>M51</f>
        <v>11</v>
      </c>
      <c r="AH51" s="49">
        <f>M52</f>
        <v>8</v>
      </c>
      <c r="AI51" s="49">
        <f>M53</f>
        <v>0</v>
      </c>
      <c r="AJ51" s="49">
        <f>M54</f>
        <v>97</v>
      </c>
      <c r="AK51" s="49">
        <f>M55</f>
        <v>0</v>
      </c>
      <c r="AL51" s="49">
        <f>M56</f>
        <v>7</v>
      </c>
      <c r="AM51" s="49">
        <f>M57</f>
        <v>0</v>
      </c>
      <c r="AN51" s="49">
        <f>M58</f>
        <v>0</v>
      </c>
      <c r="AO51" s="49">
        <f>M59</f>
        <v>17</v>
      </c>
      <c r="AP51" s="49">
        <f>M60</f>
        <v>0</v>
      </c>
      <c r="AQ51" s="3">
        <f>M61</f>
        <v>0</v>
      </c>
      <c r="AR51" s="3">
        <f>M62</f>
        <v>2</v>
      </c>
      <c r="AS51" s="3">
        <f>M63</f>
        <v>3</v>
      </c>
      <c r="AT51" s="3">
        <f>M64</f>
        <v>0</v>
      </c>
      <c r="AU51" s="7"/>
      <c r="AV51" s="49">
        <v>16</v>
      </c>
      <c r="AW51" s="38">
        <f t="shared" ref="AW51:BT51" si="61">PRODUCT(W51*100*1/W57)</f>
        <v>0</v>
      </c>
      <c r="AX51" s="30">
        <f t="shared" si="61"/>
        <v>96.774193548387103</v>
      </c>
      <c r="AY51" s="33">
        <f t="shared" si="61"/>
        <v>2.4</v>
      </c>
      <c r="AZ51" s="30">
        <f t="shared" si="61"/>
        <v>2.4193548387096775</v>
      </c>
      <c r="BA51" s="30">
        <f t="shared" si="61"/>
        <v>95.161290322580641</v>
      </c>
      <c r="BB51" s="30">
        <f t="shared" si="61"/>
        <v>0</v>
      </c>
      <c r="BC51" s="33">
        <f t="shared" si="61"/>
        <v>6.4</v>
      </c>
      <c r="BD51" s="30">
        <f t="shared" si="61"/>
        <v>5.645161290322581</v>
      </c>
      <c r="BE51" s="30">
        <f t="shared" si="61"/>
        <v>13.709677419354838</v>
      </c>
      <c r="BF51" s="30">
        <f t="shared" si="61"/>
        <v>24.8</v>
      </c>
      <c r="BG51" s="30">
        <f t="shared" si="61"/>
        <v>8.870967741935484</v>
      </c>
      <c r="BH51" s="49">
        <f t="shared" si="61"/>
        <v>6.5040650406504064</v>
      </c>
      <c r="BI51" s="30">
        <f t="shared" si="61"/>
        <v>0</v>
      </c>
      <c r="BJ51" s="30">
        <f t="shared" si="61"/>
        <v>78.225806451612897</v>
      </c>
      <c r="BK51" s="30">
        <f t="shared" si="61"/>
        <v>0</v>
      </c>
      <c r="BL51" s="30">
        <f t="shared" si="61"/>
        <v>5.645161290322581</v>
      </c>
      <c r="BM51" s="30">
        <f t="shared" si="61"/>
        <v>0</v>
      </c>
      <c r="BN51" s="30">
        <f t="shared" si="61"/>
        <v>0</v>
      </c>
      <c r="BO51" s="30">
        <f t="shared" si="61"/>
        <v>13.709677419354838</v>
      </c>
      <c r="BP51" s="30">
        <f t="shared" si="61"/>
        <v>0</v>
      </c>
      <c r="BQ51" s="33">
        <f t="shared" si="61"/>
        <v>0</v>
      </c>
      <c r="BR51" s="33">
        <f t="shared" si="61"/>
        <v>1.6</v>
      </c>
      <c r="BS51" s="33">
        <f t="shared" si="61"/>
        <v>2.4</v>
      </c>
      <c r="BT51" s="33">
        <f t="shared" si="61"/>
        <v>0</v>
      </c>
      <c r="BV51" s="49">
        <v>16</v>
      </c>
      <c r="BW51" s="38">
        <f t="shared" ref="BW51:CT51" si="62">AW41+AW42+AW43+AW44+AW45+AW46+AW47+AW48+AW49+AW50+AW51</f>
        <v>100</v>
      </c>
      <c r="BX51" s="30">
        <f t="shared" si="62"/>
        <v>100</v>
      </c>
      <c r="BY51" s="33">
        <f t="shared" si="62"/>
        <v>10.4</v>
      </c>
      <c r="BZ51" s="30">
        <f t="shared" si="62"/>
        <v>7.258064516129032</v>
      </c>
      <c r="CA51" s="30">
        <f t="shared" si="62"/>
        <v>99.193548387096769</v>
      </c>
      <c r="CB51" s="30">
        <f t="shared" si="62"/>
        <v>1.6260162601626016</v>
      </c>
      <c r="CC51" s="33">
        <f t="shared" si="62"/>
        <v>16</v>
      </c>
      <c r="CD51" s="30">
        <f t="shared" si="62"/>
        <v>14.516129032258064</v>
      </c>
      <c r="CE51" s="30">
        <f t="shared" si="62"/>
        <v>63.70967741935484</v>
      </c>
      <c r="CF51" s="30">
        <f t="shared" si="62"/>
        <v>99.199999999999989</v>
      </c>
      <c r="CG51" s="30">
        <f t="shared" si="62"/>
        <v>12.096774193548388</v>
      </c>
      <c r="CH51" s="49">
        <f t="shared" si="62"/>
        <v>85.365853658536579</v>
      </c>
      <c r="CI51" s="30">
        <f t="shared" si="62"/>
        <v>100</v>
      </c>
      <c r="CJ51" s="30">
        <f t="shared" si="62"/>
        <v>100</v>
      </c>
      <c r="CK51" s="30">
        <f t="shared" si="62"/>
        <v>100</v>
      </c>
      <c r="CL51" s="30">
        <f t="shared" si="62"/>
        <v>99.999999999999986</v>
      </c>
      <c r="CM51" s="30">
        <f t="shared" si="62"/>
        <v>100</v>
      </c>
      <c r="CN51" s="30">
        <f t="shared" si="62"/>
        <v>100</v>
      </c>
      <c r="CO51" s="30">
        <f t="shared" si="62"/>
        <v>52.41935483870968</v>
      </c>
      <c r="CP51" s="30">
        <f t="shared" si="62"/>
        <v>100</v>
      </c>
      <c r="CQ51" s="33">
        <f t="shared" si="62"/>
        <v>100.00000000000001</v>
      </c>
      <c r="CR51" s="33">
        <f t="shared" si="62"/>
        <v>78.399999999999991</v>
      </c>
      <c r="CS51" s="33">
        <f t="shared" si="62"/>
        <v>92.8</v>
      </c>
      <c r="CT51" s="33">
        <f t="shared" si="62"/>
        <v>100</v>
      </c>
      <c r="CU51" s="36"/>
      <c r="CV51" s="36"/>
      <c r="CW51" s="10"/>
      <c r="CX51" s="10"/>
      <c r="CY51" s="10"/>
      <c r="CZ51" s="10"/>
      <c r="DA51" s="10"/>
      <c r="DB51" s="10"/>
      <c r="DC51" s="10"/>
      <c r="DD51" s="10"/>
      <c r="DE51" s="10"/>
      <c r="DF51" s="10"/>
      <c r="DG51" s="10"/>
      <c r="DH51" s="10"/>
      <c r="DI51" s="10"/>
      <c r="DJ51" s="10"/>
      <c r="DK51" s="10"/>
      <c r="DL51" s="10"/>
      <c r="DM51" s="10"/>
      <c r="DN51" s="10"/>
      <c r="DO51" s="10"/>
      <c r="DP51" s="10"/>
      <c r="DQ51" s="10"/>
      <c r="DR51" s="10"/>
      <c r="DS51" s="10"/>
      <c r="DT51" s="10"/>
      <c r="DU51" s="10"/>
    </row>
    <row r="52" spans="2:126" x14ac:dyDescent="0.25">
      <c r="B52" s="49" t="s">
        <v>17</v>
      </c>
      <c r="C52" s="49">
        <v>0</v>
      </c>
      <c r="D52" s="49">
        <v>0</v>
      </c>
      <c r="E52" s="49">
        <v>71</v>
      </c>
      <c r="F52" s="49">
        <v>0</v>
      </c>
      <c r="G52" s="49">
        <v>12</v>
      </c>
      <c r="H52" s="49">
        <v>6</v>
      </c>
      <c r="I52" s="49">
        <v>1</v>
      </c>
      <c r="J52" s="49">
        <v>1</v>
      </c>
      <c r="K52" s="49">
        <v>3</v>
      </c>
      <c r="L52" s="49">
        <v>3</v>
      </c>
      <c r="M52" s="49">
        <v>8</v>
      </c>
      <c r="N52" s="49">
        <v>18</v>
      </c>
      <c r="O52" s="49">
        <v>0</v>
      </c>
      <c r="P52" s="49">
        <v>0</v>
      </c>
      <c r="Q52" s="49">
        <v>0</v>
      </c>
      <c r="R52" s="49">
        <v>0</v>
      </c>
      <c r="S52" s="49">
        <v>123</v>
      </c>
      <c r="V52" s="49">
        <v>32</v>
      </c>
      <c r="W52" s="8">
        <f>N41</f>
        <v>0</v>
      </c>
      <c r="X52" s="49">
        <f>N42</f>
        <v>0</v>
      </c>
      <c r="Y52" s="3">
        <f>N43</f>
        <v>8</v>
      </c>
      <c r="Z52" s="49">
        <f>N44</f>
        <v>3</v>
      </c>
      <c r="AA52" s="49">
        <f>N45</f>
        <v>0</v>
      </c>
      <c r="AB52" s="49">
        <f>N46</f>
        <v>0</v>
      </c>
      <c r="AC52" s="3">
        <f>N47</f>
        <v>105</v>
      </c>
      <c r="AD52" s="49">
        <f>N48</f>
        <v>106</v>
      </c>
      <c r="AE52" s="49">
        <f>N49</f>
        <v>18</v>
      </c>
      <c r="AF52" s="49">
        <f>N50</f>
        <v>0</v>
      </c>
      <c r="AG52" s="49">
        <f>N51</f>
        <v>57</v>
      </c>
      <c r="AH52" s="49">
        <f>N52</f>
        <v>18</v>
      </c>
      <c r="AI52" s="49">
        <f>N53</f>
        <v>0</v>
      </c>
      <c r="AJ52" s="49">
        <f>N54</f>
        <v>0</v>
      </c>
      <c r="AK52" s="49">
        <f>N55</f>
        <v>0</v>
      </c>
      <c r="AL52" s="49">
        <f>N56</f>
        <v>0</v>
      </c>
      <c r="AM52" s="49">
        <f>N57</f>
        <v>0</v>
      </c>
      <c r="AN52" s="49">
        <f>N58</f>
        <v>0</v>
      </c>
      <c r="AO52" s="49">
        <f>N59</f>
        <v>59</v>
      </c>
      <c r="AP52" s="49">
        <f>N60</f>
        <v>0</v>
      </c>
      <c r="AQ52" s="3">
        <f>N61</f>
        <v>0</v>
      </c>
      <c r="AR52" s="3">
        <f>N62</f>
        <v>27</v>
      </c>
      <c r="AS52" s="3">
        <f>N63</f>
        <v>7</v>
      </c>
      <c r="AT52" s="3">
        <f>N64</f>
        <v>0</v>
      </c>
      <c r="AU52" s="7"/>
      <c r="AV52" s="49">
        <v>32</v>
      </c>
      <c r="AW52" s="38">
        <f t="shared" ref="AW52:BT52" si="63">PRODUCT(W52*100*1/W57)</f>
        <v>0</v>
      </c>
      <c r="AX52" s="30">
        <f t="shared" si="63"/>
        <v>0</v>
      </c>
      <c r="AY52" s="33">
        <f t="shared" si="63"/>
        <v>6.4</v>
      </c>
      <c r="AZ52" s="30">
        <f t="shared" si="63"/>
        <v>2.4193548387096775</v>
      </c>
      <c r="BA52" s="30">
        <f t="shared" si="63"/>
        <v>0</v>
      </c>
      <c r="BB52" s="30">
        <f t="shared" si="63"/>
        <v>0</v>
      </c>
      <c r="BC52" s="33">
        <f t="shared" si="63"/>
        <v>84</v>
      </c>
      <c r="BD52" s="30">
        <f t="shared" si="63"/>
        <v>85.483870967741936</v>
      </c>
      <c r="BE52" s="30">
        <f t="shared" si="63"/>
        <v>14.516129032258064</v>
      </c>
      <c r="BF52" s="30">
        <f t="shared" si="63"/>
        <v>0</v>
      </c>
      <c r="BG52" s="30">
        <f t="shared" si="63"/>
        <v>45.967741935483872</v>
      </c>
      <c r="BH52" s="49">
        <f t="shared" si="63"/>
        <v>14.634146341463415</v>
      </c>
      <c r="BI52" s="30">
        <f t="shared" si="63"/>
        <v>0</v>
      </c>
      <c r="BJ52" s="30">
        <f t="shared" si="63"/>
        <v>0</v>
      </c>
      <c r="BK52" s="30">
        <f t="shared" si="63"/>
        <v>0</v>
      </c>
      <c r="BL52" s="30">
        <f t="shared" si="63"/>
        <v>0</v>
      </c>
      <c r="BM52" s="30">
        <f t="shared" si="63"/>
        <v>0</v>
      </c>
      <c r="BN52" s="30">
        <f t="shared" si="63"/>
        <v>0</v>
      </c>
      <c r="BO52" s="30">
        <f t="shared" si="63"/>
        <v>47.58064516129032</v>
      </c>
      <c r="BP52" s="30">
        <f t="shared" si="63"/>
        <v>0</v>
      </c>
      <c r="BQ52" s="33">
        <f t="shared" si="63"/>
        <v>0</v>
      </c>
      <c r="BR52" s="33">
        <f t="shared" si="63"/>
        <v>21.6</v>
      </c>
      <c r="BS52" s="33">
        <f t="shared" si="63"/>
        <v>5.6</v>
      </c>
      <c r="BT52" s="33">
        <f t="shared" si="63"/>
        <v>0</v>
      </c>
      <c r="BV52" s="49">
        <v>32</v>
      </c>
      <c r="BW52" s="38">
        <f t="shared" ref="BW52:CT52" si="64">AW41+AW42+AW43+AW44+AW45+AW46+AW47+AW48+AW49+AW50+AW51+AW52</f>
        <v>100</v>
      </c>
      <c r="BX52" s="30">
        <f t="shared" si="64"/>
        <v>100</v>
      </c>
      <c r="BY52" s="33">
        <f t="shared" si="64"/>
        <v>16.8</v>
      </c>
      <c r="BZ52" s="30">
        <f t="shared" si="64"/>
        <v>9.67741935483871</v>
      </c>
      <c r="CA52" s="30">
        <f t="shared" si="64"/>
        <v>99.193548387096769</v>
      </c>
      <c r="CB52" s="30">
        <f t="shared" si="64"/>
        <v>1.6260162601626016</v>
      </c>
      <c r="CC52" s="33">
        <f t="shared" si="64"/>
        <v>100</v>
      </c>
      <c r="CD52" s="30">
        <f t="shared" si="64"/>
        <v>100</v>
      </c>
      <c r="CE52" s="30">
        <f t="shared" si="64"/>
        <v>78.225806451612897</v>
      </c>
      <c r="CF52" s="30">
        <f t="shared" si="64"/>
        <v>99.199999999999989</v>
      </c>
      <c r="CG52" s="30">
        <f t="shared" si="64"/>
        <v>58.064516129032256</v>
      </c>
      <c r="CH52" s="49">
        <f t="shared" si="64"/>
        <v>100</v>
      </c>
      <c r="CI52" s="30">
        <f t="shared" si="64"/>
        <v>100</v>
      </c>
      <c r="CJ52" s="30">
        <f t="shared" si="64"/>
        <v>100</v>
      </c>
      <c r="CK52" s="30">
        <f t="shared" si="64"/>
        <v>100</v>
      </c>
      <c r="CL52" s="30">
        <f t="shared" si="64"/>
        <v>99.999999999999986</v>
      </c>
      <c r="CM52" s="30">
        <f t="shared" si="64"/>
        <v>100</v>
      </c>
      <c r="CN52" s="30">
        <f t="shared" si="64"/>
        <v>100</v>
      </c>
      <c r="CO52" s="30">
        <f t="shared" si="64"/>
        <v>100</v>
      </c>
      <c r="CP52" s="30">
        <f t="shared" si="64"/>
        <v>100</v>
      </c>
      <c r="CQ52" s="33">
        <f t="shared" si="64"/>
        <v>100.00000000000001</v>
      </c>
      <c r="CR52" s="33">
        <f t="shared" si="64"/>
        <v>100</v>
      </c>
      <c r="CS52" s="33">
        <f t="shared" si="64"/>
        <v>98.399999999999991</v>
      </c>
      <c r="CT52" s="33">
        <f t="shared" si="64"/>
        <v>100</v>
      </c>
      <c r="CU52" s="36"/>
      <c r="CV52" s="36"/>
      <c r="CW52" s="10"/>
      <c r="CX52" s="10"/>
      <c r="CY52" s="10"/>
      <c r="CZ52" s="10"/>
      <c r="DA52" s="10"/>
      <c r="DB52" s="10"/>
      <c r="DC52" s="10"/>
      <c r="DD52" s="10"/>
      <c r="DE52" s="10"/>
      <c r="DF52" s="10"/>
      <c r="DG52" s="10"/>
      <c r="DH52" s="10"/>
      <c r="DI52" s="10"/>
      <c r="DJ52" s="10"/>
      <c r="DK52" s="10"/>
      <c r="DL52" s="10"/>
      <c r="DM52" s="10"/>
      <c r="DN52" s="10"/>
      <c r="DO52" s="10"/>
      <c r="DP52" s="10"/>
      <c r="DQ52" s="10"/>
      <c r="DR52" s="10"/>
      <c r="DS52" s="10"/>
      <c r="DT52" s="10"/>
      <c r="DU52" s="10"/>
    </row>
    <row r="53" spans="2:126" x14ac:dyDescent="0.25">
      <c r="B53" s="49" t="s">
        <v>18</v>
      </c>
      <c r="C53" s="49">
        <v>0</v>
      </c>
      <c r="D53" s="49">
        <v>3</v>
      </c>
      <c r="E53" s="49">
        <v>0</v>
      </c>
      <c r="F53" s="49">
        <v>0</v>
      </c>
      <c r="G53" s="49">
        <v>2</v>
      </c>
      <c r="H53" s="49">
        <v>2</v>
      </c>
      <c r="I53" s="49">
        <v>5</v>
      </c>
      <c r="J53" s="49">
        <v>9</v>
      </c>
      <c r="K53" s="49">
        <v>26</v>
      </c>
      <c r="L53" s="49">
        <v>77</v>
      </c>
      <c r="M53" s="49">
        <v>0</v>
      </c>
      <c r="N53" s="49">
        <v>0</v>
      </c>
      <c r="O53" s="49">
        <v>0</v>
      </c>
      <c r="P53" s="49">
        <v>0</v>
      </c>
      <c r="Q53" s="49">
        <v>0</v>
      </c>
      <c r="R53" s="49">
        <v>0</v>
      </c>
      <c r="S53" s="49">
        <v>124</v>
      </c>
      <c r="V53" s="49">
        <v>64</v>
      </c>
      <c r="W53" s="8">
        <f>O41</f>
        <v>0</v>
      </c>
      <c r="X53" s="49">
        <f>O42</f>
        <v>0</v>
      </c>
      <c r="Y53" s="3">
        <f>O43</f>
        <v>104</v>
      </c>
      <c r="Z53" s="49">
        <f>O44</f>
        <v>5</v>
      </c>
      <c r="AA53" s="49">
        <f>O45</f>
        <v>1</v>
      </c>
      <c r="AB53" s="49">
        <f>O46</f>
        <v>121</v>
      </c>
      <c r="AC53" s="3">
        <f>O47</f>
        <v>0</v>
      </c>
      <c r="AD53" s="49">
        <f>O48</f>
        <v>0</v>
      </c>
      <c r="AE53" s="49">
        <f>O49</f>
        <v>3</v>
      </c>
      <c r="AF53" s="49">
        <f>O50</f>
        <v>0</v>
      </c>
      <c r="AG53" s="49">
        <f>O51</f>
        <v>40</v>
      </c>
      <c r="AH53" s="49">
        <f>O52</f>
        <v>0</v>
      </c>
      <c r="AI53" s="49">
        <f>O53</f>
        <v>0</v>
      </c>
      <c r="AJ53" s="49">
        <f>O54</f>
        <v>0</v>
      </c>
      <c r="AK53" s="49">
        <f>O55</f>
        <v>0</v>
      </c>
      <c r="AL53" s="49">
        <f>O56</f>
        <v>0</v>
      </c>
      <c r="AM53" s="49">
        <f>O57</f>
        <v>0</v>
      </c>
      <c r="AN53" s="49">
        <f>O58</f>
        <v>0</v>
      </c>
      <c r="AO53" s="49">
        <f>O59</f>
        <v>0</v>
      </c>
      <c r="AP53" s="49">
        <f>O60</f>
        <v>0</v>
      </c>
      <c r="AQ53" s="3">
        <f>O61</f>
        <v>0</v>
      </c>
      <c r="AR53" s="3">
        <f>O62</f>
        <v>0</v>
      </c>
      <c r="AS53" s="3">
        <f>O63</f>
        <v>2</v>
      </c>
      <c r="AT53" s="3">
        <f>O64</f>
        <v>0</v>
      </c>
      <c r="AU53" s="7"/>
      <c r="AV53" s="49">
        <v>64</v>
      </c>
      <c r="AW53" s="38">
        <f t="shared" ref="AW53:BT53" si="65">PRODUCT(W53*100*1/W57)</f>
        <v>0</v>
      </c>
      <c r="AX53" s="30">
        <f t="shared" si="65"/>
        <v>0</v>
      </c>
      <c r="AY53" s="33">
        <f t="shared" si="65"/>
        <v>83.2</v>
      </c>
      <c r="AZ53" s="30">
        <f t="shared" si="65"/>
        <v>4.032258064516129</v>
      </c>
      <c r="BA53" s="30">
        <f t="shared" si="65"/>
        <v>0.80645161290322576</v>
      </c>
      <c r="BB53" s="30">
        <f t="shared" si="65"/>
        <v>98.373983739837399</v>
      </c>
      <c r="BC53" s="33">
        <f t="shared" si="65"/>
        <v>0</v>
      </c>
      <c r="BD53" s="30">
        <f t="shared" si="65"/>
        <v>0</v>
      </c>
      <c r="BE53" s="30">
        <f t="shared" si="65"/>
        <v>2.4193548387096775</v>
      </c>
      <c r="BF53" s="30">
        <f t="shared" si="65"/>
        <v>0</v>
      </c>
      <c r="BG53" s="30">
        <f t="shared" si="65"/>
        <v>32.258064516129032</v>
      </c>
      <c r="BH53" s="49">
        <f t="shared" si="65"/>
        <v>0</v>
      </c>
      <c r="BI53" s="30">
        <f t="shared" si="65"/>
        <v>0</v>
      </c>
      <c r="BJ53" s="30">
        <f t="shared" si="65"/>
        <v>0</v>
      </c>
      <c r="BK53" s="30">
        <f t="shared" si="65"/>
        <v>0</v>
      </c>
      <c r="BL53" s="30">
        <f t="shared" si="65"/>
        <v>0</v>
      </c>
      <c r="BM53" s="30">
        <f t="shared" si="65"/>
        <v>0</v>
      </c>
      <c r="BN53" s="30">
        <f t="shared" si="65"/>
        <v>0</v>
      </c>
      <c r="BO53" s="30">
        <f t="shared" si="65"/>
        <v>0</v>
      </c>
      <c r="BP53" s="30">
        <f t="shared" si="65"/>
        <v>0</v>
      </c>
      <c r="BQ53" s="33">
        <f t="shared" si="65"/>
        <v>0</v>
      </c>
      <c r="BR53" s="33">
        <f t="shared" si="65"/>
        <v>0</v>
      </c>
      <c r="BS53" s="33">
        <f t="shared" si="65"/>
        <v>1.6</v>
      </c>
      <c r="BT53" s="33">
        <f t="shared" si="65"/>
        <v>0</v>
      </c>
      <c r="BV53" s="49">
        <v>64</v>
      </c>
      <c r="BW53" s="38">
        <f t="shared" ref="BW53:CT53" si="66">AW41+AW42+AW43+AW44+AW45+AW46+AW47+AW48+AW49+AW50+AW51+AW52+AW53</f>
        <v>100</v>
      </c>
      <c r="BX53" s="30">
        <f t="shared" si="66"/>
        <v>100</v>
      </c>
      <c r="BY53" s="33">
        <f t="shared" si="66"/>
        <v>100</v>
      </c>
      <c r="BZ53" s="30">
        <f t="shared" si="66"/>
        <v>13.70967741935484</v>
      </c>
      <c r="CA53" s="30">
        <f t="shared" si="66"/>
        <v>100</v>
      </c>
      <c r="CB53" s="30">
        <f t="shared" si="66"/>
        <v>100</v>
      </c>
      <c r="CC53" s="33">
        <f t="shared" si="66"/>
        <v>100</v>
      </c>
      <c r="CD53" s="30">
        <f t="shared" si="66"/>
        <v>100</v>
      </c>
      <c r="CE53" s="30">
        <f t="shared" si="66"/>
        <v>80.645161290322577</v>
      </c>
      <c r="CF53" s="30">
        <f t="shared" si="66"/>
        <v>99.199999999999989</v>
      </c>
      <c r="CG53" s="30">
        <f t="shared" si="66"/>
        <v>90.322580645161281</v>
      </c>
      <c r="CH53" s="49">
        <f t="shared" si="66"/>
        <v>100</v>
      </c>
      <c r="CI53" s="30">
        <f t="shared" si="66"/>
        <v>100</v>
      </c>
      <c r="CJ53" s="30">
        <f t="shared" si="66"/>
        <v>100</v>
      </c>
      <c r="CK53" s="30">
        <f t="shared" si="66"/>
        <v>100</v>
      </c>
      <c r="CL53" s="30">
        <f t="shared" si="66"/>
        <v>99.999999999999986</v>
      </c>
      <c r="CM53" s="30">
        <f t="shared" si="66"/>
        <v>100</v>
      </c>
      <c r="CN53" s="30">
        <f t="shared" si="66"/>
        <v>100</v>
      </c>
      <c r="CO53" s="30">
        <f t="shared" si="66"/>
        <v>100</v>
      </c>
      <c r="CP53" s="30">
        <f t="shared" si="66"/>
        <v>100</v>
      </c>
      <c r="CQ53" s="33">
        <f t="shared" si="66"/>
        <v>100.00000000000001</v>
      </c>
      <c r="CR53" s="33">
        <f t="shared" si="66"/>
        <v>100</v>
      </c>
      <c r="CS53" s="33">
        <f t="shared" si="66"/>
        <v>99.999999999999986</v>
      </c>
      <c r="CT53" s="33">
        <f t="shared" si="66"/>
        <v>100</v>
      </c>
      <c r="CU53" s="36"/>
      <c r="CV53" s="36"/>
      <c r="CW53" s="10"/>
      <c r="CX53" s="10"/>
      <c r="CY53" s="10"/>
      <c r="CZ53" s="10"/>
      <c r="DA53" s="10"/>
      <c r="DB53" s="10"/>
      <c r="DC53" s="10"/>
      <c r="DD53" s="10"/>
      <c r="DE53" s="10"/>
      <c r="DF53" s="10"/>
      <c r="DG53" s="10"/>
      <c r="DH53" s="10"/>
      <c r="DI53" s="10"/>
      <c r="DJ53" s="10"/>
      <c r="DK53" s="10"/>
      <c r="DL53" s="10"/>
      <c r="DM53" s="10"/>
      <c r="DN53" s="10"/>
      <c r="DO53" s="10"/>
      <c r="DP53" s="10"/>
      <c r="DQ53" s="10"/>
      <c r="DR53" s="10"/>
      <c r="DS53" s="10"/>
      <c r="DT53" s="10"/>
      <c r="DU53" s="10"/>
    </row>
    <row r="54" spans="2:126" x14ac:dyDescent="0.25">
      <c r="B54" s="49" t="s">
        <v>19</v>
      </c>
      <c r="C54" s="49">
        <v>0</v>
      </c>
      <c r="D54" s="49">
        <v>3</v>
      </c>
      <c r="E54" s="49">
        <v>0</v>
      </c>
      <c r="F54" s="49">
        <v>1</v>
      </c>
      <c r="G54" s="49">
        <v>0</v>
      </c>
      <c r="H54" s="49">
        <v>4</v>
      </c>
      <c r="I54" s="49">
        <v>6</v>
      </c>
      <c r="J54" s="49">
        <v>6</v>
      </c>
      <c r="K54" s="49">
        <v>1</v>
      </c>
      <c r="L54" s="49">
        <v>6</v>
      </c>
      <c r="M54" s="49">
        <v>97</v>
      </c>
      <c r="N54" s="49">
        <v>0</v>
      </c>
      <c r="O54" s="49">
        <v>0</v>
      </c>
      <c r="P54" s="49">
        <v>0</v>
      </c>
      <c r="Q54" s="49">
        <v>0</v>
      </c>
      <c r="R54" s="49">
        <v>0</v>
      </c>
      <c r="S54" s="49">
        <v>124</v>
      </c>
      <c r="V54" s="49">
        <v>128</v>
      </c>
      <c r="W54" s="8">
        <f>P41</f>
        <v>0</v>
      </c>
      <c r="X54" s="49">
        <f>P42</f>
        <v>0</v>
      </c>
      <c r="Y54" s="3">
        <f>P43</f>
        <v>0</v>
      </c>
      <c r="Z54" s="49">
        <f>P44</f>
        <v>107</v>
      </c>
      <c r="AA54" s="49">
        <f>P45</f>
        <v>0</v>
      </c>
      <c r="AB54" s="49">
        <f>P46</f>
        <v>0</v>
      </c>
      <c r="AC54" s="3">
        <f>P47</f>
        <v>0</v>
      </c>
      <c r="AD54" s="49">
        <f>P48</f>
        <v>0</v>
      </c>
      <c r="AE54" s="49">
        <f>P49</f>
        <v>24</v>
      </c>
      <c r="AF54" s="49">
        <f>P50</f>
        <v>0</v>
      </c>
      <c r="AG54" s="49">
        <f>P51</f>
        <v>9</v>
      </c>
      <c r="AH54" s="49">
        <f>P52</f>
        <v>0</v>
      </c>
      <c r="AI54" s="49">
        <f>P53</f>
        <v>0</v>
      </c>
      <c r="AJ54" s="49">
        <f>P54</f>
        <v>0</v>
      </c>
      <c r="AK54" s="49">
        <f>P55</f>
        <v>0</v>
      </c>
      <c r="AL54" s="49">
        <f>P56</f>
        <v>0</v>
      </c>
      <c r="AM54" s="49">
        <f>P57</f>
        <v>0</v>
      </c>
      <c r="AN54" s="49">
        <f>P58</f>
        <v>0</v>
      </c>
      <c r="AO54" s="49">
        <f>P59</f>
        <v>0</v>
      </c>
      <c r="AP54" s="49">
        <f>P60</f>
        <v>0</v>
      </c>
      <c r="AQ54" s="3">
        <f>P61</f>
        <v>0</v>
      </c>
      <c r="AR54" s="3">
        <f>P62</f>
        <v>0</v>
      </c>
      <c r="AS54" s="3">
        <f>P63</f>
        <v>0</v>
      </c>
      <c r="AT54" s="3">
        <f>P64</f>
        <v>0</v>
      </c>
      <c r="AU54" s="7"/>
      <c r="AV54" s="49">
        <v>128</v>
      </c>
      <c r="AW54" s="38">
        <f t="shared" ref="AW54:BT54" si="67">PRODUCT(W54*100*1/W57)</f>
        <v>0</v>
      </c>
      <c r="AX54" s="30">
        <f t="shared" si="67"/>
        <v>0</v>
      </c>
      <c r="AY54" s="33">
        <f t="shared" si="67"/>
        <v>0</v>
      </c>
      <c r="AZ54" s="30">
        <f t="shared" si="67"/>
        <v>86.290322580645167</v>
      </c>
      <c r="BA54" s="30">
        <f t="shared" si="67"/>
        <v>0</v>
      </c>
      <c r="BB54" s="30">
        <f t="shared" si="67"/>
        <v>0</v>
      </c>
      <c r="BC54" s="33">
        <f t="shared" si="67"/>
        <v>0</v>
      </c>
      <c r="BD54" s="30">
        <f t="shared" si="67"/>
        <v>0</v>
      </c>
      <c r="BE54" s="30">
        <f t="shared" si="67"/>
        <v>19.35483870967742</v>
      </c>
      <c r="BF54" s="30">
        <f t="shared" si="67"/>
        <v>0</v>
      </c>
      <c r="BG54" s="30">
        <f t="shared" si="67"/>
        <v>7.258064516129032</v>
      </c>
      <c r="BH54" s="49">
        <f t="shared" si="67"/>
        <v>0</v>
      </c>
      <c r="BI54" s="30">
        <f t="shared" si="67"/>
        <v>0</v>
      </c>
      <c r="BJ54" s="30">
        <f t="shared" si="67"/>
        <v>0</v>
      </c>
      <c r="BK54" s="30">
        <f t="shared" si="67"/>
        <v>0</v>
      </c>
      <c r="BL54" s="30">
        <f t="shared" si="67"/>
        <v>0</v>
      </c>
      <c r="BM54" s="30">
        <f t="shared" si="67"/>
        <v>0</v>
      </c>
      <c r="BN54" s="30">
        <f t="shared" si="67"/>
        <v>0</v>
      </c>
      <c r="BO54" s="30">
        <f t="shared" si="67"/>
        <v>0</v>
      </c>
      <c r="BP54" s="30">
        <f t="shared" si="67"/>
        <v>0</v>
      </c>
      <c r="BQ54" s="33">
        <f t="shared" si="67"/>
        <v>0</v>
      </c>
      <c r="BR54" s="33">
        <f t="shared" si="67"/>
        <v>0</v>
      </c>
      <c r="BS54" s="33">
        <f t="shared" si="67"/>
        <v>0</v>
      </c>
      <c r="BT54" s="33">
        <f t="shared" si="67"/>
        <v>0</v>
      </c>
      <c r="BV54" s="49">
        <v>128</v>
      </c>
      <c r="BW54" s="38">
        <f t="shared" ref="BW54:CT54" si="68">AW41+AW42+AW43+AW44+AW45+AW46+AW47+AW48+AW49+AW50+AW51+AW52+AW53+AW54</f>
        <v>100</v>
      </c>
      <c r="BX54" s="30">
        <f t="shared" si="68"/>
        <v>100</v>
      </c>
      <c r="BY54" s="33">
        <f t="shared" si="68"/>
        <v>100</v>
      </c>
      <c r="BZ54" s="30">
        <f t="shared" si="68"/>
        <v>100</v>
      </c>
      <c r="CA54" s="30">
        <f t="shared" si="68"/>
        <v>100</v>
      </c>
      <c r="CB54" s="30">
        <f t="shared" si="68"/>
        <v>100</v>
      </c>
      <c r="CC54" s="33">
        <f t="shared" si="68"/>
        <v>100</v>
      </c>
      <c r="CD54" s="30">
        <f t="shared" si="68"/>
        <v>100</v>
      </c>
      <c r="CE54" s="30">
        <f t="shared" si="68"/>
        <v>100</v>
      </c>
      <c r="CF54" s="30">
        <f t="shared" si="68"/>
        <v>99.199999999999989</v>
      </c>
      <c r="CG54" s="30">
        <f t="shared" si="68"/>
        <v>97.580645161290306</v>
      </c>
      <c r="CH54" s="49">
        <f t="shared" si="68"/>
        <v>100</v>
      </c>
      <c r="CI54" s="30">
        <f t="shared" si="68"/>
        <v>100</v>
      </c>
      <c r="CJ54" s="30">
        <f t="shared" si="68"/>
        <v>100</v>
      </c>
      <c r="CK54" s="30">
        <f t="shared" si="68"/>
        <v>100</v>
      </c>
      <c r="CL54" s="30">
        <f t="shared" si="68"/>
        <v>99.999999999999986</v>
      </c>
      <c r="CM54" s="30">
        <f t="shared" si="68"/>
        <v>100</v>
      </c>
      <c r="CN54" s="30">
        <f t="shared" si="68"/>
        <v>100</v>
      </c>
      <c r="CO54" s="30">
        <f t="shared" si="68"/>
        <v>100</v>
      </c>
      <c r="CP54" s="30">
        <f t="shared" si="68"/>
        <v>100</v>
      </c>
      <c r="CQ54" s="33">
        <f t="shared" si="68"/>
        <v>100.00000000000001</v>
      </c>
      <c r="CR54" s="33">
        <f t="shared" si="68"/>
        <v>100</v>
      </c>
      <c r="CS54" s="33">
        <f t="shared" si="68"/>
        <v>99.999999999999986</v>
      </c>
      <c r="CT54" s="33">
        <f t="shared" si="68"/>
        <v>100</v>
      </c>
      <c r="CU54" s="36"/>
      <c r="CV54" s="36"/>
      <c r="CW54" s="10"/>
      <c r="CX54" s="10"/>
      <c r="CY54" s="10"/>
      <c r="CZ54" s="10"/>
      <c r="DA54" s="10"/>
      <c r="DB54" s="10"/>
      <c r="DC54" s="10"/>
      <c r="DD54" s="10"/>
      <c r="DE54" s="10"/>
      <c r="DF54" s="10"/>
      <c r="DG54" s="10"/>
      <c r="DH54" s="10"/>
      <c r="DI54" s="10"/>
      <c r="DJ54" s="10"/>
      <c r="DK54" s="10"/>
      <c r="DL54" s="10"/>
      <c r="DM54" s="10"/>
      <c r="DN54" s="10"/>
      <c r="DO54" s="10"/>
      <c r="DP54" s="10"/>
      <c r="DQ54" s="10"/>
      <c r="DR54" s="10"/>
      <c r="DS54" s="10"/>
      <c r="DT54" s="10"/>
      <c r="DU54" s="10"/>
    </row>
    <row r="55" spans="2:126" x14ac:dyDescent="0.25">
      <c r="B55" s="49" t="s">
        <v>20</v>
      </c>
      <c r="C55" s="49">
        <v>0</v>
      </c>
      <c r="D55" s="49">
        <v>5</v>
      </c>
      <c r="E55" s="49">
        <v>1</v>
      </c>
      <c r="F55" s="49">
        <v>1</v>
      </c>
      <c r="G55" s="49">
        <v>2</v>
      </c>
      <c r="H55" s="49">
        <v>5</v>
      </c>
      <c r="I55" s="49">
        <v>2</v>
      </c>
      <c r="J55" s="49">
        <v>5</v>
      </c>
      <c r="K55" s="49">
        <v>17</v>
      </c>
      <c r="L55" s="49">
        <v>86</v>
      </c>
      <c r="M55" s="49">
        <v>0</v>
      </c>
      <c r="N55" s="49">
        <v>0</v>
      </c>
      <c r="O55" s="49">
        <v>0</v>
      </c>
      <c r="P55" s="49">
        <v>0</v>
      </c>
      <c r="Q55" s="49">
        <v>0</v>
      </c>
      <c r="R55" s="49">
        <v>0</v>
      </c>
      <c r="S55" s="49">
        <v>124</v>
      </c>
      <c r="V55" s="49">
        <v>256</v>
      </c>
      <c r="W55" s="8">
        <f>Q41</f>
        <v>0</v>
      </c>
      <c r="X55" s="49">
        <f>Q42</f>
        <v>0</v>
      </c>
      <c r="Y55" s="3">
        <f>Q43</f>
        <v>0</v>
      </c>
      <c r="Z55" s="49">
        <f>Q44</f>
        <v>0</v>
      </c>
      <c r="AA55" s="49">
        <f>Q45</f>
        <v>0</v>
      </c>
      <c r="AB55" s="49">
        <f>Q46</f>
        <v>0</v>
      </c>
      <c r="AC55" s="3">
        <f>Q47</f>
        <v>0</v>
      </c>
      <c r="AD55" s="49">
        <f>Q48</f>
        <v>0</v>
      </c>
      <c r="AE55" s="49">
        <f>Q49</f>
        <v>0</v>
      </c>
      <c r="AF55" s="49">
        <f>Q50</f>
        <v>1</v>
      </c>
      <c r="AG55" s="49">
        <f>Q51</f>
        <v>3</v>
      </c>
      <c r="AH55" s="49">
        <f>Q52</f>
        <v>0</v>
      </c>
      <c r="AI55" s="49">
        <f>Q53</f>
        <v>0</v>
      </c>
      <c r="AJ55" s="49">
        <f>Q54</f>
        <v>0</v>
      </c>
      <c r="AK55" s="49">
        <f>Q55</f>
        <v>0</v>
      </c>
      <c r="AL55" s="49">
        <f>Q56</f>
        <v>0</v>
      </c>
      <c r="AM55" s="49">
        <f>Q57</f>
        <v>0</v>
      </c>
      <c r="AN55" s="49">
        <f>Q58</f>
        <v>0</v>
      </c>
      <c r="AO55" s="49">
        <f>Q59</f>
        <v>0</v>
      </c>
      <c r="AP55" s="49">
        <f>Q60</f>
        <v>0</v>
      </c>
      <c r="AQ55" s="3">
        <f>Q61</f>
        <v>0</v>
      </c>
      <c r="AR55" s="3">
        <f>Q62</f>
        <v>0</v>
      </c>
      <c r="AS55" s="3">
        <f>Q63</f>
        <v>0</v>
      </c>
      <c r="AT55" s="3">
        <f>Q64</f>
        <v>0</v>
      </c>
      <c r="AU55" s="7"/>
      <c r="AV55" s="49">
        <v>256</v>
      </c>
      <c r="AW55" s="38">
        <f t="shared" ref="AW55:BT55" si="69">PRODUCT(W55*100*1/W57)</f>
        <v>0</v>
      </c>
      <c r="AX55" s="30">
        <f t="shared" si="69"/>
        <v>0</v>
      </c>
      <c r="AY55" s="33">
        <f t="shared" si="69"/>
        <v>0</v>
      </c>
      <c r="AZ55" s="30">
        <f t="shared" si="69"/>
        <v>0</v>
      </c>
      <c r="BA55" s="30">
        <f t="shared" si="69"/>
        <v>0</v>
      </c>
      <c r="BB55" s="30">
        <f t="shared" si="69"/>
        <v>0</v>
      </c>
      <c r="BC55" s="33">
        <f t="shared" si="69"/>
        <v>0</v>
      </c>
      <c r="BD55" s="30">
        <f t="shared" si="69"/>
        <v>0</v>
      </c>
      <c r="BE55" s="30">
        <f t="shared" si="69"/>
        <v>0</v>
      </c>
      <c r="BF55" s="30">
        <f t="shared" si="69"/>
        <v>0.8</v>
      </c>
      <c r="BG55" s="30">
        <f t="shared" si="69"/>
        <v>2.4193548387096775</v>
      </c>
      <c r="BH55" s="49">
        <f t="shared" si="69"/>
        <v>0</v>
      </c>
      <c r="BI55" s="30">
        <f t="shared" si="69"/>
        <v>0</v>
      </c>
      <c r="BJ55" s="30">
        <f t="shared" si="69"/>
        <v>0</v>
      </c>
      <c r="BK55" s="30">
        <f t="shared" si="69"/>
        <v>0</v>
      </c>
      <c r="BL55" s="30">
        <f t="shared" si="69"/>
        <v>0</v>
      </c>
      <c r="BM55" s="30">
        <f t="shared" si="69"/>
        <v>0</v>
      </c>
      <c r="BN55" s="30">
        <f t="shared" si="69"/>
        <v>0</v>
      </c>
      <c r="BO55" s="30">
        <f t="shared" si="69"/>
        <v>0</v>
      </c>
      <c r="BP55" s="30">
        <f t="shared" si="69"/>
        <v>0</v>
      </c>
      <c r="BQ55" s="33">
        <f t="shared" si="69"/>
        <v>0</v>
      </c>
      <c r="BR55" s="33">
        <f t="shared" si="69"/>
        <v>0</v>
      </c>
      <c r="BS55" s="33">
        <f t="shared" si="69"/>
        <v>0</v>
      </c>
      <c r="BT55" s="33">
        <f t="shared" si="69"/>
        <v>0</v>
      </c>
      <c r="BV55" s="49">
        <v>256</v>
      </c>
      <c r="BW55" s="38">
        <f t="shared" ref="BW55:CT55" si="70">AW41+AW42+AW43+AW44+AW45+AW46+AW47+AW48+AW49+AW50+AW51+AW52+AW53+AW54+AW55</f>
        <v>100</v>
      </c>
      <c r="BX55" s="30">
        <f t="shared" si="70"/>
        <v>100</v>
      </c>
      <c r="BY55" s="33">
        <f t="shared" si="70"/>
        <v>100</v>
      </c>
      <c r="BZ55" s="30">
        <f t="shared" si="70"/>
        <v>100</v>
      </c>
      <c r="CA55" s="30">
        <f t="shared" si="70"/>
        <v>100</v>
      </c>
      <c r="CB55" s="30">
        <f t="shared" si="70"/>
        <v>100</v>
      </c>
      <c r="CC55" s="33">
        <f t="shared" si="70"/>
        <v>100</v>
      </c>
      <c r="CD55" s="30">
        <f t="shared" si="70"/>
        <v>100</v>
      </c>
      <c r="CE55" s="30">
        <f t="shared" si="70"/>
        <v>100</v>
      </c>
      <c r="CF55" s="30">
        <f t="shared" si="70"/>
        <v>99.999999999999986</v>
      </c>
      <c r="CG55" s="30">
        <f t="shared" si="70"/>
        <v>99.999999999999986</v>
      </c>
      <c r="CH55" s="49">
        <f t="shared" si="70"/>
        <v>100</v>
      </c>
      <c r="CI55" s="30">
        <f t="shared" si="70"/>
        <v>100</v>
      </c>
      <c r="CJ55" s="30">
        <f t="shared" si="70"/>
        <v>100</v>
      </c>
      <c r="CK55" s="30">
        <f t="shared" si="70"/>
        <v>100</v>
      </c>
      <c r="CL55" s="30">
        <f t="shared" si="70"/>
        <v>99.999999999999986</v>
      </c>
      <c r="CM55" s="30">
        <f t="shared" si="70"/>
        <v>100</v>
      </c>
      <c r="CN55" s="30">
        <f t="shared" si="70"/>
        <v>100</v>
      </c>
      <c r="CO55" s="30">
        <f t="shared" si="70"/>
        <v>100</v>
      </c>
      <c r="CP55" s="30">
        <f t="shared" si="70"/>
        <v>100</v>
      </c>
      <c r="CQ55" s="33">
        <f t="shared" si="70"/>
        <v>100.00000000000001</v>
      </c>
      <c r="CR55" s="33">
        <f t="shared" si="70"/>
        <v>100</v>
      </c>
      <c r="CS55" s="33">
        <f t="shared" si="70"/>
        <v>99.999999999999986</v>
      </c>
      <c r="CT55" s="33">
        <f t="shared" si="70"/>
        <v>100</v>
      </c>
      <c r="CU55" s="36"/>
      <c r="CV55" s="36"/>
      <c r="CW55" s="10"/>
      <c r="CX55" s="10"/>
      <c r="CY55" s="10"/>
      <c r="CZ55" s="10"/>
      <c r="DA55" s="10"/>
      <c r="DB55" s="10"/>
      <c r="DC55" s="10"/>
      <c r="DD55" s="10"/>
      <c r="DE55" s="10"/>
      <c r="DF55" s="10"/>
      <c r="DG55" s="10"/>
      <c r="DH55" s="10"/>
      <c r="DI55" s="10"/>
      <c r="DJ55" s="10"/>
      <c r="DK55" s="10"/>
      <c r="DL55" s="10"/>
      <c r="DM55" s="10"/>
      <c r="DN55" s="10"/>
      <c r="DO55" s="10"/>
      <c r="DP55" s="10"/>
      <c r="DQ55" s="10"/>
      <c r="DR55" s="10"/>
      <c r="DS55" s="10"/>
      <c r="DT55" s="10"/>
      <c r="DU55" s="10"/>
    </row>
    <row r="56" spans="2:126" x14ac:dyDescent="0.25">
      <c r="B56" s="49" t="s">
        <v>21</v>
      </c>
      <c r="C56" s="49">
        <v>0</v>
      </c>
      <c r="D56" s="49">
        <v>0</v>
      </c>
      <c r="E56" s="49">
        <v>82</v>
      </c>
      <c r="F56" s="49">
        <v>0</v>
      </c>
      <c r="G56" s="49">
        <v>7</v>
      </c>
      <c r="H56" s="49">
        <v>8</v>
      </c>
      <c r="I56" s="49">
        <v>4</v>
      </c>
      <c r="J56" s="49">
        <v>3</v>
      </c>
      <c r="K56" s="49">
        <v>7</v>
      </c>
      <c r="L56" s="49">
        <v>6</v>
      </c>
      <c r="M56" s="49">
        <v>7</v>
      </c>
      <c r="N56" s="49">
        <v>0</v>
      </c>
      <c r="O56" s="49">
        <v>0</v>
      </c>
      <c r="P56" s="49">
        <v>0</v>
      </c>
      <c r="Q56" s="49">
        <v>0</v>
      </c>
      <c r="R56" s="49">
        <v>0</v>
      </c>
      <c r="S56" s="49">
        <v>124</v>
      </c>
      <c r="V56" s="49">
        <v>512</v>
      </c>
      <c r="W56" s="8">
        <f>R41</f>
        <v>0</v>
      </c>
      <c r="X56" s="49">
        <f>R42</f>
        <v>0</v>
      </c>
      <c r="Y56" s="3">
        <f>R43</f>
        <v>0</v>
      </c>
      <c r="Z56" s="49">
        <f>R44</f>
        <v>0</v>
      </c>
      <c r="AA56" s="49">
        <f>R45</f>
        <v>0</v>
      </c>
      <c r="AB56" s="49">
        <f>R46</f>
        <v>0</v>
      </c>
      <c r="AC56" s="3">
        <f>R47</f>
        <v>0</v>
      </c>
      <c r="AD56" s="49">
        <f>R48</f>
        <v>0</v>
      </c>
      <c r="AE56" s="49">
        <f>R49</f>
        <v>0</v>
      </c>
      <c r="AF56" s="49">
        <f>R50</f>
        <v>0</v>
      </c>
      <c r="AG56" s="49">
        <f>R51</f>
        <v>0</v>
      </c>
      <c r="AH56" s="49">
        <f>R52</f>
        <v>0</v>
      </c>
      <c r="AI56" s="49">
        <f>R53</f>
        <v>0</v>
      </c>
      <c r="AJ56" s="49">
        <f>R54</f>
        <v>0</v>
      </c>
      <c r="AK56" s="49">
        <f>R55</f>
        <v>0</v>
      </c>
      <c r="AL56" s="49">
        <f>R56</f>
        <v>0</v>
      </c>
      <c r="AM56" s="49">
        <f>R57</f>
        <v>0</v>
      </c>
      <c r="AN56" s="49">
        <f>R58</f>
        <v>0</v>
      </c>
      <c r="AO56" s="49">
        <f>R59</f>
        <v>0</v>
      </c>
      <c r="AP56" s="49">
        <f>R60</f>
        <v>0</v>
      </c>
      <c r="AQ56" s="3">
        <f>R61</f>
        <v>0</v>
      </c>
      <c r="AR56" s="3">
        <f>R62</f>
        <v>0</v>
      </c>
      <c r="AS56" s="3">
        <f>R63</f>
        <v>0</v>
      </c>
      <c r="AT56" s="3">
        <f>R64</f>
        <v>0</v>
      </c>
      <c r="AU56" s="7"/>
      <c r="AV56" s="49">
        <v>512</v>
      </c>
      <c r="AW56" s="38">
        <f t="shared" ref="AW56:BT56" si="71">PRODUCT(W56*100*1/W57)</f>
        <v>0</v>
      </c>
      <c r="AX56" s="30">
        <f t="shared" si="71"/>
        <v>0</v>
      </c>
      <c r="AY56" s="33">
        <f t="shared" si="71"/>
        <v>0</v>
      </c>
      <c r="AZ56" s="30">
        <f t="shared" si="71"/>
        <v>0</v>
      </c>
      <c r="BA56" s="30">
        <f t="shared" si="71"/>
        <v>0</v>
      </c>
      <c r="BB56" s="30">
        <f t="shared" si="71"/>
        <v>0</v>
      </c>
      <c r="BC56" s="33">
        <f t="shared" si="71"/>
        <v>0</v>
      </c>
      <c r="BD56" s="30">
        <f t="shared" si="71"/>
        <v>0</v>
      </c>
      <c r="BE56" s="30">
        <f t="shared" si="71"/>
        <v>0</v>
      </c>
      <c r="BF56" s="30">
        <f t="shared" si="71"/>
        <v>0</v>
      </c>
      <c r="BG56" s="30">
        <f t="shared" si="71"/>
        <v>0</v>
      </c>
      <c r="BH56" s="49">
        <f t="shared" si="71"/>
        <v>0</v>
      </c>
      <c r="BI56" s="30">
        <f t="shared" si="71"/>
        <v>0</v>
      </c>
      <c r="BJ56" s="30">
        <f t="shared" si="71"/>
        <v>0</v>
      </c>
      <c r="BK56" s="30">
        <f t="shared" si="71"/>
        <v>0</v>
      </c>
      <c r="BL56" s="30">
        <f t="shared" si="71"/>
        <v>0</v>
      </c>
      <c r="BM56" s="30">
        <f t="shared" si="71"/>
        <v>0</v>
      </c>
      <c r="BN56" s="30">
        <f t="shared" si="71"/>
        <v>0</v>
      </c>
      <c r="BO56" s="30">
        <f t="shared" si="71"/>
        <v>0</v>
      </c>
      <c r="BP56" s="30">
        <f t="shared" si="71"/>
        <v>0</v>
      </c>
      <c r="BQ56" s="33">
        <f t="shared" si="71"/>
        <v>0</v>
      </c>
      <c r="BR56" s="33">
        <f t="shared" si="71"/>
        <v>0</v>
      </c>
      <c r="BS56" s="33">
        <f t="shared" si="71"/>
        <v>0</v>
      </c>
      <c r="BT56" s="33">
        <f t="shared" si="71"/>
        <v>0</v>
      </c>
      <c r="BV56" s="49">
        <v>512</v>
      </c>
      <c r="BW56" s="38">
        <f t="shared" ref="BW56:CT56" si="72">AW41+AW42+AW43+AW44+AW45+AW46+AW47+AW48+AW49+AW50+AW51+AW52+AW53+AW54+AW55+AW56</f>
        <v>100</v>
      </c>
      <c r="BX56" s="30">
        <f t="shared" si="72"/>
        <v>100</v>
      </c>
      <c r="BY56" s="33">
        <f t="shared" si="72"/>
        <v>100</v>
      </c>
      <c r="BZ56" s="30">
        <f t="shared" si="72"/>
        <v>100</v>
      </c>
      <c r="CA56" s="30">
        <f t="shared" si="72"/>
        <v>100</v>
      </c>
      <c r="CB56" s="30">
        <f t="shared" si="72"/>
        <v>100</v>
      </c>
      <c r="CC56" s="33">
        <f t="shared" si="72"/>
        <v>100</v>
      </c>
      <c r="CD56" s="30">
        <f t="shared" si="72"/>
        <v>100</v>
      </c>
      <c r="CE56" s="30">
        <f t="shared" si="72"/>
        <v>100</v>
      </c>
      <c r="CF56" s="30">
        <f t="shared" si="72"/>
        <v>99.999999999999986</v>
      </c>
      <c r="CG56" s="30">
        <f t="shared" si="72"/>
        <v>99.999999999999986</v>
      </c>
      <c r="CH56" s="49">
        <f t="shared" si="72"/>
        <v>100</v>
      </c>
      <c r="CI56" s="30">
        <f t="shared" si="72"/>
        <v>100</v>
      </c>
      <c r="CJ56" s="30">
        <f t="shared" si="72"/>
        <v>100</v>
      </c>
      <c r="CK56" s="30">
        <f t="shared" si="72"/>
        <v>100</v>
      </c>
      <c r="CL56" s="30">
        <f t="shared" si="72"/>
        <v>99.999999999999986</v>
      </c>
      <c r="CM56" s="30">
        <f t="shared" si="72"/>
        <v>100</v>
      </c>
      <c r="CN56" s="30">
        <f t="shared" si="72"/>
        <v>100</v>
      </c>
      <c r="CO56" s="30">
        <f t="shared" si="72"/>
        <v>100</v>
      </c>
      <c r="CP56" s="30">
        <f t="shared" si="72"/>
        <v>100</v>
      </c>
      <c r="CQ56" s="33">
        <f t="shared" si="72"/>
        <v>100.00000000000001</v>
      </c>
      <c r="CR56" s="33">
        <f t="shared" si="72"/>
        <v>100</v>
      </c>
      <c r="CS56" s="33">
        <f t="shared" si="72"/>
        <v>99.999999999999986</v>
      </c>
      <c r="CT56" s="33">
        <f t="shared" si="72"/>
        <v>100</v>
      </c>
      <c r="CU56" s="36"/>
      <c r="CV56" s="36"/>
      <c r="CW56" s="10"/>
      <c r="CX56" s="10"/>
      <c r="CY56" s="10"/>
      <c r="CZ56" s="10"/>
      <c r="DA56" s="10"/>
      <c r="DB56" s="10"/>
      <c r="DC56" s="10"/>
      <c r="DD56" s="10"/>
      <c r="DE56" s="10"/>
      <c r="DF56" s="10"/>
      <c r="DG56" s="10"/>
      <c r="DH56" s="10"/>
      <c r="DI56" s="10"/>
      <c r="DJ56" s="10"/>
      <c r="DK56" s="10"/>
      <c r="DL56" s="10"/>
      <c r="DM56" s="10"/>
      <c r="DN56" s="10"/>
      <c r="DO56" s="10"/>
      <c r="DP56" s="10"/>
      <c r="DQ56" s="10"/>
      <c r="DR56" s="10"/>
      <c r="DS56" s="10"/>
      <c r="DT56" s="10"/>
      <c r="DU56" s="10"/>
    </row>
    <row r="57" spans="2:126" x14ac:dyDescent="0.25">
      <c r="B57" s="49" t="s">
        <v>33</v>
      </c>
      <c r="C57" s="49">
        <v>0</v>
      </c>
      <c r="D57" s="49">
        <v>3</v>
      </c>
      <c r="E57" s="49">
        <v>2</v>
      </c>
      <c r="F57" s="49">
        <v>0</v>
      </c>
      <c r="G57" s="49">
        <v>0</v>
      </c>
      <c r="H57" s="49">
        <v>2</v>
      </c>
      <c r="I57" s="49">
        <v>5</v>
      </c>
      <c r="J57" s="49">
        <v>12</v>
      </c>
      <c r="K57" s="49">
        <v>24</v>
      </c>
      <c r="L57" s="49">
        <v>76</v>
      </c>
      <c r="M57" s="49">
        <v>0</v>
      </c>
      <c r="N57" s="49">
        <v>0</v>
      </c>
      <c r="O57" s="49">
        <v>0</v>
      </c>
      <c r="P57" s="49">
        <v>0</v>
      </c>
      <c r="Q57" s="49">
        <v>0</v>
      </c>
      <c r="R57" s="49">
        <v>0</v>
      </c>
      <c r="S57" s="49">
        <v>124</v>
      </c>
      <c r="V57" s="49" t="s">
        <v>1</v>
      </c>
      <c r="W57" s="49">
        <f>S41</f>
        <v>124</v>
      </c>
      <c r="X57" s="49">
        <f>S42</f>
        <v>124</v>
      </c>
      <c r="Y57" s="49">
        <f>S43</f>
        <v>125</v>
      </c>
      <c r="Z57" s="49">
        <f>S44</f>
        <v>124</v>
      </c>
      <c r="AA57" s="49">
        <f>S45</f>
        <v>124</v>
      </c>
      <c r="AB57" s="49">
        <f>S46</f>
        <v>123</v>
      </c>
      <c r="AC57" s="49">
        <f>S47</f>
        <v>125</v>
      </c>
      <c r="AD57" s="49">
        <f>S48</f>
        <v>124</v>
      </c>
      <c r="AE57" s="49">
        <f>S49</f>
        <v>124</v>
      </c>
      <c r="AF57" s="49">
        <f>S50</f>
        <v>125</v>
      </c>
      <c r="AG57" s="49">
        <f>S51</f>
        <v>124</v>
      </c>
      <c r="AH57" s="49">
        <f>S52</f>
        <v>123</v>
      </c>
      <c r="AI57" s="49">
        <f>S53</f>
        <v>124</v>
      </c>
      <c r="AJ57" s="49">
        <f>S54</f>
        <v>124</v>
      </c>
      <c r="AK57" s="49">
        <f>S55</f>
        <v>124</v>
      </c>
      <c r="AL57" s="49">
        <f>S56</f>
        <v>124</v>
      </c>
      <c r="AM57" s="49">
        <f>S57</f>
        <v>124</v>
      </c>
      <c r="AN57" s="49">
        <f>S58</f>
        <v>124</v>
      </c>
      <c r="AO57" s="49">
        <f>S59</f>
        <v>124</v>
      </c>
      <c r="AP57" s="49">
        <f>S60</f>
        <v>124</v>
      </c>
      <c r="AQ57" s="49">
        <f>S61</f>
        <v>125</v>
      </c>
      <c r="AR57" s="49">
        <f>S62</f>
        <v>125</v>
      </c>
      <c r="AS57" s="49">
        <f>S63</f>
        <v>125</v>
      </c>
      <c r="AT57" s="49">
        <f>S64</f>
        <v>123</v>
      </c>
      <c r="AV57" s="49" t="s">
        <v>1</v>
      </c>
      <c r="AW57" s="30">
        <f t="shared" ref="AW57:BT57" si="73">SUM(AW41:AW56)</f>
        <v>100</v>
      </c>
      <c r="AX57" s="30">
        <f t="shared" si="73"/>
        <v>100</v>
      </c>
      <c r="AY57" s="30">
        <f t="shared" si="73"/>
        <v>100</v>
      </c>
      <c r="AZ57" s="30">
        <f t="shared" si="73"/>
        <v>100</v>
      </c>
      <c r="BA57" s="30">
        <f t="shared" si="73"/>
        <v>100</v>
      </c>
      <c r="BB57" s="30">
        <f t="shared" si="73"/>
        <v>100</v>
      </c>
      <c r="BC57" s="30">
        <f t="shared" si="73"/>
        <v>100</v>
      </c>
      <c r="BD57" s="30">
        <f t="shared" si="73"/>
        <v>100</v>
      </c>
      <c r="BE57" s="30">
        <f t="shared" si="73"/>
        <v>100</v>
      </c>
      <c r="BF57" s="30">
        <f t="shared" si="73"/>
        <v>99.999999999999986</v>
      </c>
      <c r="BG57" s="30">
        <f t="shared" si="73"/>
        <v>99.999999999999986</v>
      </c>
      <c r="BH57" s="30">
        <f t="shared" si="73"/>
        <v>100</v>
      </c>
      <c r="BI57" s="30">
        <f t="shared" si="73"/>
        <v>100</v>
      </c>
      <c r="BJ57" s="30">
        <f t="shared" si="73"/>
        <v>100</v>
      </c>
      <c r="BK57" s="30">
        <f t="shared" si="73"/>
        <v>100</v>
      </c>
      <c r="BL57" s="30">
        <f t="shared" si="73"/>
        <v>99.999999999999986</v>
      </c>
      <c r="BM57" s="30">
        <f t="shared" si="73"/>
        <v>100</v>
      </c>
      <c r="BN57" s="30">
        <f t="shared" si="73"/>
        <v>100</v>
      </c>
      <c r="BO57" s="30">
        <f t="shared" si="73"/>
        <v>100</v>
      </c>
      <c r="BP57" s="30">
        <f t="shared" si="73"/>
        <v>100</v>
      </c>
      <c r="BQ57" s="30">
        <f t="shared" si="73"/>
        <v>100.00000000000001</v>
      </c>
      <c r="BR57" s="30">
        <f t="shared" si="73"/>
        <v>100</v>
      </c>
      <c r="BS57" s="30">
        <f t="shared" si="73"/>
        <v>99.999999999999986</v>
      </c>
      <c r="BT57" s="30">
        <f t="shared" si="73"/>
        <v>100</v>
      </c>
      <c r="CX57" s="10"/>
      <c r="CY57" s="10"/>
      <c r="CZ57" s="10"/>
      <c r="DA57" s="10"/>
      <c r="DB57" s="10"/>
      <c r="DC57" s="10"/>
      <c r="DD57" s="10"/>
      <c r="DE57" s="10"/>
      <c r="DF57" s="10"/>
      <c r="DG57" s="10"/>
      <c r="DH57" s="10"/>
      <c r="DI57" s="10"/>
      <c r="DJ57" s="10"/>
      <c r="DK57" s="10"/>
      <c r="DL57" s="10"/>
      <c r="DM57" s="10"/>
      <c r="DN57" s="10"/>
      <c r="DO57" s="10"/>
      <c r="DP57" s="10"/>
      <c r="DQ57" s="10"/>
      <c r="DR57" s="10"/>
      <c r="DS57" s="10"/>
      <c r="DT57" s="10"/>
      <c r="DU57" s="10"/>
      <c r="DV57" s="10"/>
    </row>
    <row r="58" spans="2:126" x14ac:dyDescent="0.25">
      <c r="B58" s="49" t="s">
        <v>34</v>
      </c>
      <c r="C58" s="49">
        <v>0</v>
      </c>
      <c r="D58" s="49">
        <v>0</v>
      </c>
      <c r="E58" s="49">
        <v>0</v>
      </c>
      <c r="F58" s="49">
        <v>1</v>
      </c>
      <c r="G58" s="49">
        <v>1</v>
      </c>
      <c r="H58" s="49">
        <v>0</v>
      </c>
      <c r="I58" s="49">
        <v>16</v>
      </c>
      <c r="J58" s="49">
        <v>32</v>
      </c>
      <c r="K58" s="49">
        <v>66</v>
      </c>
      <c r="L58" s="49">
        <v>8</v>
      </c>
      <c r="M58" s="49">
        <v>0</v>
      </c>
      <c r="N58" s="49">
        <v>0</v>
      </c>
      <c r="O58" s="49">
        <v>0</v>
      </c>
      <c r="P58" s="49">
        <v>0</v>
      </c>
      <c r="Q58" s="49">
        <v>0</v>
      </c>
      <c r="R58" s="49">
        <v>0</v>
      </c>
      <c r="S58" s="49">
        <v>124</v>
      </c>
      <c r="CX58" s="10"/>
      <c r="CY58" s="10"/>
      <c r="CZ58" s="10"/>
      <c r="DA58" s="10"/>
      <c r="DB58" s="10"/>
      <c r="DC58" s="10"/>
      <c r="DD58" s="10"/>
      <c r="DE58" s="10"/>
      <c r="DF58" s="10"/>
      <c r="DG58" s="10"/>
      <c r="DH58" s="10"/>
      <c r="DI58" s="10"/>
      <c r="DJ58" s="10"/>
      <c r="DK58" s="10"/>
      <c r="DL58" s="10"/>
      <c r="DM58" s="10"/>
      <c r="DN58" s="10"/>
      <c r="DO58" s="10"/>
      <c r="DP58" s="10"/>
      <c r="DQ58" s="10"/>
      <c r="DR58" s="10"/>
      <c r="DS58" s="10"/>
      <c r="DT58" s="10"/>
      <c r="DU58" s="10"/>
      <c r="DV58" s="10"/>
    </row>
    <row r="59" spans="2:126" x14ac:dyDescent="0.25">
      <c r="B59" s="49" t="s">
        <v>35</v>
      </c>
      <c r="C59" s="49">
        <v>0</v>
      </c>
      <c r="D59" s="49">
        <v>0</v>
      </c>
      <c r="E59" s="49">
        <v>5</v>
      </c>
      <c r="F59" s="49">
        <v>0</v>
      </c>
      <c r="G59" s="49">
        <v>5</v>
      </c>
      <c r="H59" s="49">
        <v>5</v>
      </c>
      <c r="I59" s="49">
        <v>7</v>
      </c>
      <c r="J59" s="49">
        <v>4</v>
      </c>
      <c r="K59" s="49">
        <v>7</v>
      </c>
      <c r="L59" s="49">
        <v>15</v>
      </c>
      <c r="M59" s="49">
        <v>17</v>
      </c>
      <c r="N59" s="49">
        <v>59</v>
      </c>
      <c r="O59" s="49">
        <v>0</v>
      </c>
      <c r="P59" s="49">
        <v>0</v>
      </c>
      <c r="Q59" s="49">
        <v>0</v>
      </c>
      <c r="R59" s="49">
        <v>0</v>
      </c>
      <c r="S59" s="49">
        <v>124</v>
      </c>
      <c r="CX59" s="10"/>
      <c r="CY59" s="10"/>
      <c r="CZ59" s="10"/>
      <c r="DA59" s="10"/>
      <c r="DB59" s="10"/>
      <c r="DC59" s="10"/>
      <c r="DD59" s="10"/>
      <c r="DE59" s="10"/>
      <c r="DF59" s="10"/>
      <c r="DG59" s="10"/>
      <c r="DH59" s="10"/>
      <c r="DI59" s="10"/>
      <c r="DJ59" s="10"/>
      <c r="DK59" s="10"/>
      <c r="DL59" s="10"/>
      <c r="DM59" s="10"/>
      <c r="DN59" s="10"/>
      <c r="DO59" s="10"/>
      <c r="DP59" s="10"/>
      <c r="DQ59" s="10"/>
      <c r="DR59" s="10"/>
      <c r="DS59" s="10"/>
      <c r="DT59" s="10"/>
      <c r="DU59" s="10"/>
      <c r="DV59" s="10"/>
    </row>
    <row r="60" spans="2:126" x14ac:dyDescent="0.25">
      <c r="B60" s="49" t="s">
        <v>24</v>
      </c>
      <c r="C60" s="49">
        <v>0</v>
      </c>
      <c r="D60" s="49">
        <v>3</v>
      </c>
      <c r="E60" s="49">
        <v>1</v>
      </c>
      <c r="F60" s="49">
        <v>0</v>
      </c>
      <c r="G60" s="49">
        <v>2</v>
      </c>
      <c r="H60" s="49">
        <v>3</v>
      </c>
      <c r="I60" s="49">
        <v>3</v>
      </c>
      <c r="J60" s="49">
        <v>2</v>
      </c>
      <c r="K60" s="49">
        <v>5</v>
      </c>
      <c r="L60" s="49">
        <v>105</v>
      </c>
      <c r="M60" s="49">
        <v>0</v>
      </c>
      <c r="N60" s="49">
        <v>0</v>
      </c>
      <c r="O60" s="49">
        <v>0</v>
      </c>
      <c r="P60" s="49">
        <v>0</v>
      </c>
      <c r="Q60" s="49">
        <v>0</v>
      </c>
      <c r="R60" s="49">
        <v>0</v>
      </c>
      <c r="S60" s="49">
        <v>124</v>
      </c>
      <c r="CX60" s="10"/>
      <c r="CY60" s="10"/>
      <c r="CZ60" s="10"/>
      <c r="DA60" s="10"/>
      <c r="DB60" s="10"/>
      <c r="DC60" s="10"/>
      <c r="DD60" s="10"/>
      <c r="DE60" s="10"/>
      <c r="DF60" s="10"/>
      <c r="DG60" s="10"/>
      <c r="DH60" s="10"/>
      <c r="DI60" s="10"/>
      <c r="DJ60" s="10"/>
      <c r="DK60" s="10"/>
      <c r="DL60" s="10"/>
      <c r="DM60" s="10"/>
      <c r="DN60" s="10"/>
      <c r="DO60" s="10"/>
      <c r="DP60" s="10"/>
      <c r="DQ60" s="10"/>
      <c r="DR60" s="10"/>
      <c r="DS60" s="10"/>
      <c r="DT60" s="10"/>
      <c r="DU60" s="10"/>
      <c r="DV60" s="10"/>
    </row>
    <row r="61" spans="2:126" x14ac:dyDescent="0.25">
      <c r="B61" s="49" t="s">
        <v>36</v>
      </c>
      <c r="C61" s="2">
        <v>0</v>
      </c>
      <c r="D61" s="2">
        <v>0</v>
      </c>
      <c r="E61" s="2">
        <v>9</v>
      </c>
      <c r="F61" s="2">
        <v>0</v>
      </c>
      <c r="G61" s="2">
        <v>34</v>
      </c>
      <c r="H61" s="2">
        <v>36</v>
      </c>
      <c r="I61" s="2">
        <v>27</v>
      </c>
      <c r="J61" s="2">
        <v>15</v>
      </c>
      <c r="K61" s="2">
        <v>3</v>
      </c>
      <c r="L61" s="3">
        <v>1</v>
      </c>
      <c r="M61" s="3">
        <v>0</v>
      </c>
      <c r="N61" s="3">
        <v>0</v>
      </c>
      <c r="O61" s="3">
        <v>0</v>
      </c>
      <c r="P61" s="3">
        <v>0</v>
      </c>
      <c r="Q61" s="3">
        <v>0</v>
      </c>
      <c r="R61" s="3">
        <v>0</v>
      </c>
      <c r="S61" s="49">
        <v>125</v>
      </c>
      <c r="CX61" s="10"/>
      <c r="CY61" s="10"/>
      <c r="CZ61" s="10"/>
      <c r="DA61" s="10"/>
      <c r="DB61" s="10"/>
      <c r="DC61" s="10"/>
      <c r="DD61" s="10"/>
      <c r="DE61" s="10"/>
      <c r="DF61" s="10"/>
      <c r="DG61" s="10"/>
      <c r="DH61" s="10"/>
      <c r="DI61" s="10"/>
      <c r="DJ61" s="10"/>
      <c r="DK61" s="10"/>
      <c r="DL61" s="10"/>
      <c r="DM61" s="10"/>
      <c r="DN61" s="10"/>
      <c r="DO61" s="10"/>
      <c r="DP61" s="10"/>
      <c r="DQ61" s="10"/>
      <c r="DR61" s="10"/>
      <c r="DS61" s="10"/>
      <c r="DT61" s="10"/>
      <c r="DU61" s="10"/>
      <c r="DV61" s="10"/>
    </row>
    <row r="62" spans="2:126" x14ac:dyDescent="0.25">
      <c r="B62" s="49" t="s">
        <v>37</v>
      </c>
      <c r="C62" s="2">
        <v>0</v>
      </c>
      <c r="D62" s="2">
        <v>0</v>
      </c>
      <c r="E62" s="2">
        <v>0</v>
      </c>
      <c r="F62" s="2">
        <v>0</v>
      </c>
      <c r="G62" s="2">
        <v>12</v>
      </c>
      <c r="H62" s="2">
        <v>63</v>
      </c>
      <c r="I62" s="2">
        <v>12</v>
      </c>
      <c r="J62" s="2">
        <v>4</v>
      </c>
      <c r="K62" s="2">
        <v>4</v>
      </c>
      <c r="L62" s="3">
        <v>1</v>
      </c>
      <c r="M62" s="3">
        <v>2</v>
      </c>
      <c r="N62" s="3">
        <v>27</v>
      </c>
      <c r="O62" s="3">
        <v>0</v>
      </c>
      <c r="P62" s="3">
        <v>0</v>
      </c>
      <c r="Q62" s="3">
        <v>0</v>
      </c>
      <c r="R62" s="3">
        <v>0</v>
      </c>
      <c r="S62" s="49">
        <v>125</v>
      </c>
      <c r="CX62" s="10"/>
      <c r="CY62" s="10"/>
      <c r="CZ62" s="10"/>
      <c r="DA62" s="10"/>
      <c r="DB62" s="10"/>
      <c r="DC62" s="10"/>
      <c r="DD62" s="10"/>
      <c r="DE62" s="10"/>
      <c r="DF62" s="10"/>
      <c r="DG62" s="10"/>
      <c r="DH62" s="10"/>
      <c r="DI62" s="10"/>
      <c r="DJ62" s="10"/>
      <c r="DK62" s="10"/>
      <c r="DL62" s="10"/>
      <c r="DM62" s="10"/>
      <c r="DN62" s="10"/>
      <c r="DO62" s="10"/>
      <c r="DP62" s="10"/>
      <c r="DQ62" s="10"/>
      <c r="DR62" s="10"/>
      <c r="DS62" s="10"/>
      <c r="DT62" s="10"/>
      <c r="DU62" s="10"/>
      <c r="DV62" s="10"/>
    </row>
    <row r="63" spans="2:126" x14ac:dyDescent="0.25">
      <c r="B63" s="49" t="s">
        <v>38</v>
      </c>
      <c r="C63" s="2">
        <v>0</v>
      </c>
      <c r="D63" s="2">
        <v>0</v>
      </c>
      <c r="E63" s="2">
        <v>0</v>
      </c>
      <c r="F63" s="2">
        <v>81</v>
      </c>
      <c r="G63" s="2">
        <v>2</v>
      </c>
      <c r="H63" s="2">
        <v>27</v>
      </c>
      <c r="I63" s="2">
        <v>2</v>
      </c>
      <c r="J63" s="2">
        <v>1</v>
      </c>
      <c r="K63" s="3">
        <v>0</v>
      </c>
      <c r="L63" s="3">
        <v>0</v>
      </c>
      <c r="M63" s="3">
        <v>3</v>
      </c>
      <c r="N63" s="3">
        <v>7</v>
      </c>
      <c r="O63" s="3">
        <v>2</v>
      </c>
      <c r="P63" s="3">
        <v>0</v>
      </c>
      <c r="Q63" s="3">
        <v>0</v>
      </c>
      <c r="R63" s="3">
        <v>0</v>
      </c>
      <c r="S63" s="49">
        <v>125</v>
      </c>
      <c r="CX63" s="10"/>
      <c r="CY63" s="10"/>
      <c r="CZ63" s="10"/>
      <c r="DA63" s="10"/>
      <c r="DB63" s="10"/>
      <c r="DC63" s="10"/>
      <c r="DD63" s="10"/>
      <c r="DE63" s="10"/>
      <c r="DF63" s="10"/>
      <c r="DG63" s="10"/>
      <c r="DH63" s="10"/>
      <c r="DI63" s="10"/>
      <c r="DJ63" s="10"/>
      <c r="DK63" s="10"/>
      <c r="DL63" s="10"/>
      <c r="DM63" s="10"/>
      <c r="DN63" s="10"/>
      <c r="DO63" s="10"/>
      <c r="DP63" s="10"/>
      <c r="DQ63" s="10"/>
      <c r="DR63" s="10"/>
      <c r="DS63" s="10"/>
      <c r="DT63" s="10"/>
      <c r="DU63" s="10"/>
      <c r="DV63" s="10"/>
    </row>
    <row r="64" spans="2:126" x14ac:dyDescent="0.25">
      <c r="B64" s="49" t="s">
        <v>22</v>
      </c>
      <c r="C64" s="2">
        <v>0</v>
      </c>
      <c r="D64" s="2">
        <v>92</v>
      </c>
      <c r="E64" s="2">
        <v>0</v>
      </c>
      <c r="F64" s="2">
        <v>18</v>
      </c>
      <c r="G64" s="2">
        <v>9</v>
      </c>
      <c r="H64" s="3">
        <v>4</v>
      </c>
      <c r="I64" s="3">
        <v>0</v>
      </c>
      <c r="J64" s="3">
        <v>0</v>
      </c>
      <c r="K64" s="3">
        <v>0</v>
      </c>
      <c r="L64" s="3">
        <v>0</v>
      </c>
      <c r="M64" s="3">
        <v>0</v>
      </c>
      <c r="N64" s="3">
        <v>0</v>
      </c>
      <c r="O64" s="3">
        <v>0</v>
      </c>
      <c r="P64" s="3">
        <v>0</v>
      </c>
      <c r="Q64" s="3">
        <v>0</v>
      </c>
      <c r="R64" s="3">
        <v>0</v>
      </c>
      <c r="S64" s="49">
        <v>123</v>
      </c>
      <c r="CX64" s="10"/>
      <c r="CY64" s="10"/>
      <c r="CZ64" s="10"/>
      <c r="DA64" s="10"/>
      <c r="DB64" s="10"/>
      <c r="DC64" s="10"/>
      <c r="DD64" s="10"/>
      <c r="DE64" s="10"/>
      <c r="DF64" s="10"/>
      <c r="DG64" s="10"/>
      <c r="DH64" s="10"/>
      <c r="DI64" s="10"/>
      <c r="DJ64" s="10"/>
      <c r="DK64" s="10"/>
      <c r="DL64" s="10"/>
      <c r="DM64" s="10"/>
      <c r="DN64" s="10"/>
      <c r="DO64" s="10"/>
      <c r="DP64" s="10"/>
      <c r="DQ64" s="10"/>
      <c r="DR64" s="10"/>
      <c r="DS64" s="10"/>
      <c r="DT64" s="10"/>
      <c r="DU64" s="10"/>
      <c r="DV64" s="10"/>
    </row>
    <row r="65" spans="102:126" x14ac:dyDescent="0.25">
      <c r="CX65" s="10"/>
      <c r="CY65" s="10"/>
      <c r="CZ65" s="10"/>
      <c r="DA65" s="10"/>
      <c r="DB65" s="10"/>
      <c r="DC65" s="10"/>
      <c r="DD65" s="10"/>
      <c r="DE65" s="10"/>
      <c r="DF65" s="10"/>
      <c r="DG65" s="10"/>
      <c r="DH65" s="10"/>
      <c r="DI65" s="10"/>
      <c r="DJ65" s="10"/>
      <c r="DK65" s="10"/>
      <c r="DL65" s="10"/>
      <c r="DM65" s="10"/>
      <c r="DN65" s="10"/>
      <c r="DO65" s="10"/>
      <c r="DP65" s="10"/>
      <c r="DQ65" s="10"/>
      <c r="DR65" s="10"/>
      <c r="DS65" s="10"/>
      <c r="DT65" s="10"/>
      <c r="DU65" s="10"/>
      <c r="DV65" s="10"/>
    </row>
    <row r="66" spans="102:126" x14ac:dyDescent="0.25">
      <c r="CX66" s="10"/>
      <c r="CY66" s="10"/>
      <c r="CZ66" s="10"/>
      <c r="DA66" s="10"/>
      <c r="DB66" s="10"/>
      <c r="DC66" s="10"/>
      <c r="DD66" s="10"/>
      <c r="DE66" s="10"/>
      <c r="DF66" s="10"/>
      <c r="DG66" s="10"/>
      <c r="DH66" s="10"/>
      <c r="DI66" s="10"/>
      <c r="DJ66" s="10"/>
      <c r="DK66" s="10"/>
      <c r="DL66" s="10"/>
      <c r="DM66" s="10"/>
      <c r="DN66" s="10"/>
      <c r="DO66" s="10"/>
      <c r="DP66" s="10"/>
      <c r="DQ66" s="10"/>
      <c r="DR66" s="10"/>
      <c r="DS66" s="10"/>
      <c r="DT66" s="10"/>
      <c r="DU66" s="10"/>
      <c r="DV66" s="10"/>
    </row>
  </sheetData>
  <pageMargins left="0.7" right="0.7" top="0.78740157499999996" bottom="0.78740157499999996"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Z61"/>
  <sheetViews>
    <sheetView zoomScale="75" zoomScaleNormal="75" workbookViewId="0">
      <selection activeCell="Q25" sqref="Q25"/>
    </sheetView>
  </sheetViews>
  <sheetFormatPr baseColWidth="10" defaultRowHeight="15" x14ac:dyDescent="0.25"/>
  <cols>
    <col min="1" max="2" width="11.42578125" style="1"/>
    <col min="3" max="18" width="8.28515625" style="1" customWidth="1"/>
    <col min="19" max="22" width="11.42578125" style="1"/>
    <col min="23" max="27" width="8.28515625" style="1" customWidth="1"/>
    <col min="28" max="29" width="11.42578125" style="1"/>
    <col min="30" max="34" width="8.28515625" style="30" customWidth="1"/>
    <col min="35" max="35" width="8.28515625" style="1" customWidth="1"/>
    <col min="36" max="36" width="11.42578125" style="1"/>
    <col min="37" max="41" width="8.28515625" style="30" customWidth="1"/>
    <col min="42" max="43" width="8.28515625" style="1" customWidth="1"/>
    <col min="44" max="44" width="2.42578125" style="1" bestFit="1" customWidth="1"/>
    <col min="45" max="50" width="6.28515625" style="1" customWidth="1"/>
    <col min="51" max="51" width="4.7109375" style="1" customWidth="1"/>
    <col min="52" max="16384" width="11.42578125" style="1"/>
  </cols>
  <sheetData>
    <row r="2" spans="1:52" x14ac:dyDescent="0.25">
      <c r="A2" s="1" t="s">
        <v>108</v>
      </c>
      <c r="W2" s="1" t="str">
        <f>A2</f>
        <v>Streptococcus agalactiae</v>
      </c>
      <c r="AD2" s="30" t="str">
        <f>A2</f>
        <v>Streptococcus agalactiae</v>
      </c>
      <c r="AI2" s="30"/>
      <c r="AK2" s="30" t="str">
        <f>A2</f>
        <v>Streptococcus agalactiae</v>
      </c>
      <c r="AP2" s="30"/>
      <c r="AQ2" s="30"/>
      <c r="AS2" s="10"/>
      <c r="AT2" s="10"/>
      <c r="AU2" s="10"/>
      <c r="AV2" s="10"/>
      <c r="AW2" s="10"/>
      <c r="AX2" s="10"/>
      <c r="AY2" s="10"/>
      <c r="AZ2" s="10"/>
    </row>
    <row r="3" spans="1:52" ht="18.75" x14ac:dyDescent="0.25">
      <c r="B3" s="1" t="s">
        <v>0</v>
      </c>
      <c r="C3" s="1">
        <v>1.5625E-2</v>
      </c>
      <c r="D3" s="1">
        <v>3.125E-2</v>
      </c>
      <c r="E3" s="1">
        <v>6.25E-2</v>
      </c>
      <c r="F3" s="1">
        <v>0.125</v>
      </c>
      <c r="G3" s="1">
        <v>0.25</v>
      </c>
      <c r="H3" s="1">
        <v>0.5</v>
      </c>
      <c r="I3" s="1">
        <v>1</v>
      </c>
      <c r="J3" s="1">
        <v>2</v>
      </c>
      <c r="K3" s="1">
        <v>4</v>
      </c>
      <c r="L3" s="1">
        <v>8</v>
      </c>
      <c r="M3" s="1">
        <v>16</v>
      </c>
      <c r="N3" s="1">
        <v>32</v>
      </c>
      <c r="O3" s="1">
        <v>64</v>
      </c>
      <c r="P3" s="1">
        <v>128</v>
      </c>
      <c r="Q3" s="1">
        <v>256</v>
      </c>
      <c r="R3" s="1">
        <v>512</v>
      </c>
      <c r="S3" s="1" t="s">
        <v>1</v>
      </c>
      <c r="V3" s="1" t="s">
        <v>0</v>
      </c>
      <c r="W3" s="1" t="str">
        <f>B4</f>
        <v>Cefuroxim</v>
      </c>
      <c r="X3" s="1" t="str">
        <f>B5</f>
        <v>Moxifloxacin</v>
      </c>
      <c r="Y3" s="1" t="str">
        <f>B6</f>
        <v>Clindamycin</v>
      </c>
      <c r="Z3" s="1" t="str">
        <f>B7</f>
        <v>Benzylpenicillin</v>
      </c>
      <c r="AA3" s="1" t="str">
        <f>B8</f>
        <v>Roxythromycin</v>
      </c>
      <c r="AD3" s="30" t="str">
        <f>W3</f>
        <v>Cefuroxim</v>
      </c>
      <c r="AE3" s="30" t="str">
        <f>X3</f>
        <v>Moxifloxacin</v>
      </c>
      <c r="AF3" s="30" t="str">
        <f>Y3</f>
        <v>Clindamycin</v>
      </c>
      <c r="AG3" s="30" t="str">
        <f>Z3</f>
        <v>Benzylpenicillin</v>
      </c>
      <c r="AH3" s="30" t="str">
        <f>AA3</f>
        <v>Roxythromycin</v>
      </c>
      <c r="AK3" s="30" t="str">
        <f>W3</f>
        <v>Cefuroxim</v>
      </c>
      <c r="AL3" s="30" t="str">
        <f>X3</f>
        <v>Moxifloxacin</v>
      </c>
      <c r="AM3" s="30" t="str">
        <f>Y3</f>
        <v>Clindamycin</v>
      </c>
      <c r="AN3" s="30" t="str">
        <f>Z3</f>
        <v>Benzylpenicillin</v>
      </c>
      <c r="AO3" s="30" t="str">
        <f>AA3</f>
        <v>Roxythromycin</v>
      </c>
      <c r="AP3" s="30"/>
      <c r="AR3" s="39"/>
      <c r="AS3" s="24" t="s">
        <v>75</v>
      </c>
      <c r="AT3" s="24" t="s">
        <v>69</v>
      </c>
      <c r="AU3" s="24" t="s">
        <v>79</v>
      </c>
      <c r="AV3" s="24" t="s">
        <v>73</v>
      </c>
      <c r="AW3" s="24" t="s">
        <v>78</v>
      </c>
      <c r="AX3" s="10"/>
    </row>
    <row r="4" spans="1:52" ht="18.75" x14ac:dyDescent="0.25">
      <c r="B4" s="1" t="s">
        <v>9</v>
      </c>
      <c r="C4" s="1">
        <v>0</v>
      </c>
      <c r="D4" s="1">
        <v>2</v>
      </c>
      <c r="E4" s="1">
        <v>0</v>
      </c>
      <c r="F4" s="1">
        <v>11</v>
      </c>
      <c r="G4" s="1">
        <v>0</v>
      </c>
      <c r="H4" s="1">
        <v>1</v>
      </c>
      <c r="I4" s="1">
        <v>0</v>
      </c>
      <c r="J4" s="1">
        <v>0</v>
      </c>
      <c r="K4" s="1">
        <v>0</v>
      </c>
      <c r="L4" s="1">
        <v>0</v>
      </c>
      <c r="M4" s="1">
        <v>0</v>
      </c>
      <c r="N4" s="1">
        <v>0</v>
      </c>
      <c r="O4" s="1">
        <v>0</v>
      </c>
      <c r="P4" s="1">
        <v>0</v>
      </c>
      <c r="Q4" s="1">
        <v>0</v>
      </c>
      <c r="R4" s="1">
        <v>0</v>
      </c>
      <c r="S4" s="1">
        <v>14</v>
      </c>
      <c r="V4" s="1">
        <v>1.5625E-2</v>
      </c>
      <c r="W4" s="1">
        <f>C4</f>
        <v>0</v>
      </c>
      <c r="X4" s="2">
        <f>C5</f>
        <v>0</v>
      </c>
      <c r="Y4" s="2">
        <f>C6</f>
        <v>0</v>
      </c>
      <c r="Z4" s="2">
        <f>C7</f>
        <v>0</v>
      </c>
      <c r="AA4" s="2">
        <f>C8</f>
        <v>0</v>
      </c>
      <c r="AC4" s="1">
        <v>1.5625E-2</v>
      </c>
      <c r="AD4" s="30">
        <f>PRODUCT(W4*100*1/W20)</f>
        <v>0</v>
      </c>
      <c r="AE4" s="31">
        <f>PRODUCT(X4*100*1/X20)</f>
        <v>0</v>
      </c>
      <c r="AF4" s="31">
        <f>PRODUCT(Y4*100*1/Y20)</f>
        <v>0</v>
      </c>
      <c r="AG4" s="31">
        <f>PRODUCT(Z4*100*1/Z20)</f>
        <v>0</v>
      </c>
      <c r="AH4" s="31">
        <f>PRODUCT(AA4*100*1/AA20)</f>
        <v>0</v>
      </c>
      <c r="AJ4" s="1">
        <v>1.5625E-2</v>
      </c>
      <c r="AK4" s="30">
        <f>AD4</f>
        <v>0</v>
      </c>
      <c r="AL4" s="31">
        <f>AE4</f>
        <v>0</v>
      </c>
      <c r="AM4" s="31">
        <f>AF4</f>
        <v>0</v>
      </c>
      <c r="AN4" s="31">
        <f>AG4</f>
        <v>0</v>
      </c>
      <c r="AO4" s="31">
        <f>AH4</f>
        <v>0</v>
      </c>
      <c r="AR4" s="25" t="s">
        <v>49</v>
      </c>
      <c r="AS4" s="26">
        <f>W20</f>
        <v>14</v>
      </c>
      <c r="AT4" s="26">
        <f>X20</f>
        <v>14</v>
      </c>
      <c r="AU4" s="26">
        <f>Y20</f>
        <v>14</v>
      </c>
      <c r="AV4" s="26">
        <f>Z20</f>
        <v>14</v>
      </c>
      <c r="AW4" s="26">
        <f>AA20</f>
        <v>14</v>
      </c>
      <c r="AX4" s="10"/>
    </row>
    <row r="5" spans="1:52" ht="18.75" x14ac:dyDescent="0.25">
      <c r="B5" s="1" t="s">
        <v>20</v>
      </c>
      <c r="C5" s="2">
        <v>0</v>
      </c>
      <c r="D5" s="2">
        <v>2</v>
      </c>
      <c r="E5" s="2">
        <v>0</v>
      </c>
      <c r="F5" s="2">
        <v>5</v>
      </c>
      <c r="G5" s="2">
        <v>5</v>
      </c>
      <c r="H5" s="2">
        <v>2</v>
      </c>
      <c r="I5" s="3">
        <v>0</v>
      </c>
      <c r="J5" s="3">
        <v>0</v>
      </c>
      <c r="K5" s="3">
        <v>0</v>
      </c>
      <c r="L5" s="3">
        <v>0</v>
      </c>
      <c r="M5" s="3">
        <v>0</v>
      </c>
      <c r="N5" s="3">
        <v>0</v>
      </c>
      <c r="O5" s="3">
        <v>0</v>
      </c>
      <c r="P5" s="3">
        <v>0</v>
      </c>
      <c r="Q5" s="3">
        <v>0</v>
      </c>
      <c r="R5" s="3">
        <v>0</v>
      </c>
      <c r="S5" s="1">
        <v>14</v>
      </c>
      <c r="V5" s="1">
        <v>3.125E-2</v>
      </c>
      <c r="W5" s="1">
        <f>D4</f>
        <v>2</v>
      </c>
      <c r="X5" s="2">
        <f>D5</f>
        <v>2</v>
      </c>
      <c r="Y5" s="2">
        <f>D6</f>
        <v>6</v>
      </c>
      <c r="Z5" s="2">
        <f>D7</f>
        <v>13</v>
      </c>
      <c r="AA5" s="2">
        <f>D8</f>
        <v>0</v>
      </c>
      <c r="AC5" s="1">
        <v>3.125E-2</v>
      </c>
      <c r="AD5" s="30">
        <f>PRODUCT(W5*100*1/W20)</f>
        <v>14.285714285714286</v>
      </c>
      <c r="AE5" s="31">
        <f>PRODUCT(X5*100*1/X20)</f>
        <v>14.285714285714286</v>
      </c>
      <c r="AF5" s="31">
        <f>PRODUCT(Y5*100*1/Y20)</f>
        <v>42.857142857142854</v>
      </c>
      <c r="AG5" s="31">
        <f>PRODUCT(Z5*100*1/Z20)</f>
        <v>92.857142857142861</v>
      </c>
      <c r="AH5" s="31">
        <f>PRODUCT(AA5*100*1/AA20)</f>
        <v>0</v>
      </c>
      <c r="AJ5" s="1">
        <v>3.125E-2</v>
      </c>
      <c r="AK5" s="30">
        <f>AD4+AD5</f>
        <v>14.285714285714286</v>
      </c>
      <c r="AL5" s="31">
        <f>AE4+AE5</f>
        <v>14.285714285714286</v>
      </c>
      <c r="AM5" s="31">
        <f>AF4+AF5</f>
        <v>42.857142857142854</v>
      </c>
      <c r="AN5" s="31">
        <f>AG4+AG5</f>
        <v>92.857142857142861</v>
      </c>
      <c r="AO5" s="31">
        <f>AH4+AH5</f>
        <v>0</v>
      </c>
      <c r="AR5" s="25" t="s">
        <v>50</v>
      </c>
      <c r="AS5" s="18"/>
      <c r="AT5" s="18">
        <f>AL9</f>
        <v>100.00000000000001</v>
      </c>
      <c r="AU5" s="18">
        <f>AM9</f>
        <v>85.714285714285722</v>
      </c>
      <c r="AV5" s="18">
        <f>AN8</f>
        <v>100</v>
      </c>
      <c r="AW5" s="18">
        <f>AO8</f>
        <v>78.571428571428569</v>
      </c>
      <c r="AX5" s="10"/>
    </row>
    <row r="6" spans="1:52" ht="18.75" x14ac:dyDescent="0.25">
      <c r="B6" s="1" t="s">
        <v>24</v>
      </c>
      <c r="C6" s="2">
        <v>0</v>
      </c>
      <c r="D6" s="2">
        <v>6</v>
      </c>
      <c r="E6" s="2">
        <v>4</v>
      </c>
      <c r="F6" s="2">
        <v>2</v>
      </c>
      <c r="G6" s="2">
        <v>0</v>
      </c>
      <c r="H6" s="2">
        <v>0</v>
      </c>
      <c r="I6" s="3">
        <v>0</v>
      </c>
      <c r="J6" s="3">
        <v>0</v>
      </c>
      <c r="K6" s="3">
        <v>0</v>
      </c>
      <c r="L6" s="3">
        <v>2</v>
      </c>
      <c r="M6" s="3">
        <v>0</v>
      </c>
      <c r="N6" s="3">
        <v>0</v>
      </c>
      <c r="O6" s="3">
        <v>0</v>
      </c>
      <c r="P6" s="3">
        <v>0</v>
      </c>
      <c r="Q6" s="3">
        <v>0</v>
      </c>
      <c r="R6" s="3">
        <v>0</v>
      </c>
      <c r="S6" s="1">
        <v>14</v>
      </c>
      <c r="V6" s="1">
        <v>6.25E-2</v>
      </c>
      <c r="W6" s="1">
        <f>E4</f>
        <v>0</v>
      </c>
      <c r="X6" s="2">
        <f>E5</f>
        <v>0</v>
      </c>
      <c r="Y6" s="2">
        <f>E6</f>
        <v>4</v>
      </c>
      <c r="Z6" s="2">
        <f>E7</f>
        <v>1</v>
      </c>
      <c r="AA6" s="2">
        <f>E8</f>
        <v>8</v>
      </c>
      <c r="AC6" s="1">
        <v>6.25E-2</v>
      </c>
      <c r="AD6" s="30">
        <f>PRODUCT(W6*100*1/W20)</f>
        <v>0</v>
      </c>
      <c r="AE6" s="31">
        <f>PRODUCT(X6*100*1/X20)</f>
        <v>0</v>
      </c>
      <c r="AF6" s="31">
        <f>PRODUCT(Y6*100*1/Y20)</f>
        <v>28.571428571428573</v>
      </c>
      <c r="AG6" s="31">
        <f>PRODUCT(Z6*100*1/Z20)</f>
        <v>7.1428571428571432</v>
      </c>
      <c r="AH6" s="31">
        <f>PRODUCT(AA6*100*1/AA20)</f>
        <v>57.142857142857146</v>
      </c>
      <c r="AJ6" s="1">
        <v>6.25E-2</v>
      </c>
      <c r="AK6" s="30">
        <f>AD4+AD5+AD6</f>
        <v>14.285714285714286</v>
      </c>
      <c r="AL6" s="31">
        <f>AE4+AE5+AE6</f>
        <v>14.285714285714286</v>
      </c>
      <c r="AM6" s="31">
        <f>AF4+AF5+AF6</f>
        <v>71.428571428571431</v>
      </c>
      <c r="AN6" s="31">
        <f>AG4+AG5+AG6</f>
        <v>100</v>
      </c>
      <c r="AO6" s="31">
        <f>AH4+AH5+AH6</f>
        <v>57.142857142857146</v>
      </c>
      <c r="AR6" s="25" t="s">
        <v>51</v>
      </c>
      <c r="AS6" s="18"/>
      <c r="AT6" s="18"/>
      <c r="AU6" s="18"/>
      <c r="AV6" s="18"/>
      <c r="AW6" s="18">
        <f>AO9-AO8</f>
        <v>0</v>
      </c>
      <c r="AX6" s="10"/>
    </row>
    <row r="7" spans="1:52" ht="18.75" x14ac:dyDescent="0.25">
      <c r="B7" s="1" t="s">
        <v>26</v>
      </c>
      <c r="C7" s="2">
        <v>0</v>
      </c>
      <c r="D7" s="2">
        <v>13</v>
      </c>
      <c r="E7" s="2">
        <v>1</v>
      </c>
      <c r="F7" s="2">
        <v>0</v>
      </c>
      <c r="G7" s="2">
        <v>0</v>
      </c>
      <c r="H7" s="3">
        <v>0</v>
      </c>
      <c r="I7" s="3">
        <v>0</v>
      </c>
      <c r="J7" s="3">
        <v>0</v>
      </c>
      <c r="K7" s="3">
        <v>0</v>
      </c>
      <c r="L7" s="3">
        <v>0</v>
      </c>
      <c r="M7" s="3">
        <v>0</v>
      </c>
      <c r="N7" s="3">
        <v>0</v>
      </c>
      <c r="O7" s="3">
        <v>0</v>
      </c>
      <c r="P7" s="3">
        <v>0</v>
      </c>
      <c r="Q7" s="3">
        <v>0</v>
      </c>
      <c r="R7" s="3">
        <v>0</v>
      </c>
      <c r="S7" s="1">
        <v>14</v>
      </c>
      <c r="V7" s="1">
        <v>0.125</v>
      </c>
      <c r="W7" s="1">
        <f>F4</f>
        <v>11</v>
      </c>
      <c r="X7" s="2">
        <f>F5</f>
        <v>5</v>
      </c>
      <c r="Y7" s="2">
        <f>F6</f>
        <v>2</v>
      </c>
      <c r="Z7" s="2">
        <f>F7</f>
        <v>0</v>
      </c>
      <c r="AA7" s="2">
        <f>F8</f>
        <v>2</v>
      </c>
      <c r="AC7" s="1">
        <v>0.125</v>
      </c>
      <c r="AD7" s="30">
        <f>PRODUCT(W7*100*1/W20)</f>
        <v>78.571428571428569</v>
      </c>
      <c r="AE7" s="31">
        <f>PRODUCT(X7*100*1/X20)</f>
        <v>35.714285714285715</v>
      </c>
      <c r="AF7" s="31">
        <f>PRODUCT(Y7*100*1/Y20)</f>
        <v>14.285714285714286</v>
      </c>
      <c r="AG7" s="31">
        <f>PRODUCT(Z7*100*1/Z20)</f>
        <v>0</v>
      </c>
      <c r="AH7" s="31">
        <f>PRODUCT(AA7*100*1/AA20)</f>
        <v>14.285714285714286</v>
      </c>
      <c r="AJ7" s="1">
        <v>0.125</v>
      </c>
      <c r="AK7" s="30">
        <f>AD4+AD5+AD6+AD7</f>
        <v>92.857142857142861</v>
      </c>
      <c r="AL7" s="31">
        <f>AE4+AE5+AE6+AE7</f>
        <v>50</v>
      </c>
      <c r="AM7" s="31">
        <f>AF4+AF5+AF6+AF7</f>
        <v>85.714285714285722</v>
      </c>
      <c r="AN7" s="31">
        <f>AG4+AG5+AG6+AG7</f>
        <v>100</v>
      </c>
      <c r="AO7" s="31">
        <f>AH4+AH5+AH6+AH7</f>
        <v>71.428571428571431</v>
      </c>
      <c r="AR7" s="25" t="s">
        <v>52</v>
      </c>
      <c r="AS7" s="18"/>
      <c r="AT7" s="18">
        <f>AL19-AL9</f>
        <v>0</v>
      </c>
      <c r="AU7" s="18">
        <f>AM19-AM9</f>
        <v>14.285714285714292</v>
      </c>
      <c r="AV7" s="18">
        <f>AN19-AN8</f>
        <v>0</v>
      </c>
      <c r="AW7" s="18">
        <f>AO19-AO9</f>
        <v>21.428571428571431</v>
      </c>
      <c r="AX7" s="10"/>
    </row>
    <row r="8" spans="1:52" x14ac:dyDescent="0.25">
      <c r="B8" s="1" t="s">
        <v>35</v>
      </c>
      <c r="C8" s="2">
        <v>0</v>
      </c>
      <c r="D8" s="2">
        <v>0</v>
      </c>
      <c r="E8" s="2">
        <v>8</v>
      </c>
      <c r="F8" s="2">
        <v>2</v>
      </c>
      <c r="G8" s="2">
        <v>1</v>
      </c>
      <c r="H8" s="4">
        <v>0</v>
      </c>
      <c r="I8" s="3">
        <v>0</v>
      </c>
      <c r="J8" s="3">
        <v>1</v>
      </c>
      <c r="K8" s="3">
        <v>0</v>
      </c>
      <c r="L8" s="3">
        <v>0</v>
      </c>
      <c r="M8" s="3">
        <v>0</v>
      </c>
      <c r="N8" s="3">
        <v>2</v>
      </c>
      <c r="O8" s="3">
        <v>0</v>
      </c>
      <c r="P8" s="3">
        <v>0</v>
      </c>
      <c r="Q8" s="3">
        <v>0</v>
      </c>
      <c r="R8" s="3">
        <v>0</v>
      </c>
      <c r="S8" s="1">
        <v>14</v>
      </c>
      <c r="V8" s="1">
        <v>0.25</v>
      </c>
      <c r="W8" s="1">
        <f>G4</f>
        <v>0</v>
      </c>
      <c r="X8" s="2">
        <f>G5</f>
        <v>5</v>
      </c>
      <c r="Y8" s="2">
        <f>G6</f>
        <v>0</v>
      </c>
      <c r="Z8" s="2">
        <f>G7</f>
        <v>0</v>
      </c>
      <c r="AA8" s="2">
        <f>G8</f>
        <v>1</v>
      </c>
      <c r="AC8" s="1">
        <v>0.25</v>
      </c>
      <c r="AD8" s="30">
        <f>PRODUCT(W8*100*1/W20)</f>
        <v>0</v>
      </c>
      <c r="AE8" s="31">
        <f>PRODUCT(X8*100*1/X20)</f>
        <v>35.714285714285715</v>
      </c>
      <c r="AF8" s="31">
        <f>PRODUCT(Y8*100*1/Y20)</f>
        <v>0</v>
      </c>
      <c r="AG8" s="31">
        <f>PRODUCT(Z8*100*1/Z20)</f>
        <v>0</v>
      </c>
      <c r="AH8" s="31">
        <f>PRODUCT(AA8*100*1/AA20)</f>
        <v>7.1428571428571432</v>
      </c>
      <c r="AJ8" s="1">
        <v>0.25</v>
      </c>
      <c r="AK8" s="30">
        <f>AD4+AD5+AD6+AD7+AD8</f>
        <v>92.857142857142861</v>
      </c>
      <c r="AL8" s="31">
        <f>AE4+AE5+AE6+AE7+AE8</f>
        <v>85.714285714285722</v>
      </c>
      <c r="AM8" s="31">
        <f>AF4+AF5+AF6+AF7+AF8</f>
        <v>85.714285714285722</v>
      </c>
      <c r="AN8" s="31">
        <f>AG4+AG5+AG6+AG7+AG8</f>
        <v>100</v>
      </c>
      <c r="AO8" s="31">
        <f>AH4+AH5+AH6+AH7+AH8</f>
        <v>78.571428571428569</v>
      </c>
      <c r="AR8" s="10"/>
      <c r="AS8" s="10"/>
      <c r="AT8" s="10"/>
      <c r="AU8" s="10"/>
      <c r="AV8" s="10"/>
      <c r="AW8" s="10"/>
      <c r="AX8" s="10"/>
    </row>
    <row r="9" spans="1:52" x14ac:dyDescent="0.25">
      <c r="V9" s="1">
        <v>0.5</v>
      </c>
      <c r="W9" s="1">
        <f>H4</f>
        <v>1</v>
      </c>
      <c r="X9" s="2">
        <f>H5</f>
        <v>2</v>
      </c>
      <c r="Y9" s="2">
        <f>H6</f>
        <v>0</v>
      </c>
      <c r="Z9" s="3">
        <f>H7</f>
        <v>0</v>
      </c>
      <c r="AA9" s="4">
        <f>H8</f>
        <v>0</v>
      </c>
      <c r="AC9" s="1">
        <v>0.5</v>
      </c>
      <c r="AD9" s="30">
        <f>PRODUCT(W9*100*1/W20)</f>
        <v>7.1428571428571432</v>
      </c>
      <c r="AE9" s="31">
        <f>PRODUCT(X9*100*1/X20)</f>
        <v>14.285714285714286</v>
      </c>
      <c r="AF9" s="31">
        <f>PRODUCT(Y9*100*1/Y20)</f>
        <v>0</v>
      </c>
      <c r="AG9" s="33">
        <f>PRODUCT(Z9*100*1/Z20)</f>
        <v>0</v>
      </c>
      <c r="AH9" s="32">
        <f>PRODUCT(AA9*100*1/AA20)</f>
        <v>0</v>
      </c>
      <c r="AJ9" s="1">
        <v>0.5</v>
      </c>
      <c r="AK9" s="30">
        <f>AD4+AD5+AD6+AD7+AD8+AD9</f>
        <v>100</v>
      </c>
      <c r="AL9" s="31">
        <f>AE4+AE5+AE6+AE7+AE8+AE9</f>
        <v>100.00000000000001</v>
      </c>
      <c r="AM9" s="31">
        <f>AF4+AF5+AF6+AF7+AF8+AF9</f>
        <v>85.714285714285722</v>
      </c>
      <c r="AN9" s="33">
        <f>AG4+AG5+AG6+AG7+AG8+AG9</f>
        <v>100</v>
      </c>
      <c r="AO9" s="32">
        <f>AH4+AH5+AH6+AH7+AH8+AH9</f>
        <v>78.571428571428569</v>
      </c>
      <c r="AR9" s="10"/>
      <c r="AS9" s="10"/>
      <c r="AT9" s="10"/>
      <c r="AU9" s="10"/>
      <c r="AV9" s="10"/>
      <c r="AW9" s="10"/>
      <c r="AX9" s="10"/>
    </row>
    <row r="10" spans="1:52" x14ac:dyDescent="0.25">
      <c r="V10" s="1">
        <v>1</v>
      </c>
      <c r="W10" s="1">
        <f>I4</f>
        <v>0</v>
      </c>
      <c r="X10" s="3">
        <f>I5</f>
        <v>0</v>
      </c>
      <c r="Y10" s="3">
        <f>I6</f>
        <v>0</v>
      </c>
      <c r="Z10" s="3">
        <f>I7</f>
        <v>0</v>
      </c>
      <c r="AA10" s="3">
        <f>I8</f>
        <v>0</v>
      </c>
      <c r="AC10" s="1">
        <v>1</v>
      </c>
      <c r="AD10" s="30">
        <f>PRODUCT(W10*100*1/W20)</f>
        <v>0</v>
      </c>
      <c r="AE10" s="33">
        <f>PRODUCT(X10*100*1/X20)</f>
        <v>0</v>
      </c>
      <c r="AF10" s="33">
        <f>PRODUCT(Y10*100*1/Y20)</f>
        <v>0</v>
      </c>
      <c r="AG10" s="33">
        <f>PRODUCT(Z10*100*1/Z20)</f>
        <v>0</v>
      </c>
      <c r="AH10" s="33">
        <f>PRODUCT(AA10*100*1/AA20)</f>
        <v>0</v>
      </c>
      <c r="AJ10" s="1">
        <v>1</v>
      </c>
      <c r="AK10" s="30">
        <f>AD4+AD5+AD6+AD7+AD8+AD9+AD10</f>
        <v>100</v>
      </c>
      <c r="AL10" s="33">
        <f>AE4+AE5+AE6+AE7+AE8+AE9+AE10</f>
        <v>100.00000000000001</v>
      </c>
      <c r="AM10" s="33">
        <f>AF4+AF5+AF6+AF7+AF8+AF9+AF10</f>
        <v>85.714285714285722</v>
      </c>
      <c r="AN10" s="33">
        <f>AG4+AG5+AG6+AG7+AG8+AG9+AG10</f>
        <v>100</v>
      </c>
      <c r="AO10" s="33">
        <f>AH4+AH5+AH6+AH7+AH8+AH9+AH10</f>
        <v>78.571428571428569</v>
      </c>
      <c r="AR10" s="10"/>
      <c r="AS10" s="10" t="str">
        <f>A2</f>
        <v>Streptococcus agalactiae</v>
      </c>
      <c r="AT10" s="10"/>
      <c r="AU10" s="10"/>
      <c r="AV10" s="10"/>
      <c r="AW10" s="10"/>
      <c r="AX10" s="10"/>
    </row>
    <row r="11" spans="1:52" x14ac:dyDescent="0.25">
      <c r="V11" s="1">
        <v>2</v>
      </c>
      <c r="W11" s="1">
        <f>J4</f>
        <v>0</v>
      </c>
      <c r="X11" s="3">
        <f>J5</f>
        <v>0</v>
      </c>
      <c r="Y11" s="3">
        <f>J6</f>
        <v>0</v>
      </c>
      <c r="Z11" s="3">
        <f>J7</f>
        <v>0</v>
      </c>
      <c r="AA11" s="3">
        <f>J8</f>
        <v>1</v>
      </c>
      <c r="AC11" s="1">
        <v>2</v>
      </c>
      <c r="AD11" s="30">
        <f>PRODUCT(W11*100*1/W20)</f>
        <v>0</v>
      </c>
      <c r="AE11" s="33">
        <f>PRODUCT(X11*100*1/X20)</f>
        <v>0</v>
      </c>
      <c r="AF11" s="33">
        <f>PRODUCT(Y11*100*1/Y20)</f>
        <v>0</v>
      </c>
      <c r="AG11" s="33">
        <f>PRODUCT(Z11*100*1/Z20)</f>
        <v>0</v>
      </c>
      <c r="AH11" s="33">
        <f>PRODUCT(AA11*100*1/AA20)</f>
        <v>7.1428571428571432</v>
      </c>
      <c r="AJ11" s="1">
        <v>2</v>
      </c>
      <c r="AK11" s="30">
        <f>AD4+AD5+AD6+AD7+AD8+AD9+AD10+AD11</f>
        <v>100</v>
      </c>
      <c r="AL11" s="33">
        <f>AE4+AE5+AE6+AE7+AE8+AE9+AE10+AE11</f>
        <v>100.00000000000001</v>
      </c>
      <c r="AM11" s="33">
        <f>AF4+AF5+AF6+AF7+AF8+AF9+AF10+AF11</f>
        <v>85.714285714285722</v>
      </c>
      <c r="AN11" s="33">
        <f>AG4+AG5+AG6+AG7+AG8+AG9+AG10+AG11</f>
        <v>100</v>
      </c>
      <c r="AO11" s="33">
        <f>AH4+AH5+AH6+AH7+AH8+AH9+AH10+AH11</f>
        <v>85.714285714285708</v>
      </c>
      <c r="AR11" s="10"/>
      <c r="AS11" s="10"/>
      <c r="AT11" s="10"/>
      <c r="AU11" s="10"/>
      <c r="AV11" s="10"/>
      <c r="AW11" s="10"/>
      <c r="AX11" s="10"/>
    </row>
    <row r="12" spans="1:52" x14ac:dyDescent="0.25">
      <c r="V12" s="1">
        <v>4</v>
      </c>
      <c r="W12" s="1">
        <f>K4</f>
        <v>0</v>
      </c>
      <c r="X12" s="3">
        <f>K5</f>
        <v>0</v>
      </c>
      <c r="Y12" s="3">
        <f>K6</f>
        <v>0</v>
      </c>
      <c r="Z12" s="3">
        <f>K7</f>
        <v>0</v>
      </c>
      <c r="AA12" s="3">
        <f>K8</f>
        <v>0</v>
      </c>
      <c r="AC12" s="1">
        <v>4</v>
      </c>
      <c r="AD12" s="30">
        <f>PRODUCT(W12*100*1/W20)</f>
        <v>0</v>
      </c>
      <c r="AE12" s="33">
        <f>PRODUCT(X12*100*1/X20)</f>
        <v>0</v>
      </c>
      <c r="AF12" s="33">
        <f>PRODUCT(Y12*100*1/Y20)</f>
        <v>0</v>
      </c>
      <c r="AG12" s="33">
        <f>PRODUCT(Z12*100*1/Z20)</f>
        <v>0</v>
      </c>
      <c r="AH12" s="33">
        <f>PRODUCT(AA12*100*1/AA20)</f>
        <v>0</v>
      </c>
      <c r="AJ12" s="1">
        <v>4</v>
      </c>
      <c r="AK12" s="30">
        <f>AD4+AD5+AD6+AD7+AD8+AD9+AD10+AD11+AD12</f>
        <v>100</v>
      </c>
      <c r="AL12" s="33">
        <f>AE4+AE5+AE6+AE7+AE8+AE9+AE10+AE11+AE12</f>
        <v>100.00000000000001</v>
      </c>
      <c r="AM12" s="33">
        <f>AF4+AF5+AF6+AF7+AF8+AF9+AF10+AF11+AF12</f>
        <v>85.714285714285722</v>
      </c>
      <c r="AN12" s="33">
        <f>AG4+AG5+AG6+AG7+AG8+AG9+AG10+AG11+AG12</f>
        <v>100</v>
      </c>
      <c r="AO12" s="33">
        <f>AH4+AH5+AH6+AH7+AH8+AH9+AH10+AH11+AH12</f>
        <v>85.714285714285708</v>
      </c>
      <c r="AR12" s="10"/>
      <c r="AS12" s="10"/>
      <c r="AT12" s="10"/>
      <c r="AU12" s="10"/>
      <c r="AV12" s="10"/>
      <c r="AW12" s="10"/>
      <c r="AX12" s="10"/>
    </row>
    <row r="13" spans="1:52" x14ac:dyDescent="0.25">
      <c r="V13" s="1">
        <v>8</v>
      </c>
      <c r="W13" s="1">
        <f>L4</f>
        <v>0</v>
      </c>
      <c r="X13" s="3">
        <f>L5</f>
        <v>0</v>
      </c>
      <c r="Y13" s="3">
        <f>L6</f>
        <v>2</v>
      </c>
      <c r="Z13" s="3">
        <f>L7</f>
        <v>0</v>
      </c>
      <c r="AA13" s="3">
        <f>L8</f>
        <v>0</v>
      </c>
      <c r="AC13" s="1">
        <v>8</v>
      </c>
      <c r="AD13" s="30">
        <f>PRODUCT(W13*100*1/W20)</f>
        <v>0</v>
      </c>
      <c r="AE13" s="33">
        <f>PRODUCT(X13*100*1/X20)</f>
        <v>0</v>
      </c>
      <c r="AF13" s="33">
        <f>PRODUCT(Y13*100*1/Y20)</f>
        <v>14.285714285714286</v>
      </c>
      <c r="AG13" s="33">
        <f>PRODUCT(Z13*100*1/Z20)</f>
        <v>0</v>
      </c>
      <c r="AH13" s="33">
        <f>PRODUCT(AA13*100*1/AA20)</f>
        <v>0</v>
      </c>
      <c r="AJ13" s="1">
        <v>8</v>
      </c>
      <c r="AK13" s="30">
        <f>AD4+AD5+AD6+AD7+AD8+AD9+AD10+AD11+AD12+AD13</f>
        <v>100</v>
      </c>
      <c r="AL13" s="33">
        <f>AE4+AE5+AE6+AE7+AE8+AE9+AE10+AE11+AE12+AE13</f>
        <v>100.00000000000001</v>
      </c>
      <c r="AM13" s="33">
        <f>AF4+AF5+AF6+AF7+AF8+AF9+AF10+AF11+AF12+AF13</f>
        <v>100.00000000000001</v>
      </c>
      <c r="AN13" s="33">
        <f>AG4+AG5+AG6+AG7+AG8+AG9+AG10+AG11+AG12+AG13</f>
        <v>100</v>
      </c>
      <c r="AO13" s="33">
        <f>AH4+AH5+AH6+AH7+AH8+AH9+AH10+AH11+AH12+AH13</f>
        <v>85.714285714285708</v>
      </c>
      <c r="AR13" s="10"/>
      <c r="AS13" s="10"/>
      <c r="AT13" s="10"/>
      <c r="AU13" s="10"/>
      <c r="AV13" s="10"/>
      <c r="AW13" s="10"/>
      <c r="AX13" s="10"/>
    </row>
    <row r="14" spans="1:52" x14ac:dyDescent="0.25">
      <c r="V14" s="1">
        <v>16</v>
      </c>
      <c r="W14" s="1">
        <f>M4</f>
        <v>0</v>
      </c>
      <c r="X14" s="3">
        <f>M5</f>
        <v>0</v>
      </c>
      <c r="Y14" s="3">
        <f>M6</f>
        <v>0</v>
      </c>
      <c r="Z14" s="3">
        <f>M7</f>
        <v>0</v>
      </c>
      <c r="AA14" s="3">
        <f>M8</f>
        <v>0</v>
      </c>
      <c r="AC14" s="1">
        <v>16</v>
      </c>
      <c r="AD14" s="30">
        <f>PRODUCT(W14*100*1/W20)</f>
        <v>0</v>
      </c>
      <c r="AE14" s="33">
        <f>PRODUCT(X14*100*1/X20)</f>
        <v>0</v>
      </c>
      <c r="AF14" s="33">
        <f>PRODUCT(Y14*100*1/Y20)</f>
        <v>0</v>
      </c>
      <c r="AG14" s="33">
        <f>PRODUCT(Z14*100*1/Z20)</f>
        <v>0</v>
      </c>
      <c r="AH14" s="33">
        <f>PRODUCT(AA14*100*1/AA20)</f>
        <v>0</v>
      </c>
      <c r="AJ14" s="1">
        <v>16</v>
      </c>
      <c r="AK14" s="30">
        <f>AD4+AD5+AD6+AD7+AD8+AD9+AD10+AD11+AD12+AD13+AD14</f>
        <v>100</v>
      </c>
      <c r="AL14" s="33">
        <f>AE4+AE5+AE6+AE7+AE8+AE9+AE10+AE11+AE12+AE13+AE14</f>
        <v>100.00000000000001</v>
      </c>
      <c r="AM14" s="33">
        <f>AF4+AF5+AF6+AF7+AF8+AF9+AF10+AF11+AF12+AF13+AF14</f>
        <v>100.00000000000001</v>
      </c>
      <c r="AN14" s="33">
        <f>AG4+AG5+AG6+AG7+AG8+AG9+AG10+AG11+AG12+AG13+AG14</f>
        <v>100</v>
      </c>
      <c r="AO14" s="33">
        <f>AH4+AH5+AH6+AH7+AH8+AH9+AH10+AH11+AH12+AH13+AH14</f>
        <v>85.714285714285708</v>
      </c>
      <c r="AR14" s="10"/>
      <c r="AS14" s="10"/>
      <c r="AT14" s="10"/>
      <c r="AU14" s="10"/>
      <c r="AV14" s="10"/>
      <c r="AW14" s="10"/>
      <c r="AX14" s="10"/>
    </row>
    <row r="15" spans="1:52" x14ac:dyDescent="0.25">
      <c r="V15" s="1">
        <v>32</v>
      </c>
      <c r="W15" s="1">
        <f>N4</f>
        <v>0</v>
      </c>
      <c r="X15" s="3">
        <f>N5</f>
        <v>0</v>
      </c>
      <c r="Y15" s="3">
        <f>N6</f>
        <v>0</v>
      </c>
      <c r="Z15" s="3">
        <f>N7</f>
        <v>0</v>
      </c>
      <c r="AA15" s="3">
        <f>N8</f>
        <v>2</v>
      </c>
      <c r="AC15" s="1">
        <v>32</v>
      </c>
      <c r="AD15" s="30">
        <f>PRODUCT(W15*100*1/W20)</f>
        <v>0</v>
      </c>
      <c r="AE15" s="33">
        <f>PRODUCT(X15*100*1/X20)</f>
        <v>0</v>
      </c>
      <c r="AF15" s="33">
        <f>PRODUCT(Y15*100*1/Y20)</f>
        <v>0</v>
      </c>
      <c r="AG15" s="33">
        <f>PRODUCT(Z15*100*1/Z20)</f>
        <v>0</v>
      </c>
      <c r="AH15" s="33">
        <f>PRODUCT(AA15*100*1/AA20)</f>
        <v>14.285714285714286</v>
      </c>
      <c r="AJ15" s="1">
        <v>32</v>
      </c>
      <c r="AK15" s="30">
        <f>AD4+AD5+AD6+AD7+AD8+AD9+AD10+AD11+AD12+AD13+AD14+AD15</f>
        <v>100</v>
      </c>
      <c r="AL15" s="33">
        <f>AE4+AE5+AE6+AE7+AE8+AE9+AE10+AE11+AE12+AE13+AE14+AE15</f>
        <v>100.00000000000001</v>
      </c>
      <c r="AM15" s="33">
        <f>AF4+AF5+AF6+AF7+AF8+AF9+AF10+AF11+AF12+AF13+AF14+AF15</f>
        <v>100.00000000000001</v>
      </c>
      <c r="AN15" s="33">
        <f>AG4+AG5+AG6+AG7+AG8+AG9+AG10+AG11+AG12+AG13+AG14+AG15</f>
        <v>100</v>
      </c>
      <c r="AO15" s="33">
        <f>AH4+AH5+AH6+AH7+AH8+AH9+AH10+AH11+AH12+AH13+AH14+AH15</f>
        <v>100</v>
      </c>
      <c r="AR15" s="10"/>
      <c r="AS15" s="10"/>
      <c r="AT15" s="10"/>
      <c r="AU15" s="10"/>
      <c r="AV15" s="10"/>
      <c r="AW15" s="10"/>
      <c r="AX15" s="10"/>
    </row>
    <row r="16" spans="1:52" x14ac:dyDescent="0.25">
      <c r="V16" s="1">
        <v>64</v>
      </c>
      <c r="W16" s="1">
        <f>O4</f>
        <v>0</v>
      </c>
      <c r="X16" s="3">
        <f>O5</f>
        <v>0</v>
      </c>
      <c r="Y16" s="3">
        <f>O6</f>
        <v>0</v>
      </c>
      <c r="Z16" s="3">
        <f>O7</f>
        <v>0</v>
      </c>
      <c r="AA16" s="3">
        <f>O8</f>
        <v>0</v>
      </c>
      <c r="AC16" s="1">
        <v>64</v>
      </c>
      <c r="AD16" s="30">
        <f>PRODUCT(W16*100*1/W20)</f>
        <v>0</v>
      </c>
      <c r="AE16" s="33">
        <f>PRODUCT(X16*100*1/X20)</f>
        <v>0</v>
      </c>
      <c r="AF16" s="33">
        <f>PRODUCT(Y16*100*1/Y20)</f>
        <v>0</v>
      </c>
      <c r="AG16" s="33">
        <f>PRODUCT(Z16*100*1/Z20)</f>
        <v>0</v>
      </c>
      <c r="AH16" s="33">
        <f>PRODUCT(AA16*100*1/AA20)</f>
        <v>0</v>
      </c>
      <c r="AJ16" s="1">
        <v>64</v>
      </c>
      <c r="AK16" s="30">
        <f>AD4+AD5+AD6+AD7+AD8+AD9+AD10+AD11+AD12+AD13+AD14+AD15+AD16</f>
        <v>100</v>
      </c>
      <c r="AL16" s="33">
        <f>AE4+AE5+AE6+AE7+AE8+AE9+AE10+AE11+AE12+AE13+AE14+AE15+AE16</f>
        <v>100.00000000000001</v>
      </c>
      <c r="AM16" s="33">
        <f>AF4+AF5+AF6+AF7+AF8+AF9+AF10+AF11+AF12+AF13+AF14+AF15+AF16</f>
        <v>100.00000000000001</v>
      </c>
      <c r="AN16" s="33">
        <f>AG4+AG5+AG6+AG7+AG8+AG9+AG10+AG11+AG12+AG13+AG14+AG15+AG16</f>
        <v>100</v>
      </c>
      <c r="AO16" s="33">
        <f>AH4+AH5+AH6+AH7+AH8+AH9+AH10+AH11+AH12+AH13+AH14+AH15+AH16</f>
        <v>100</v>
      </c>
      <c r="AR16" s="10"/>
      <c r="AS16" s="10"/>
      <c r="AT16" s="10"/>
      <c r="AU16" s="10"/>
      <c r="AV16" s="10"/>
      <c r="AW16" s="10"/>
      <c r="AX16" s="10"/>
    </row>
    <row r="17" spans="22:52" x14ac:dyDescent="0.25">
      <c r="V17" s="1">
        <v>128</v>
      </c>
      <c r="W17" s="1">
        <f>P4</f>
        <v>0</v>
      </c>
      <c r="X17" s="3">
        <f>P5</f>
        <v>0</v>
      </c>
      <c r="Y17" s="3">
        <f>P6</f>
        <v>0</v>
      </c>
      <c r="Z17" s="3">
        <f>P7</f>
        <v>0</v>
      </c>
      <c r="AA17" s="3">
        <f>P8</f>
        <v>0</v>
      </c>
      <c r="AC17" s="1">
        <v>128</v>
      </c>
      <c r="AD17" s="30">
        <f>PRODUCT(W17*100*1/W20)</f>
        <v>0</v>
      </c>
      <c r="AE17" s="33">
        <f>PRODUCT(X17*100*1/X20)</f>
        <v>0</v>
      </c>
      <c r="AF17" s="33">
        <f>PRODUCT(Y17*100*1/Y20)</f>
        <v>0</v>
      </c>
      <c r="AG17" s="33">
        <f>PRODUCT(Z17*100*1/Z20)</f>
        <v>0</v>
      </c>
      <c r="AH17" s="33">
        <f>PRODUCT(AA17*100*1/AA20)</f>
        <v>0</v>
      </c>
      <c r="AJ17" s="1">
        <v>128</v>
      </c>
      <c r="AK17" s="30">
        <f>AD4+AD5+AD6+AD7+AD8+AD9+AD10+AD11+AD12+AD13+AD14+AD15+AD16+AD17</f>
        <v>100</v>
      </c>
      <c r="AL17" s="33">
        <f>AE4+AE5+AE6+AE7+AE8+AE9+AE10+AE11+AE12+AE13+AE14+AE15+AE16+AE17</f>
        <v>100.00000000000001</v>
      </c>
      <c r="AM17" s="33">
        <f>AF4+AF5+AF6+AF7+AF8+AF9+AF10+AF11+AF12+AF13+AF14+AF15+AF16+AF17</f>
        <v>100.00000000000001</v>
      </c>
      <c r="AN17" s="33">
        <f>AG4+AG5+AG6+AG7+AG8+AG9+AG10+AG11+AG12+AG13+AG14+AG15+AG16+AG17</f>
        <v>100</v>
      </c>
      <c r="AO17" s="33">
        <f>AH4+AH5+AH6+AH7+AH8+AH9+AH10+AH11+AH12+AH13+AH14+AH15+AH16+AH17</f>
        <v>100</v>
      </c>
      <c r="AR17" s="10"/>
      <c r="AS17" s="10"/>
      <c r="AT17" s="10"/>
      <c r="AU17" s="10"/>
      <c r="AV17" s="10"/>
      <c r="AW17" s="10"/>
      <c r="AX17" s="10"/>
    </row>
    <row r="18" spans="22:52" x14ac:dyDescent="0.25">
      <c r="V18" s="1">
        <v>256</v>
      </c>
      <c r="W18" s="1">
        <f>Q4</f>
        <v>0</v>
      </c>
      <c r="X18" s="3">
        <f>Q5</f>
        <v>0</v>
      </c>
      <c r="Y18" s="3">
        <f>Q6</f>
        <v>0</v>
      </c>
      <c r="Z18" s="3">
        <f>Q7</f>
        <v>0</v>
      </c>
      <c r="AA18" s="3">
        <f>Q8</f>
        <v>0</v>
      </c>
      <c r="AC18" s="1">
        <v>256</v>
      </c>
      <c r="AD18" s="30">
        <f>PRODUCT(W18*100*1/W20)</f>
        <v>0</v>
      </c>
      <c r="AE18" s="33">
        <f>PRODUCT(X18*100*1/X20)</f>
        <v>0</v>
      </c>
      <c r="AF18" s="33">
        <f>PRODUCT(Y18*100*1/Y20)</f>
        <v>0</v>
      </c>
      <c r="AG18" s="33">
        <f>PRODUCT(Z18*100*1/Z20)</f>
        <v>0</v>
      </c>
      <c r="AH18" s="33">
        <f>PRODUCT(AA18*100*1/AA20)</f>
        <v>0</v>
      </c>
      <c r="AJ18" s="1">
        <v>256</v>
      </c>
      <c r="AK18" s="30">
        <f>AD4+AD5+AD6+AD7+AD8+AD9+AD10+AD11+AD12+AD13+AD14+AD15+AD16+AD17+AD18</f>
        <v>100</v>
      </c>
      <c r="AL18" s="33">
        <f>AE4+AE5+AE6+AE7+AE8+AE9+AE10+AE11+AE12+AE13+AE14+AE15+AE16+AE17+AE18</f>
        <v>100.00000000000001</v>
      </c>
      <c r="AM18" s="33">
        <f>AF4+AF5+AF6+AF7+AF8+AF9+AF10+AF11+AF12+AF13+AF14+AF15+AF16+AF17+AF18</f>
        <v>100.00000000000001</v>
      </c>
      <c r="AN18" s="33">
        <f>AG4+AG5+AG6+AG7+AG8+AG9+AG10+AG11+AG12+AG13+AG14+AG15+AG16+AG17+AG18</f>
        <v>100</v>
      </c>
      <c r="AO18" s="33">
        <f>AH4+AH5+AH6+AH7+AH8+AH9+AH10+AH11+AH12+AH13+AH14+AH15+AH16+AH17+AH18</f>
        <v>100</v>
      </c>
      <c r="AR18" s="10"/>
      <c r="AS18" s="10"/>
      <c r="AT18" s="10"/>
      <c r="AU18" s="10"/>
      <c r="AV18" s="10"/>
      <c r="AW18" s="10"/>
      <c r="AX18" s="10"/>
    </row>
    <row r="19" spans="22:52" x14ac:dyDescent="0.25">
      <c r="V19" s="1">
        <v>512</v>
      </c>
      <c r="W19" s="1">
        <f>R4</f>
        <v>0</v>
      </c>
      <c r="X19" s="3">
        <f>R5</f>
        <v>0</v>
      </c>
      <c r="Y19" s="3">
        <f>R6</f>
        <v>0</v>
      </c>
      <c r="Z19" s="3">
        <f>R7</f>
        <v>0</v>
      </c>
      <c r="AA19" s="3">
        <f>R8</f>
        <v>0</v>
      </c>
      <c r="AC19" s="1">
        <v>512</v>
      </c>
      <c r="AD19" s="30">
        <f>PRODUCT(W19*100*1/W20)</f>
        <v>0</v>
      </c>
      <c r="AE19" s="33">
        <f>PRODUCT(X19*100*1/X20)</f>
        <v>0</v>
      </c>
      <c r="AF19" s="33">
        <f>PRODUCT(Y19*100*1/Y20)</f>
        <v>0</v>
      </c>
      <c r="AG19" s="33">
        <f>PRODUCT(Z19*100*1/Z20)</f>
        <v>0</v>
      </c>
      <c r="AH19" s="33">
        <f>PRODUCT(AA19*100*1/AA20)</f>
        <v>0</v>
      </c>
      <c r="AJ19" s="1">
        <v>512</v>
      </c>
      <c r="AK19" s="30">
        <f>AD4+AD5+AD6+AD7+AD8+AD9+AD10+AD11+AD12+AD13+AD14+AD15+AD16+AD17+AD18+AD19</f>
        <v>100</v>
      </c>
      <c r="AL19" s="33">
        <f>AE4+AE5+AE6+AE7+AE8+AE9+AE10+AE11+AE12+AE13+AE14+AE15+AE16+AE17+AE18+AE19</f>
        <v>100.00000000000001</v>
      </c>
      <c r="AM19" s="33">
        <f>AF4+AF5+AF6+AF7+AF8+AF9+AF10+AF11+AF12+AF13+AF14+AF15+AF16+AF17+AF18+AF19</f>
        <v>100.00000000000001</v>
      </c>
      <c r="AN19" s="33">
        <f>AG4+AG5+AG6+AG7+AG8+AG9+AG10+AG11+AG12+AG13+AG14+AG15+AG16+AG17+AG18+AG19</f>
        <v>100</v>
      </c>
      <c r="AO19" s="33">
        <f>AH4+AH5+AH6+AH7+AH8+AH9+AH10+AH11+AH12+AH13+AH14+AH15+AH16+AH17+AH18+AH19</f>
        <v>100</v>
      </c>
      <c r="AR19" s="10"/>
      <c r="AS19" s="10"/>
      <c r="AT19" s="10"/>
      <c r="AU19" s="10"/>
      <c r="AV19" s="10"/>
      <c r="AW19" s="10"/>
      <c r="AX19" s="10"/>
    </row>
    <row r="20" spans="22:52" x14ac:dyDescent="0.25">
      <c r="V20" s="1" t="s">
        <v>1</v>
      </c>
      <c r="W20" s="1">
        <f>S4</f>
        <v>14</v>
      </c>
      <c r="X20" s="1">
        <f>S5</f>
        <v>14</v>
      </c>
      <c r="Y20" s="1">
        <f>S6</f>
        <v>14</v>
      </c>
      <c r="Z20" s="1">
        <f>S7</f>
        <v>14</v>
      </c>
      <c r="AA20" s="1">
        <f>S8</f>
        <v>14</v>
      </c>
      <c r="AC20" s="1" t="s">
        <v>1</v>
      </c>
      <c r="AD20" s="30">
        <f>SUM(AD4:AD19)</f>
        <v>100</v>
      </c>
      <c r="AE20" s="30">
        <f>SUM(AE4:AE19)</f>
        <v>100.00000000000001</v>
      </c>
      <c r="AF20" s="30">
        <f>SUM(AF4:AF19)</f>
        <v>100.00000000000001</v>
      </c>
      <c r="AG20" s="30">
        <f>SUM(AG4:AG19)</f>
        <v>100</v>
      </c>
      <c r="AH20" s="30">
        <f>SUM(AH4:AH19)</f>
        <v>100</v>
      </c>
      <c r="AP20" s="30"/>
      <c r="AS20" s="10"/>
      <c r="AT20" s="10"/>
      <c r="AU20" s="10"/>
      <c r="AV20" s="10"/>
      <c r="AW20" s="10"/>
      <c r="AX20" s="10"/>
      <c r="AY20" s="10"/>
    </row>
    <row r="21" spans="22:52" x14ac:dyDescent="0.25">
      <c r="AI21" s="30"/>
      <c r="AP21" s="30"/>
      <c r="AQ21" s="30"/>
      <c r="AS21" s="10"/>
      <c r="AT21" s="10"/>
      <c r="AU21" s="10"/>
      <c r="AV21" s="10"/>
      <c r="AW21" s="10"/>
      <c r="AX21" s="10"/>
      <c r="AY21" s="10"/>
      <c r="AZ21" s="10"/>
    </row>
    <row r="22" spans="22:52" x14ac:dyDescent="0.25">
      <c r="AI22" s="30"/>
      <c r="AP22" s="30"/>
      <c r="AQ22" s="30"/>
      <c r="AS22" s="10"/>
      <c r="AT22" s="10"/>
      <c r="AU22" s="10"/>
      <c r="AV22" s="10"/>
      <c r="AW22" s="10"/>
      <c r="AX22" s="10"/>
      <c r="AY22" s="10"/>
      <c r="AZ22" s="10"/>
    </row>
    <row r="23" spans="22:52" x14ac:dyDescent="0.25">
      <c r="AI23" s="30"/>
      <c r="AP23" s="30"/>
      <c r="AQ23" s="30"/>
      <c r="AS23" s="10"/>
      <c r="AT23" s="10"/>
      <c r="AU23" s="10"/>
      <c r="AV23" s="10"/>
      <c r="AW23" s="10"/>
      <c r="AX23" s="10"/>
      <c r="AY23" s="10"/>
      <c r="AZ23" s="10"/>
    </row>
    <row r="24" spans="22:52" x14ac:dyDescent="0.25">
      <c r="AI24" s="30"/>
      <c r="AP24" s="30"/>
      <c r="AQ24" s="30"/>
      <c r="AS24" s="10"/>
      <c r="AT24" s="10"/>
      <c r="AU24" s="10"/>
      <c r="AV24" s="10"/>
      <c r="AW24" s="10"/>
      <c r="AX24" s="10"/>
      <c r="AY24" s="10"/>
      <c r="AZ24" s="10"/>
    </row>
    <row r="25" spans="22:52" x14ac:dyDescent="0.25">
      <c r="AI25" s="30"/>
      <c r="AP25" s="30"/>
      <c r="AQ25" s="30"/>
      <c r="AS25" s="10"/>
      <c r="AT25" s="10"/>
      <c r="AU25" s="10"/>
      <c r="AV25" s="10"/>
      <c r="AW25" s="10"/>
      <c r="AX25" s="10"/>
      <c r="AY25" s="10"/>
      <c r="AZ25" s="10"/>
    </row>
    <row r="26" spans="22:52" x14ac:dyDescent="0.25">
      <c r="AI26" s="30"/>
      <c r="AP26" s="30"/>
      <c r="AQ26" s="30"/>
      <c r="AS26" s="10"/>
      <c r="AT26" s="10"/>
      <c r="AU26" s="10"/>
      <c r="AV26" s="10"/>
      <c r="AW26" s="10"/>
      <c r="AX26" s="10"/>
      <c r="AY26" s="10"/>
      <c r="AZ26" s="10"/>
    </row>
    <row r="27" spans="22:52" x14ac:dyDescent="0.25">
      <c r="AI27" s="30"/>
      <c r="AP27" s="30"/>
      <c r="AQ27" s="30"/>
      <c r="AS27" s="10"/>
      <c r="AT27" s="10"/>
      <c r="AU27" s="10"/>
      <c r="AV27" s="10"/>
      <c r="AW27" s="10"/>
      <c r="AX27" s="10"/>
      <c r="AY27" s="10"/>
      <c r="AZ27" s="10"/>
    </row>
    <row r="28" spans="22:52" x14ac:dyDescent="0.25">
      <c r="AI28" s="30"/>
      <c r="AP28" s="30"/>
      <c r="AQ28" s="30"/>
      <c r="AS28" s="10"/>
      <c r="AT28" s="10"/>
      <c r="AU28" s="10"/>
      <c r="AV28" s="10"/>
      <c r="AW28" s="10"/>
      <c r="AX28" s="10"/>
      <c r="AY28" s="10"/>
      <c r="AZ28" s="10"/>
    </row>
    <row r="29" spans="22:52" x14ac:dyDescent="0.25">
      <c r="AI29" s="30"/>
      <c r="AP29" s="30"/>
      <c r="AQ29" s="30"/>
      <c r="AS29" s="10"/>
      <c r="AT29" s="10"/>
      <c r="AU29" s="10"/>
      <c r="AV29" s="10"/>
      <c r="AW29" s="10"/>
      <c r="AX29" s="10"/>
      <c r="AY29" s="10"/>
      <c r="AZ29" s="10"/>
    </row>
    <row r="30" spans="22:52" x14ac:dyDescent="0.25">
      <c r="AI30" s="30"/>
      <c r="AP30" s="30"/>
      <c r="AQ30" s="30"/>
      <c r="AS30" s="10"/>
      <c r="AT30" s="10"/>
      <c r="AU30" s="10"/>
      <c r="AV30" s="10"/>
      <c r="AW30" s="10"/>
      <c r="AX30" s="10"/>
      <c r="AY30" s="10"/>
      <c r="AZ30" s="10"/>
    </row>
    <row r="31" spans="22:52" x14ac:dyDescent="0.25">
      <c r="AI31" s="30"/>
      <c r="AP31" s="30"/>
      <c r="AQ31" s="30"/>
      <c r="AS31" s="10"/>
      <c r="AT31" s="10"/>
      <c r="AU31" s="10"/>
      <c r="AV31" s="10"/>
      <c r="AW31" s="10"/>
      <c r="AX31" s="10"/>
      <c r="AY31" s="10"/>
      <c r="AZ31" s="10"/>
    </row>
    <row r="32" spans="22:52" x14ac:dyDescent="0.25">
      <c r="AI32" s="30"/>
      <c r="AP32" s="30"/>
      <c r="AQ32" s="30"/>
      <c r="AS32" s="10"/>
      <c r="AT32" s="10"/>
      <c r="AU32" s="10"/>
      <c r="AV32" s="10"/>
      <c r="AW32" s="10"/>
      <c r="AX32" s="10"/>
      <c r="AY32" s="10"/>
      <c r="AZ32" s="10"/>
    </row>
    <row r="33" spans="1:52" x14ac:dyDescent="0.25">
      <c r="A33" s="1" t="s">
        <v>92</v>
      </c>
      <c r="W33" s="1" t="str">
        <f>A33</f>
        <v>Streptococcus dysgalactiae ssp. equisimilis</v>
      </c>
      <c r="AD33" s="30" t="str">
        <f>A33</f>
        <v>Streptococcus dysgalactiae ssp. equisimilis</v>
      </c>
      <c r="AI33" s="30"/>
      <c r="AK33" s="30" t="str">
        <f>A33</f>
        <v>Streptococcus dysgalactiae ssp. equisimilis</v>
      </c>
      <c r="AP33" s="30"/>
      <c r="AQ33" s="30"/>
      <c r="AS33" s="10"/>
      <c r="AT33" s="10"/>
      <c r="AU33" s="10"/>
      <c r="AV33" s="10"/>
      <c r="AW33" s="10"/>
      <c r="AX33" s="10"/>
      <c r="AY33" s="10"/>
      <c r="AZ33" s="10"/>
    </row>
    <row r="34" spans="1:52" ht="18.75" x14ac:dyDescent="0.25">
      <c r="B34" s="1" t="s">
        <v>0</v>
      </c>
      <c r="C34" s="1">
        <v>1.5625E-2</v>
      </c>
      <c r="D34" s="1">
        <v>3.125E-2</v>
      </c>
      <c r="E34" s="1">
        <v>6.25E-2</v>
      </c>
      <c r="F34" s="1">
        <v>0.125</v>
      </c>
      <c r="G34" s="1">
        <v>0.25</v>
      </c>
      <c r="H34" s="1">
        <v>0.5</v>
      </c>
      <c r="I34" s="1">
        <v>1</v>
      </c>
      <c r="J34" s="1">
        <v>2</v>
      </c>
      <c r="K34" s="1">
        <v>4</v>
      </c>
      <c r="L34" s="1">
        <v>8</v>
      </c>
      <c r="M34" s="1">
        <v>16</v>
      </c>
      <c r="N34" s="1">
        <v>32</v>
      </c>
      <c r="O34" s="1">
        <v>64</v>
      </c>
      <c r="P34" s="1">
        <v>128</v>
      </c>
      <c r="Q34" s="1">
        <v>256</v>
      </c>
      <c r="R34" s="1">
        <v>512</v>
      </c>
      <c r="S34" s="1" t="s">
        <v>1</v>
      </c>
      <c r="V34" s="1" t="s">
        <v>0</v>
      </c>
      <c r="W34" s="1" t="str">
        <f>B35</f>
        <v>Cefuroxim</v>
      </c>
      <c r="X34" s="1" t="str">
        <f>B36</f>
        <v>Moxifloxacin</v>
      </c>
      <c r="Y34" s="1" t="str">
        <f>B37</f>
        <v>Clindamycin</v>
      </c>
      <c r="Z34" s="1" t="str">
        <f>B38</f>
        <v>Benzylpenicillin</v>
      </c>
      <c r="AA34" s="1" t="str">
        <f>B39</f>
        <v>Erythromycin</v>
      </c>
      <c r="AD34" s="30" t="str">
        <f>W34</f>
        <v>Cefuroxim</v>
      </c>
      <c r="AE34" s="30" t="str">
        <f>X34</f>
        <v>Moxifloxacin</v>
      </c>
      <c r="AF34" s="30" t="str">
        <f>Y34</f>
        <v>Clindamycin</v>
      </c>
      <c r="AG34" s="30" t="str">
        <f>Z34</f>
        <v>Benzylpenicillin</v>
      </c>
      <c r="AH34" s="30" t="str">
        <f>AA34</f>
        <v>Erythromycin</v>
      </c>
      <c r="AK34" s="30" t="str">
        <f>W34</f>
        <v>Cefuroxim</v>
      </c>
      <c r="AL34" s="30" t="str">
        <f>X34</f>
        <v>Moxifloxacin</v>
      </c>
      <c r="AM34" s="30" t="str">
        <f>Y34</f>
        <v>Clindamycin</v>
      </c>
      <c r="AN34" s="30" t="str">
        <f>Z34</f>
        <v>Benzylpenicillin</v>
      </c>
      <c r="AO34" s="30" t="str">
        <f>AA34</f>
        <v>Erythromycin</v>
      </c>
      <c r="AP34" s="30"/>
      <c r="AR34" s="39"/>
      <c r="AS34" s="24" t="s">
        <v>75</v>
      </c>
      <c r="AT34" s="24" t="s">
        <v>69</v>
      </c>
      <c r="AU34" s="24" t="s">
        <v>79</v>
      </c>
      <c r="AV34" s="24" t="s">
        <v>73</v>
      </c>
      <c r="AW34" s="24" t="s">
        <v>78</v>
      </c>
      <c r="AX34" s="10"/>
    </row>
    <row r="35" spans="1:52" ht="18.75" x14ac:dyDescent="0.25">
      <c r="B35" s="1" t="s">
        <v>9</v>
      </c>
      <c r="C35" s="1">
        <v>0</v>
      </c>
      <c r="D35" s="1">
        <v>23</v>
      </c>
      <c r="E35" s="1">
        <v>0</v>
      </c>
      <c r="F35" s="1">
        <v>0</v>
      </c>
      <c r="G35" s="1">
        <v>0</v>
      </c>
      <c r="H35" s="1">
        <v>0</v>
      </c>
      <c r="I35" s="1">
        <v>0</v>
      </c>
      <c r="J35" s="1">
        <v>0</v>
      </c>
      <c r="K35" s="1">
        <v>0</v>
      </c>
      <c r="L35" s="1">
        <v>0</v>
      </c>
      <c r="M35" s="1">
        <v>0</v>
      </c>
      <c r="N35" s="1">
        <v>0</v>
      </c>
      <c r="O35" s="1">
        <v>0</v>
      </c>
      <c r="P35" s="1">
        <v>0</v>
      </c>
      <c r="Q35" s="1">
        <v>0</v>
      </c>
      <c r="R35" s="1">
        <v>0</v>
      </c>
      <c r="S35" s="1">
        <v>23</v>
      </c>
      <c r="V35" s="1">
        <v>1.5625E-2</v>
      </c>
      <c r="W35" s="1">
        <f>C35</f>
        <v>0</v>
      </c>
      <c r="X35" s="2">
        <f>C36</f>
        <v>0</v>
      </c>
      <c r="Y35" s="2">
        <f>C37</f>
        <v>0</v>
      </c>
      <c r="Z35" s="2">
        <f>C38</f>
        <v>0</v>
      </c>
      <c r="AA35" s="2">
        <f>C39</f>
        <v>0</v>
      </c>
      <c r="AC35" s="1">
        <v>1.5625E-2</v>
      </c>
      <c r="AD35" s="30">
        <f>PRODUCT(W35*100*1/W51)</f>
        <v>0</v>
      </c>
      <c r="AE35" s="31">
        <f>PRODUCT(X35*100*1/X51)</f>
        <v>0</v>
      </c>
      <c r="AF35" s="31">
        <f>PRODUCT(Y35*100*1/Y51)</f>
        <v>0</v>
      </c>
      <c r="AG35" s="31">
        <f>PRODUCT(Z35*100*1/Z51)</f>
        <v>0</v>
      </c>
      <c r="AH35" s="31">
        <f>PRODUCT(AA35*100*1/AA51)</f>
        <v>0</v>
      </c>
      <c r="AJ35" s="1">
        <v>1.5625E-2</v>
      </c>
      <c r="AK35" s="30">
        <f>AD35</f>
        <v>0</v>
      </c>
      <c r="AL35" s="31">
        <f>AE35</f>
        <v>0</v>
      </c>
      <c r="AM35" s="31">
        <f>AF35</f>
        <v>0</v>
      </c>
      <c r="AN35" s="31">
        <f>AG35</f>
        <v>0</v>
      </c>
      <c r="AO35" s="31">
        <f>AH35</f>
        <v>0</v>
      </c>
      <c r="AR35" s="25" t="s">
        <v>49</v>
      </c>
      <c r="AS35" s="26">
        <f>W51</f>
        <v>23</v>
      </c>
      <c r="AT35" s="26">
        <f>X51</f>
        <v>23</v>
      </c>
      <c r="AU35" s="26">
        <f>Y51</f>
        <v>23</v>
      </c>
      <c r="AV35" s="26">
        <f>Z51</f>
        <v>23</v>
      </c>
      <c r="AW35" s="26">
        <f>AA51</f>
        <v>23</v>
      </c>
      <c r="AX35" s="10"/>
    </row>
    <row r="36" spans="1:52" ht="18.75" x14ac:dyDescent="0.25">
      <c r="B36" s="1" t="s">
        <v>20</v>
      </c>
      <c r="C36" s="2">
        <v>0</v>
      </c>
      <c r="D36" s="2">
        <v>0</v>
      </c>
      <c r="E36" s="2">
        <v>3</v>
      </c>
      <c r="F36" s="2">
        <v>7</v>
      </c>
      <c r="G36" s="2">
        <v>12</v>
      </c>
      <c r="H36" s="2">
        <v>1</v>
      </c>
      <c r="I36" s="3">
        <v>0</v>
      </c>
      <c r="J36" s="3">
        <v>0</v>
      </c>
      <c r="K36" s="3">
        <v>0</v>
      </c>
      <c r="L36" s="3">
        <v>0</v>
      </c>
      <c r="M36" s="3">
        <v>0</v>
      </c>
      <c r="N36" s="3">
        <v>0</v>
      </c>
      <c r="O36" s="3">
        <v>0</v>
      </c>
      <c r="P36" s="3">
        <v>0</v>
      </c>
      <c r="Q36" s="3">
        <v>0</v>
      </c>
      <c r="R36" s="3">
        <v>0</v>
      </c>
      <c r="S36" s="1">
        <v>23</v>
      </c>
      <c r="V36" s="1">
        <v>3.125E-2</v>
      </c>
      <c r="W36" s="1">
        <f>D35</f>
        <v>23</v>
      </c>
      <c r="X36" s="2">
        <f>D36</f>
        <v>0</v>
      </c>
      <c r="Y36" s="2">
        <f>D37</f>
        <v>1</v>
      </c>
      <c r="Z36" s="2">
        <f>D38</f>
        <v>23</v>
      </c>
      <c r="AA36" s="2">
        <f>D39</f>
        <v>0</v>
      </c>
      <c r="AC36" s="1">
        <v>3.125E-2</v>
      </c>
      <c r="AD36" s="30">
        <f>PRODUCT(W36*100*1/W51)</f>
        <v>100</v>
      </c>
      <c r="AE36" s="31">
        <f>PRODUCT(X36*100*1/X51)</f>
        <v>0</v>
      </c>
      <c r="AF36" s="31">
        <f>PRODUCT(Y36*100*1/Y51)</f>
        <v>4.3478260869565215</v>
      </c>
      <c r="AG36" s="31">
        <f>PRODUCT(Z36*100*1/Z51)</f>
        <v>100</v>
      </c>
      <c r="AH36" s="31">
        <f>PRODUCT(AA36*100*1/AA51)</f>
        <v>0</v>
      </c>
      <c r="AJ36" s="1">
        <v>3.125E-2</v>
      </c>
      <c r="AK36" s="30">
        <f>AD35+AD36</f>
        <v>100</v>
      </c>
      <c r="AL36" s="31">
        <f>AE35+AE36</f>
        <v>0</v>
      </c>
      <c r="AM36" s="31">
        <f>AF35+AF36</f>
        <v>4.3478260869565215</v>
      </c>
      <c r="AN36" s="31">
        <f>AG35+AG36</f>
        <v>100</v>
      </c>
      <c r="AO36" s="31">
        <f>AH35+AH36</f>
        <v>0</v>
      </c>
      <c r="AR36" s="25" t="s">
        <v>50</v>
      </c>
      <c r="AS36" s="18"/>
      <c r="AT36" s="18">
        <f>AL40</f>
        <v>99.999999999999986</v>
      </c>
      <c r="AU36" s="18">
        <f>AM40</f>
        <v>91.304347826086953</v>
      </c>
      <c r="AV36" s="18">
        <f>AN39</f>
        <v>100</v>
      </c>
      <c r="AW36" s="18">
        <f>AO39</f>
        <v>65.217391304347828</v>
      </c>
      <c r="AX36" s="10"/>
    </row>
    <row r="37" spans="1:52" ht="18.75" x14ac:dyDescent="0.25">
      <c r="B37" s="1" t="s">
        <v>24</v>
      </c>
      <c r="C37" s="2">
        <v>0</v>
      </c>
      <c r="D37" s="2">
        <v>1</v>
      </c>
      <c r="E37" s="2">
        <v>1</v>
      </c>
      <c r="F37" s="2">
        <v>13</v>
      </c>
      <c r="G37" s="2">
        <v>6</v>
      </c>
      <c r="H37" s="2">
        <v>0</v>
      </c>
      <c r="I37" s="3">
        <v>0</v>
      </c>
      <c r="J37" s="3">
        <v>0</v>
      </c>
      <c r="K37" s="3">
        <v>0</v>
      </c>
      <c r="L37" s="3">
        <v>0</v>
      </c>
      <c r="M37" s="3">
        <v>0</v>
      </c>
      <c r="N37" s="3">
        <v>1</v>
      </c>
      <c r="O37" s="3">
        <v>0</v>
      </c>
      <c r="P37" s="3">
        <v>0</v>
      </c>
      <c r="Q37" s="3">
        <v>0</v>
      </c>
      <c r="R37" s="3">
        <v>1</v>
      </c>
      <c r="S37" s="1">
        <v>23</v>
      </c>
      <c r="V37" s="1">
        <v>6.25E-2</v>
      </c>
      <c r="W37" s="1">
        <f>E35</f>
        <v>0</v>
      </c>
      <c r="X37" s="2">
        <f>E36</f>
        <v>3</v>
      </c>
      <c r="Y37" s="2">
        <f>E37</f>
        <v>1</v>
      </c>
      <c r="Z37" s="2">
        <f>E38</f>
        <v>0</v>
      </c>
      <c r="AA37" s="2">
        <f>E39</f>
        <v>1</v>
      </c>
      <c r="AC37" s="1">
        <v>6.25E-2</v>
      </c>
      <c r="AD37" s="30">
        <f>PRODUCT(W37*100*1/W51)</f>
        <v>0</v>
      </c>
      <c r="AE37" s="31">
        <f>PRODUCT(X37*100*1/X51)</f>
        <v>13.043478260869565</v>
      </c>
      <c r="AF37" s="31">
        <f>PRODUCT(Y37*100*1/Y51)</f>
        <v>4.3478260869565215</v>
      </c>
      <c r="AG37" s="31">
        <f>PRODUCT(Z37*100*1/Z51)</f>
        <v>0</v>
      </c>
      <c r="AH37" s="31">
        <f>PRODUCT(AA37*100*1/AA51)</f>
        <v>4.3478260869565215</v>
      </c>
      <c r="AJ37" s="1">
        <v>6.25E-2</v>
      </c>
      <c r="AK37" s="30">
        <f>AD35+AD36+AD37</f>
        <v>100</v>
      </c>
      <c r="AL37" s="31">
        <f>AE35+AE36+AE37</f>
        <v>13.043478260869565</v>
      </c>
      <c r="AM37" s="31">
        <f>AF35+AF36+AF37</f>
        <v>8.695652173913043</v>
      </c>
      <c r="AN37" s="31">
        <f>AG35+AG36+AG37</f>
        <v>100</v>
      </c>
      <c r="AO37" s="31">
        <f>AH35+AH36+AH37</f>
        <v>4.3478260869565215</v>
      </c>
      <c r="AR37" s="25" t="s">
        <v>51</v>
      </c>
      <c r="AS37" s="18"/>
      <c r="AT37" s="18"/>
      <c r="AU37" s="18"/>
      <c r="AV37" s="18"/>
      <c r="AW37" s="18">
        <f>AO40-AO39</f>
        <v>17.391304347826079</v>
      </c>
      <c r="AX37" s="10"/>
    </row>
    <row r="38" spans="1:52" ht="18.75" x14ac:dyDescent="0.25">
      <c r="B38" s="1" t="s">
        <v>26</v>
      </c>
      <c r="C38" s="2">
        <v>0</v>
      </c>
      <c r="D38" s="2">
        <v>23</v>
      </c>
      <c r="E38" s="2">
        <v>0</v>
      </c>
      <c r="F38" s="2">
        <v>0</v>
      </c>
      <c r="G38" s="2">
        <v>0</v>
      </c>
      <c r="H38" s="3">
        <v>0</v>
      </c>
      <c r="I38" s="3">
        <v>0</v>
      </c>
      <c r="J38" s="3">
        <v>0</v>
      </c>
      <c r="K38" s="3">
        <v>0</v>
      </c>
      <c r="L38" s="3">
        <v>0</v>
      </c>
      <c r="M38" s="3">
        <v>0</v>
      </c>
      <c r="N38" s="3">
        <v>0</v>
      </c>
      <c r="O38" s="3">
        <v>0</v>
      </c>
      <c r="P38" s="3">
        <v>0</v>
      </c>
      <c r="Q38" s="3">
        <v>0</v>
      </c>
      <c r="R38" s="3">
        <v>0</v>
      </c>
      <c r="S38" s="1">
        <v>23</v>
      </c>
      <c r="V38" s="1">
        <v>0.125</v>
      </c>
      <c r="W38" s="1">
        <f>F35</f>
        <v>0</v>
      </c>
      <c r="X38" s="2">
        <f>F36</f>
        <v>7</v>
      </c>
      <c r="Y38" s="2">
        <f>F37</f>
        <v>13</v>
      </c>
      <c r="Z38" s="2">
        <f>F38</f>
        <v>0</v>
      </c>
      <c r="AA38" s="2">
        <f>F39</f>
        <v>7</v>
      </c>
      <c r="AC38" s="1">
        <v>0.125</v>
      </c>
      <c r="AD38" s="30">
        <f>PRODUCT(W38*100*1/W51)</f>
        <v>0</v>
      </c>
      <c r="AE38" s="31">
        <f>PRODUCT(X38*100*1/X51)</f>
        <v>30.434782608695652</v>
      </c>
      <c r="AF38" s="31">
        <f>PRODUCT(Y38*100*1/Y51)</f>
        <v>56.521739130434781</v>
      </c>
      <c r="AG38" s="31">
        <f>PRODUCT(Z38*100*1/Z51)</f>
        <v>0</v>
      </c>
      <c r="AH38" s="31">
        <f>PRODUCT(AA38*100*1/AA51)</f>
        <v>30.434782608695652</v>
      </c>
      <c r="AJ38" s="1">
        <v>0.125</v>
      </c>
      <c r="AK38" s="30">
        <f>AD35+AD36+AD37+AD38</f>
        <v>100</v>
      </c>
      <c r="AL38" s="31">
        <f>AE35+AE36+AE37+AE38</f>
        <v>43.478260869565219</v>
      </c>
      <c r="AM38" s="31">
        <f>AF35+AF36+AF37+AF38</f>
        <v>65.217391304347828</v>
      </c>
      <c r="AN38" s="31">
        <f>AG35+AG36+AG37+AG38</f>
        <v>100</v>
      </c>
      <c r="AO38" s="31">
        <f>AH35+AH36+AH37+AH38</f>
        <v>34.782608695652172</v>
      </c>
      <c r="AR38" s="25" t="s">
        <v>52</v>
      </c>
      <c r="AS38" s="18"/>
      <c r="AT38" s="18">
        <f>AL50-AL40</f>
        <v>0</v>
      </c>
      <c r="AU38" s="18">
        <f>AM50-AM40</f>
        <v>8.6956521739130324</v>
      </c>
      <c r="AV38" s="18">
        <f>AN50-AN39</f>
        <v>0</v>
      </c>
      <c r="AW38" s="18">
        <f>AO50-AO40</f>
        <v>17.391304347826065</v>
      </c>
      <c r="AX38" s="10"/>
    </row>
    <row r="39" spans="1:52" x14ac:dyDescent="0.25">
      <c r="B39" s="1" t="s">
        <v>45</v>
      </c>
      <c r="C39" s="2">
        <v>0</v>
      </c>
      <c r="D39" s="2">
        <v>0</v>
      </c>
      <c r="E39" s="2">
        <v>1</v>
      </c>
      <c r="F39" s="2">
        <v>7</v>
      </c>
      <c r="G39" s="2">
        <v>7</v>
      </c>
      <c r="H39" s="4">
        <v>4</v>
      </c>
      <c r="I39" s="3">
        <v>0</v>
      </c>
      <c r="J39" s="3">
        <v>0</v>
      </c>
      <c r="K39" s="3">
        <v>1</v>
      </c>
      <c r="L39" s="3">
        <v>1</v>
      </c>
      <c r="M39" s="3">
        <v>1</v>
      </c>
      <c r="N39" s="3">
        <v>0</v>
      </c>
      <c r="O39" s="3">
        <v>0</v>
      </c>
      <c r="P39" s="3">
        <v>0</v>
      </c>
      <c r="Q39" s="3">
        <v>0</v>
      </c>
      <c r="R39" s="3">
        <v>1</v>
      </c>
      <c r="S39" s="1">
        <v>23</v>
      </c>
      <c r="V39" s="1">
        <v>0.25</v>
      </c>
      <c r="W39" s="1">
        <f>G35</f>
        <v>0</v>
      </c>
      <c r="X39" s="2">
        <f>G36</f>
        <v>12</v>
      </c>
      <c r="Y39" s="2">
        <f>G37</f>
        <v>6</v>
      </c>
      <c r="Z39" s="2">
        <f>G38</f>
        <v>0</v>
      </c>
      <c r="AA39" s="2">
        <f>G39</f>
        <v>7</v>
      </c>
      <c r="AC39" s="1">
        <v>0.25</v>
      </c>
      <c r="AD39" s="30">
        <f>PRODUCT(W39*100*1/W51)</f>
        <v>0</v>
      </c>
      <c r="AE39" s="31">
        <f>PRODUCT(X39*100*1/X51)</f>
        <v>52.173913043478258</v>
      </c>
      <c r="AF39" s="31">
        <f>PRODUCT(Y39*100*1/Y51)</f>
        <v>26.086956521739129</v>
      </c>
      <c r="AG39" s="31">
        <f>PRODUCT(Z39*100*1/Z51)</f>
        <v>0</v>
      </c>
      <c r="AH39" s="31">
        <f>PRODUCT(AA39*100*1/AA51)</f>
        <v>30.434782608695652</v>
      </c>
      <c r="AJ39" s="1">
        <v>0.25</v>
      </c>
      <c r="AK39" s="30">
        <f>AD35+AD36+AD37+AD38+AD39</f>
        <v>100</v>
      </c>
      <c r="AL39" s="31">
        <f>AE35+AE36+AE37+AE38+AE39</f>
        <v>95.65217391304347</v>
      </c>
      <c r="AM39" s="31">
        <f>AF35+AF36+AF37+AF38+AF39</f>
        <v>91.304347826086953</v>
      </c>
      <c r="AN39" s="31">
        <f>AG35+AG36+AG37+AG38+AG39</f>
        <v>100</v>
      </c>
      <c r="AO39" s="31">
        <f>AH35+AH36+AH37+AH38+AH39</f>
        <v>65.217391304347828</v>
      </c>
      <c r="AR39" s="10"/>
      <c r="AS39" s="10"/>
      <c r="AT39" s="10"/>
      <c r="AU39" s="10"/>
      <c r="AV39" s="10"/>
      <c r="AW39" s="10"/>
      <c r="AX39" s="10"/>
    </row>
    <row r="40" spans="1:52" x14ac:dyDescent="0.25">
      <c r="V40" s="1">
        <v>0.5</v>
      </c>
      <c r="W40" s="1">
        <f>H35</f>
        <v>0</v>
      </c>
      <c r="X40" s="2">
        <f>H36</f>
        <v>1</v>
      </c>
      <c r="Y40" s="2">
        <f>H37</f>
        <v>0</v>
      </c>
      <c r="Z40" s="3">
        <f>H38</f>
        <v>0</v>
      </c>
      <c r="AA40" s="4">
        <f>H39</f>
        <v>4</v>
      </c>
      <c r="AC40" s="1">
        <v>0.5</v>
      </c>
      <c r="AD40" s="30">
        <f>PRODUCT(W40*100*1/W51)</f>
        <v>0</v>
      </c>
      <c r="AE40" s="31">
        <f>PRODUCT(X40*100*1/X51)</f>
        <v>4.3478260869565215</v>
      </c>
      <c r="AF40" s="31">
        <f>PRODUCT(Y40*100*1/Y51)</f>
        <v>0</v>
      </c>
      <c r="AG40" s="33">
        <f>PRODUCT(Z40*100*1/Z51)</f>
        <v>0</v>
      </c>
      <c r="AH40" s="32">
        <f>PRODUCT(AA40*100*1/AA51)</f>
        <v>17.391304347826086</v>
      </c>
      <c r="AJ40" s="1">
        <v>0.5</v>
      </c>
      <c r="AK40" s="30">
        <f>AD35+AD36+AD37+AD38+AD39+AD40</f>
        <v>100</v>
      </c>
      <c r="AL40" s="31">
        <f>AE35+AE36+AE37+AE38+AE39+AE40</f>
        <v>99.999999999999986</v>
      </c>
      <c r="AM40" s="31">
        <f>AF35+AF36+AF37+AF38+AF39+AF40</f>
        <v>91.304347826086953</v>
      </c>
      <c r="AN40" s="33">
        <f>AG35+AG36+AG37+AG38+AG39+AG40</f>
        <v>100</v>
      </c>
      <c r="AO40" s="32">
        <f>AH35+AH36+AH37+AH38+AH39+AH40</f>
        <v>82.608695652173907</v>
      </c>
      <c r="AR40" s="10"/>
      <c r="AS40" s="10"/>
      <c r="AT40" s="10"/>
      <c r="AU40" s="10"/>
      <c r="AV40" s="10"/>
      <c r="AW40" s="10"/>
      <c r="AX40" s="10"/>
    </row>
    <row r="41" spans="1:52" x14ac:dyDescent="0.25">
      <c r="V41" s="1">
        <v>1</v>
      </c>
      <c r="W41" s="1">
        <f>I35</f>
        <v>0</v>
      </c>
      <c r="X41" s="3">
        <f>I36</f>
        <v>0</v>
      </c>
      <c r="Y41" s="3">
        <f>I37</f>
        <v>0</v>
      </c>
      <c r="Z41" s="3">
        <f>I38</f>
        <v>0</v>
      </c>
      <c r="AA41" s="3">
        <f>I39</f>
        <v>0</v>
      </c>
      <c r="AC41" s="1">
        <v>1</v>
      </c>
      <c r="AD41" s="30">
        <f>PRODUCT(W41*100*1/W51)</f>
        <v>0</v>
      </c>
      <c r="AE41" s="33">
        <f>PRODUCT(X41*100*1/X51)</f>
        <v>0</v>
      </c>
      <c r="AF41" s="33">
        <f>PRODUCT(Y41*100*1/Y51)</f>
        <v>0</v>
      </c>
      <c r="AG41" s="33">
        <f>PRODUCT(Z41*100*1/Z51)</f>
        <v>0</v>
      </c>
      <c r="AH41" s="33">
        <f>PRODUCT(AA41*100*1/AA51)</f>
        <v>0</v>
      </c>
      <c r="AJ41" s="1">
        <v>1</v>
      </c>
      <c r="AK41" s="30">
        <f>AD35+AD36+AD37+AD38+AD39+AD40+AD41</f>
        <v>100</v>
      </c>
      <c r="AL41" s="33">
        <f>AE35+AE36+AE37+AE38+AE39+AE40+AE41</f>
        <v>99.999999999999986</v>
      </c>
      <c r="AM41" s="33">
        <f>AF35+AF36+AF37+AF38+AF39+AF40+AF41</f>
        <v>91.304347826086953</v>
      </c>
      <c r="AN41" s="33">
        <f>AG35+AG36+AG37+AG38+AG39+AG40+AG41</f>
        <v>100</v>
      </c>
      <c r="AO41" s="33">
        <f>AH35+AH36+AH37+AH38+AH39+AH40+AH41</f>
        <v>82.608695652173907</v>
      </c>
      <c r="AR41" s="10"/>
      <c r="AS41" s="10" t="str">
        <f>A33</f>
        <v>Streptococcus dysgalactiae ssp. equisimilis</v>
      </c>
      <c r="AT41" s="10"/>
      <c r="AU41" s="10"/>
      <c r="AV41" s="10"/>
      <c r="AW41" s="10"/>
      <c r="AX41" s="10"/>
    </row>
    <row r="42" spans="1:52" x14ac:dyDescent="0.25">
      <c r="V42" s="1">
        <v>2</v>
      </c>
      <c r="W42" s="1">
        <f>J35</f>
        <v>0</v>
      </c>
      <c r="X42" s="3">
        <f>J36</f>
        <v>0</v>
      </c>
      <c r="Y42" s="3">
        <f>J37</f>
        <v>0</v>
      </c>
      <c r="Z42" s="3">
        <f>J38</f>
        <v>0</v>
      </c>
      <c r="AA42" s="3">
        <f>J39</f>
        <v>0</v>
      </c>
      <c r="AC42" s="1">
        <v>2</v>
      </c>
      <c r="AD42" s="30">
        <f>PRODUCT(W42*100*1/W51)</f>
        <v>0</v>
      </c>
      <c r="AE42" s="33">
        <f>PRODUCT(X42*100*1/X51)</f>
        <v>0</v>
      </c>
      <c r="AF42" s="33">
        <f>PRODUCT(Y42*100*1/Y51)</f>
        <v>0</v>
      </c>
      <c r="AG42" s="33">
        <f>PRODUCT(Z42*100*1/Z51)</f>
        <v>0</v>
      </c>
      <c r="AH42" s="33">
        <f>PRODUCT(AA42*100*1/AA51)</f>
        <v>0</v>
      </c>
      <c r="AJ42" s="1">
        <v>2</v>
      </c>
      <c r="AK42" s="30">
        <f>AD35+AD36+AD37+AD38+AD39+AD40+AD41+AD42</f>
        <v>100</v>
      </c>
      <c r="AL42" s="33">
        <f>AE35+AE36+AE37+AE38+AE39+AE40+AE41+AE42</f>
        <v>99.999999999999986</v>
      </c>
      <c r="AM42" s="33">
        <f>AF35+AF36+AF37+AF38+AF39+AF40+AF41+AF42</f>
        <v>91.304347826086953</v>
      </c>
      <c r="AN42" s="33">
        <f>AG35+AG36+AG37+AG38+AG39+AG40+AG41+AG42</f>
        <v>100</v>
      </c>
      <c r="AO42" s="33">
        <f>AH35+AH36+AH37+AH38+AH39+AH40+AH41+AH42</f>
        <v>82.608695652173907</v>
      </c>
      <c r="AR42" s="10"/>
      <c r="AS42" s="10"/>
      <c r="AT42" s="10"/>
      <c r="AU42" s="10"/>
      <c r="AV42" s="10"/>
      <c r="AW42" s="10"/>
      <c r="AX42" s="10"/>
    </row>
    <row r="43" spans="1:52" x14ac:dyDescent="0.25">
      <c r="V43" s="1">
        <v>4</v>
      </c>
      <c r="W43" s="1">
        <f>K35</f>
        <v>0</v>
      </c>
      <c r="X43" s="3">
        <f>K36</f>
        <v>0</v>
      </c>
      <c r="Y43" s="3">
        <f>K37</f>
        <v>0</v>
      </c>
      <c r="Z43" s="3">
        <f>K38</f>
        <v>0</v>
      </c>
      <c r="AA43" s="3">
        <f>K39</f>
        <v>1</v>
      </c>
      <c r="AC43" s="1">
        <v>4</v>
      </c>
      <c r="AD43" s="30">
        <f>PRODUCT(W43*100*1/W51)</f>
        <v>0</v>
      </c>
      <c r="AE43" s="33">
        <f>PRODUCT(X43*100*1/X51)</f>
        <v>0</v>
      </c>
      <c r="AF43" s="33">
        <f>PRODUCT(Y43*100*1/Y51)</f>
        <v>0</v>
      </c>
      <c r="AG43" s="33">
        <f>PRODUCT(Z43*100*1/Z51)</f>
        <v>0</v>
      </c>
      <c r="AH43" s="33">
        <f>PRODUCT(AA43*100*1/AA51)</f>
        <v>4.3478260869565215</v>
      </c>
      <c r="AJ43" s="1">
        <v>4</v>
      </c>
      <c r="AK43" s="30">
        <f>AD35+AD36+AD37+AD38+AD39+AD40+AD41+AD42+AD43</f>
        <v>100</v>
      </c>
      <c r="AL43" s="33">
        <f>AE35+AE36+AE37+AE38+AE39+AE40+AE41+AE42+AE43</f>
        <v>99.999999999999986</v>
      </c>
      <c r="AM43" s="33">
        <f>AF35+AF36+AF37+AF38+AF39+AF40+AF41+AF42+AF43</f>
        <v>91.304347826086953</v>
      </c>
      <c r="AN43" s="33">
        <f>AG35+AG36+AG37+AG38+AG39+AG40+AG41+AG42+AG43</f>
        <v>100</v>
      </c>
      <c r="AO43" s="33">
        <f>AH35+AH36+AH37+AH38+AH39+AH40+AH41+AH42+AH43</f>
        <v>86.956521739130423</v>
      </c>
      <c r="AR43" s="10"/>
      <c r="AS43" s="10"/>
      <c r="AT43" s="10"/>
      <c r="AU43" s="10"/>
      <c r="AV43" s="10"/>
      <c r="AW43" s="10"/>
      <c r="AX43" s="10"/>
    </row>
    <row r="44" spans="1:52" x14ac:dyDescent="0.25">
      <c r="V44" s="1">
        <v>8</v>
      </c>
      <c r="W44" s="1">
        <f>L35</f>
        <v>0</v>
      </c>
      <c r="X44" s="3">
        <f>L36</f>
        <v>0</v>
      </c>
      <c r="Y44" s="3">
        <f>L37</f>
        <v>0</v>
      </c>
      <c r="Z44" s="3">
        <f>L38</f>
        <v>0</v>
      </c>
      <c r="AA44" s="3">
        <f>L39</f>
        <v>1</v>
      </c>
      <c r="AC44" s="1">
        <v>8</v>
      </c>
      <c r="AD44" s="30">
        <f>PRODUCT(W44*100*1/W51)</f>
        <v>0</v>
      </c>
      <c r="AE44" s="33">
        <f>PRODUCT(X44*100*1/X51)</f>
        <v>0</v>
      </c>
      <c r="AF44" s="33">
        <f>PRODUCT(Y44*100*1/Y51)</f>
        <v>0</v>
      </c>
      <c r="AG44" s="33">
        <f>PRODUCT(Z44*100*1/Z51)</f>
        <v>0</v>
      </c>
      <c r="AH44" s="33">
        <f>PRODUCT(AA44*100*1/AA51)</f>
        <v>4.3478260869565215</v>
      </c>
      <c r="AJ44" s="1">
        <v>8</v>
      </c>
      <c r="AK44" s="30">
        <f>AD35+AD36+AD37+AD38+AD39+AD40+AD41+AD42+AD43+AD44</f>
        <v>100</v>
      </c>
      <c r="AL44" s="33">
        <f>AE35+AE36+AE37+AE38+AE39+AE40+AE41+AE42+AE43+AE44</f>
        <v>99.999999999999986</v>
      </c>
      <c r="AM44" s="33">
        <f>AF35+AF36+AF37+AF38+AF39+AF40+AF41+AF42+AF43+AF44</f>
        <v>91.304347826086953</v>
      </c>
      <c r="AN44" s="33">
        <f>AG35+AG36+AG37+AG38+AG39+AG40+AG41+AG42+AG43+AG44</f>
        <v>100</v>
      </c>
      <c r="AO44" s="33">
        <f>AH35+AH36+AH37+AH38+AH39+AH40+AH41+AH42+AH43+AH44</f>
        <v>91.304347826086939</v>
      </c>
      <c r="AR44" s="10"/>
      <c r="AS44" s="10"/>
      <c r="AT44" s="10"/>
      <c r="AU44" s="10"/>
      <c r="AV44" s="10"/>
      <c r="AW44" s="10"/>
      <c r="AX44" s="10"/>
    </row>
    <row r="45" spans="1:52" x14ac:dyDescent="0.25">
      <c r="V45" s="1">
        <v>16</v>
      </c>
      <c r="W45" s="1">
        <f>M35</f>
        <v>0</v>
      </c>
      <c r="X45" s="3">
        <f>M36</f>
        <v>0</v>
      </c>
      <c r="Y45" s="3">
        <f>M37</f>
        <v>0</v>
      </c>
      <c r="Z45" s="3">
        <f>M38</f>
        <v>0</v>
      </c>
      <c r="AA45" s="3">
        <f>M39</f>
        <v>1</v>
      </c>
      <c r="AC45" s="1">
        <v>16</v>
      </c>
      <c r="AD45" s="30">
        <f>PRODUCT(W45*100*1/W51)</f>
        <v>0</v>
      </c>
      <c r="AE45" s="33">
        <f>PRODUCT(X45*100*1/X51)</f>
        <v>0</v>
      </c>
      <c r="AF45" s="33">
        <f>PRODUCT(Y45*100*1/Y51)</f>
        <v>0</v>
      </c>
      <c r="AG45" s="33">
        <f>PRODUCT(Z45*100*1/Z51)</f>
        <v>0</v>
      </c>
      <c r="AH45" s="33">
        <f>PRODUCT(AA45*100*1/AA51)</f>
        <v>4.3478260869565215</v>
      </c>
      <c r="AJ45" s="1">
        <v>16</v>
      </c>
      <c r="AK45" s="30">
        <f>AD35+AD36+AD37+AD38+AD39+AD40+AD41+AD42+AD43+AD44+AD45</f>
        <v>100</v>
      </c>
      <c r="AL45" s="33">
        <f>AE35+AE36+AE37+AE38+AE39+AE40+AE41+AE42+AE43+AE44+AE45</f>
        <v>99.999999999999986</v>
      </c>
      <c r="AM45" s="33">
        <f>AF35+AF36+AF37+AF38+AF39+AF40+AF41+AF42+AF43+AF44+AF45</f>
        <v>91.304347826086953</v>
      </c>
      <c r="AN45" s="33">
        <f>AG35+AG36+AG37+AG38+AG39+AG40+AG41+AG42+AG43+AG44+AG45</f>
        <v>100</v>
      </c>
      <c r="AO45" s="33">
        <f>AH35+AH36+AH37+AH38+AH39+AH40+AH41+AH42+AH43+AH44+AH45</f>
        <v>95.652173913043455</v>
      </c>
      <c r="AR45" s="10"/>
      <c r="AS45" s="10"/>
      <c r="AT45" s="10"/>
      <c r="AU45" s="10"/>
      <c r="AV45" s="10"/>
      <c r="AW45" s="10"/>
      <c r="AX45" s="10"/>
    </row>
    <row r="46" spans="1:52" x14ac:dyDescent="0.25">
      <c r="V46" s="1">
        <v>32</v>
      </c>
      <c r="W46" s="1">
        <f>N35</f>
        <v>0</v>
      </c>
      <c r="X46" s="3">
        <f>N36</f>
        <v>0</v>
      </c>
      <c r="Y46" s="3">
        <f>N37</f>
        <v>1</v>
      </c>
      <c r="Z46" s="3">
        <f>N38</f>
        <v>0</v>
      </c>
      <c r="AA46" s="3">
        <f>N39</f>
        <v>0</v>
      </c>
      <c r="AC46" s="1">
        <v>32</v>
      </c>
      <c r="AD46" s="30">
        <f>PRODUCT(W46*100*1/W51)</f>
        <v>0</v>
      </c>
      <c r="AE46" s="33">
        <f>PRODUCT(X46*100*1/X51)</f>
        <v>0</v>
      </c>
      <c r="AF46" s="33">
        <f>PRODUCT(Y46*100*1/Y51)</f>
        <v>4.3478260869565215</v>
      </c>
      <c r="AG46" s="33">
        <f>PRODUCT(Z46*100*1/Z51)</f>
        <v>0</v>
      </c>
      <c r="AH46" s="33">
        <f>PRODUCT(AA46*100*1/AA51)</f>
        <v>0</v>
      </c>
      <c r="AJ46" s="1">
        <v>32</v>
      </c>
      <c r="AK46" s="30">
        <f>AD35+AD36+AD37+AD38+AD39+AD40+AD41+AD42+AD43+AD44+AD45+AD46</f>
        <v>100</v>
      </c>
      <c r="AL46" s="33">
        <f>AE35+AE36+AE37+AE38+AE39+AE40+AE41+AE42+AE43+AE44+AE45+AE46</f>
        <v>99.999999999999986</v>
      </c>
      <c r="AM46" s="33">
        <f>AF35+AF36+AF37+AF38+AF39+AF40+AF41+AF42+AF43+AF44+AF45+AF46</f>
        <v>95.65217391304347</v>
      </c>
      <c r="AN46" s="33">
        <f>AG35+AG36+AG37+AG38+AG39+AG40+AG41+AG42+AG43+AG44+AG45+AG46</f>
        <v>100</v>
      </c>
      <c r="AO46" s="33">
        <f>AH35+AH36+AH37+AH38+AH39+AH40+AH41+AH42+AH43+AH44+AH45+AH46</f>
        <v>95.652173913043455</v>
      </c>
      <c r="AR46" s="10"/>
      <c r="AS46" s="10"/>
      <c r="AT46" s="10"/>
      <c r="AU46" s="10"/>
      <c r="AV46" s="10"/>
      <c r="AW46" s="10"/>
      <c r="AX46" s="10"/>
    </row>
    <row r="47" spans="1:52" x14ac:dyDescent="0.25">
      <c r="V47" s="1">
        <v>64</v>
      </c>
      <c r="W47" s="1">
        <f>O35</f>
        <v>0</v>
      </c>
      <c r="X47" s="3">
        <f>O36</f>
        <v>0</v>
      </c>
      <c r="Y47" s="3">
        <f>O37</f>
        <v>0</v>
      </c>
      <c r="Z47" s="3">
        <f>O38</f>
        <v>0</v>
      </c>
      <c r="AA47" s="3">
        <f>O39</f>
        <v>0</v>
      </c>
      <c r="AC47" s="1">
        <v>64</v>
      </c>
      <c r="AD47" s="30">
        <f>PRODUCT(W47*100*1/W51)</f>
        <v>0</v>
      </c>
      <c r="AE47" s="33">
        <f>PRODUCT(X47*100*1/X51)</f>
        <v>0</v>
      </c>
      <c r="AF47" s="33">
        <f>PRODUCT(Y47*100*1/Y51)</f>
        <v>0</v>
      </c>
      <c r="AG47" s="33">
        <f>PRODUCT(Z47*100*1/Z51)</f>
        <v>0</v>
      </c>
      <c r="AH47" s="33">
        <f>PRODUCT(AA47*100*1/AA51)</f>
        <v>0</v>
      </c>
      <c r="AJ47" s="1">
        <v>64</v>
      </c>
      <c r="AK47" s="30">
        <f>AD35+AD36+AD37+AD38+AD39+AD40+AD41+AD42+AD43+AD44+AD45+AD46+AD47</f>
        <v>100</v>
      </c>
      <c r="AL47" s="33">
        <f>AE35+AE36+AE37+AE38+AE39+AE40+AE41+AE42+AE43+AE44+AE45+AE46+AE47</f>
        <v>99.999999999999986</v>
      </c>
      <c r="AM47" s="33">
        <f>AF35+AF36+AF37+AF38+AF39+AF40+AF41+AF42+AF43+AF44+AF45+AF46+AF47</f>
        <v>95.65217391304347</v>
      </c>
      <c r="AN47" s="33">
        <f>AG35+AG36+AG37+AG38+AG39+AG40+AG41+AG42+AG43+AG44+AG45+AG46+AG47</f>
        <v>100</v>
      </c>
      <c r="AO47" s="33">
        <f>AH35+AH36+AH37+AH38+AH39+AH40+AH41+AH42+AH43+AH44+AH45+AH46+AH47</f>
        <v>95.652173913043455</v>
      </c>
      <c r="AR47" s="10"/>
      <c r="AS47" s="10"/>
      <c r="AT47" s="10"/>
      <c r="AU47" s="10"/>
      <c r="AV47" s="10"/>
      <c r="AW47" s="10"/>
      <c r="AX47" s="10"/>
    </row>
    <row r="48" spans="1:52" x14ac:dyDescent="0.25">
      <c r="V48" s="1">
        <v>128</v>
      </c>
      <c r="W48" s="1">
        <f>P35</f>
        <v>0</v>
      </c>
      <c r="X48" s="3">
        <f>P36</f>
        <v>0</v>
      </c>
      <c r="Y48" s="3">
        <f>P37</f>
        <v>0</v>
      </c>
      <c r="Z48" s="3">
        <f>P38</f>
        <v>0</v>
      </c>
      <c r="AA48" s="3">
        <f>P39</f>
        <v>0</v>
      </c>
      <c r="AC48" s="1">
        <v>128</v>
      </c>
      <c r="AD48" s="30">
        <f>PRODUCT(W48*100*1/W51)</f>
        <v>0</v>
      </c>
      <c r="AE48" s="33">
        <f>PRODUCT(X48*100*1/X51)</f>
        <v>0</v>
      </c>
      <c r="AF48" s="33">
        <f>PRODUCT(Y48*100*1/Y51)</f>
        <v>0</v>
      </c>
      <c r="AG48" s="33">
        <f>PRODUCT(Z48*100*1/Z51)</f>
        <v>0</v>
      </c>
      <c r="AH48" s="33">
        <f>PRODUCT(AA48*100*1/AA51)</f>
        <v>0</v>
      </c>
      <c r="AJ48" s="1">
        <v>128</v>
      </c>
      <c r="AK48" s="30">
        <f>AD35+AD36+AD37+AD38+AD39+AD40+AD41+AD42+AD43+AD44+AD45+AD46+AD47+AD48</f>
        <v>100</v>
      </c>
      <c r="AL48" s="33">
        <f>AE35+AE36+AE37+AE38+AE39+AE40+AE41+AE42+AE43+AE44+AE45+AE46+AE47+AE48</f>
        <v>99.999999999999986</v>
      </c>
      <c r="AM48" s="33">
        <f>AF35+AF36+AF37+AF38+AF39+AF40+AF41+AF42+AF43+AF44+AF45+AF46+AF47+AF48</f>
        <v>95.65217391304347</v>
      </c>
      <c r="AN48" s="33">
        <f>AG35+AG36+AG37+AG38+AG39+AG40+AG41+AG42+AG43+AG44+AG45+AG46+AG47+AG48</f>
        <v>100</v>
      </c>
      <c r="AO48" s="33">
        <f>AH35+AH36+AH37+AH38+AH39+AH40+AH41+AH42+AH43+AH44+AH45+AH46+AH47+AH48</f>
        <v>95.652173913043455</v>
      </c>
      <c r="AR48" s="10"/>
      <c r="AS48" s="10"/>
      <c r="AT48" s="10"/>
      <c r="AU48" s="10"/>
      <c r="AV48" s="10"/>
      <c r="AW48" s="10"/>
      <c r="AX48" s="10"/>
    </row>
    <row r="49" spans="22:52" x14ac:dyDescent="0.25">
      <c r="V49" s="1">
        <v>256</v>
      </c>
      <c r="W49" s="1">
        <f>Q35</f>
        <v>0</v>
      </c>
      <c r="X49" s="3">
        <f>Q36</f>
        <v>0</v>
      </c>
      <c r="Y49" s="3">
        <f>Q37</f>
        <v>0</v>
      </c>
      <c r="Z49" s="3">
        <f>Q38</f>
        <v>0</v>
      </c>
      <c r="AA49" s="3">
        <f>Q39</f>
        <v>0</v>
      </c>
      <c r="AC49" s="1">
        <v>256</v>
      </c>
      <c r="AD49" s="30">
        <f>PRODUCT(W49*100*1/W51)</f>
        <v>0</v>
      </c>
      <c r="AE49" s="33">
        <f>PRODUCT(X49*100*1/X51)</f>
        <v>0</v>
      </c>
      <c r="AF49" s="33">
        <f>PRODUCT(Y49*100*1/Y51)</f>
        <v>0</v>
      </c>
      <c r="AG49" s="33">
        <f>PRODUCT(Z49*100*1/Z51)</f>
        <v>0</v>
      </c>
      <c r="AH49" s="33">
        <f>PRODUCT(AA49*100*1/AA51)</f>
        <v>0</v>
      </c>
      <c r="AJ49" s="1">
        <v>256</v>
      </c>
      <c r="AK49" s="30">
        <f>AD35+AD36+AD37+AD38+AD39+AD40+AD41+AD42+AD43+AD44+AD45+AD46+AD47+AD48+AD49</f>
        <v>100</v>
      </c>
      <c r="AL49" s="33">
        <f>AE35+AE36+AE37+AE38+AE39+AE40+AE41+AE42+AE43+AE44+AE45+AE46+AE47+AE48+AE49</f>
        <v>99.999999999999986</v>
      </c>
      <c r="AM49" s="33">
        <f>AF35+AF36+AF37+AF38+AF39+AF40+AF41+AF42+AF43+AF44+AF45+AF46+AF47+AF48+AF49</f>
        <v>95.65217391304347</v>
      </c>
      <c r="AN49" s="33">
        <f>AG35+AG36+AG37+AG38+AG39+AG40+AG41+AG42+AG43+AG44+AG45+AG46+AG47+AG48+AG49</f>
        <v>100</v>
      </c>
      <c r="AO49" s="33">
        <f>AH35+AH36+AH37+AH38+AH39+AH40+AH41+AH42+AH43+AH44+AH45+AH46+AH47+AH48+AH49</f>
        <v>95.652173913043455</v>
      </c>
      <c r="AR49" s="10"/>
      <c r="AS49" s="10"/>
      <c r="AT49" s="10"/>
      <c r="AU49" s="10"/>
      <c r="AV49" s="10"/>
      <c r="AW49" s="10"/>
      <c r="AX49" s="10"/>
    </row>
    <row r="50" spans="22:52" x14ac:dyDescent="0.25">
      <c r="V50" s="1">
        <v>512</v>
      </c>
      <c r="W50" s="1">
        <f>R35</f>
        <v>0</v>
      </c>
      <c r="X50" s="3">
        <f>R36</f>
        <v>0</v>
      </c>
      <c r="Y50" s="3">
        <f>R37</f>
        <v>1</v>
      </c>
      <c r="Z50" s="3">
        <f>R38</f>
        <v>0</v>
      </c>
      <c r="AA50" s="3">
        <f>R39</f>
        <v>1</v>
      </c>
      <c r="AC50" s="1">
        <v>512</v>
      </c>
      <c r="AD50" s="30">
        <f>PRODUCT(W50*100*1/W51)</f>
        <v>0</v>
      </c>
      <c r="AE50" s="33">
        <f>PRODUCT(X50*100*1/X51)</f>
        <v>0</v>
      </c>
      <c r="AF50" s="33">
        <f>PRODUCT(Y50*100*1/Y51)</f>
        <v>4.3478260869565215</v>
      </c>
      <c r="AG50" s="33">
        <f>PRODUCT(Z50*100*1/Z51)</f>
        <v>0</v>
      </c>
      <c r="AH50" s="33">
        <f>PRODUCT(AA50*100*1/AA51)</f>
        <v>4.3478260869565215</v>
      </c>
      <c r="AJ50" s="1">
        <v>512</v>
      </c>
      <c r="AK50" s="30">
        <f>AD35+AD36+AD37+AD38+AD39+AD40+AD41+AD42+AD43+AD44+AD45+AD46+AD47+AD48+AD49+AD50</f>
        <v>100</v>
      </c>
      <c r="AL50" s="33">
        <f>AE35+AE36+AE37+AE38+AE39+AE40+AE41+AE42+AE43+AE44+AE45+AE46+AE47+AE48+AE49+AE50</f>
        <v>99.999999999999986</v>
      </c>
      <c r="AM50" s="33">
        <f>AF35+AF36+AF37+AF38+AF39+AF40+AF41+AF42+AF43+AF44+AF45+AF46+AF47+AF48+AF49+AF50</f>
        <v>99.999999999999986</v>
      </c>
      <c r="AN50" s="33">
        <f>AG35+AG36+AG37+AG38+AG39+AG40+AG41+AG42+AG43+AG44+AG45+AG46+AG47+AG48+AG49+AG50</f>
        <v>100</v>
      </c>
      <c r="AO50" s="33">
        <f>AH35+AH36+AH37+AH38+AH39+AH40+AH41+AH42+AH43+AH44+AH45+AH46+AH47+AH48+AH49+AH50</f>
        <v>99.999999999999972</v>
      </c>
      <c r="AR50" s="10"/>
      <c r="AS50" s="10"/>
      <c r="AT50" s="10"/>
      <c r="AU50" s="10"/>
      <c r="AV50" s="10"/>
      <c r="AW50" s="10"/>
      <c r="AX50" s="10"/>
    </row>
    <row r="51" spans="22:52" x14ac:dyDescent="0.25">
      <c r="V51" s="1" t="s">
        <v>1</v>
      </c>
      <c r="W51" s="1">
        <f>S35</f>
        <v>23</v>
      </c>
      <c r="X51" s="1">
        <f>S36</f>
        <v>23</v>
      </c>
      <c r="Y51" s="1">
        <f>S37</f>
        <v>23</v>
      </c>
      <c r="Z51" s="1">
        <f>S38</f>
        <v>23</v>
      </c>
      <c r="AA51" s="1">
        <f>S39</f>
        <v>23</v>
      </c>
      <c r="AC51" s="1" t="s">
        <v>1</v>
      </c>
      <c r="AD51" s="30">
        <f>SUM(AD35:AD50)</f>
        <v>100</v>
      </c>
      <c r="AE51" s="30">
        <f>SUM(AE35:AE50)</f>
        <v>99.999999999999986</v>
      </c>
      <c r="AF51" s="30">
        <f>SUM(AF35:AF50)</f>
        <v>99.999999999999986</v>
      </c>
      <c r="AG51" s="30">
        <f>SUM(AG35:AG50)</f>
        <v>100</v>
      </c>
      <c r="AH51" s="30">
        <f>SUM(AH35:AH50)</f>
        <v>99.999999999999972</v>
      </c>
      <c r="AP51" s="30"/>
      <c r="AS51" s="10"/>
      <c r="AT51" s="10"/>
      <c r="AU51" s="10"/>
      <c r="AV51" s="10"/>
      <c r="AW51" s="10"/>
      <c r="AX51" s="10"/>
      <c r="AY51" s="10"/>
    </row>
    <row r="52" spans="22:52" x14ac:dyDescent="0.25">
      <c r="AI52" s="30"/>
      <c r="AP52" s="30"/>
      <c r="AQ52" s="30"/>
      <c r="AS52" s="10"/>
      <c r="AT52" s="10"/>
      <c r="AU52" s="10"/>
      <c r="AV52" s="10"/>
      <c r="AW52" s="10"/>
      <c r="AX52" s="10"/>
      <c r="AY52" s="10"/>
      <c r="AZ52" s="10"/>
    </row>
    <row r="53" spans="22:52" x14ac:dyDescent="0.25">
      <c r="AI53" s="30"/>
      <c r="AP53" s="30"/>
      <c r="AQ53" s="30"/>
      <c r="AS53" s="10"/>
      <c r="AT53" s="10"/>
      <c r="AU53" s="10"/>
      <c r="AV53" s="10"/>
      <c r="AW53" s="10"/>
      <c r="AX53" s="10"/>
      <c r="AY53" s="10"/>
      <c r="AZ53" s="10"/>
    </row>
    <row r="54" spans="22:52" x14ac:dyDescent="0.25">
      <c r="AI54" s="30"/>
      <c r="AP54" s="30"/>
      <c r="AQ54" s="30"/>
      <c r="AS54" s="10"/>
      <c r="AT54" s="10"/>
      <c r="AU54" s="10"/>
      <c r="AV54" s="10"/>
      <c r="AW54" s="10"/>
      <c r="AX54" s="10"/>
      <c r="AY54" s="10"/>
      <c r="AZ54" s="10"/>
    </row>
    <row r="55" spans="22:52" x14ac:dyDescent="0.25">
      <c r="AI55" s="30"/>
      <c r="AP55" s="30"/>
      <c r="AQ55" s="30"/>
      <c r="AS55" s="10"/>
      <c r="AT55" s="10"/>
      <c r="AU55" s="10"/>
      <c r="AV55" s="10"/>
      <c r="AW55" s="10"/>
      <c r="AX55" s="10"/>
      <c r="AY55" s="10"/>
      <c r="AZ55" s="10"/>
    </row>
    <row r="56" spans="22:52" x14ac:dyDescent="0.25">
      <c r="AI56" s="30"/>
      <c r="AP56" s="30"/>
      <c r="AQ56" s="30"/>
      <c r="AS56" s="10"/>
      <c r="AT56" s="10"/>
      <c r="AU56" s="10"/>
      <c r="AV56" s="10"/>
      <c r="AW56" s="10"/>
      <c r="AX56" s="10"/>
      <c r="AY56" s="10"/>
      <c r="AZ56" s="10"/>
    </row>
    <row r="57" spans="22:52" x14ac:dyDescent="0.25">
      <c r="AI57" s="30"/>
      <c r="AP57" s="30"/>
      <c r="AQ57" s="30"/>
      <c r="AS57" s="10"/>
      <c r="AT57" s="10"/>
      <c r="AU57" s="10"/>
      <c r="AV57" s="10"/>
      <c r="AW57" s="10"/>
      <c r="AX57" s="10"/>
      <c r="AY57" s="10"/>
      <c r="AZ57" s="10"/>
    </row>
    <row r="58" spans="22:52" x14ac:dyDescent="0.25">
      <c r="AI58" s="30"/>
      <c r="AP58" s="30"/>
      <c r="AQ58" s="30"/>
      <c r="AS58" s="10"/>
      <c r="AT58" s="10"/>
      <c r="AU58" s="10"/>
      <c r="AV58" s="10"/>
      <c r="AW58" s="10"/>
      <c r="AX58" s="10"/>
      <c r="AY58" s="10"/>
      <c r="AZ58" s="10"/>
    </row>
    <row r="59" spans="22:52" x14ac:dyDescent="0.25">
      <c r="AI59" s="30"/>
      <c r="AP59" s="30"/>
      <c r="AQ59" s="30"/>
      <c r="AS59" s="10"/>
      <c r="AT59" s="10"/>
      <c r="AU59" s="10"/>
      <c r="AV59" s="10"/>
      <c r="AW59" s="10"/>
      <c r="AX59" s="10"/>
      <c r="AY59" s="10"/>
      <c r="AZ59" s="10"/>
    </row>
    <row r="60" spans="22:52" x14ac:dyDescent="0.25">
      <c r="AI60" s="30"/>
      <c r="AP60" s="30"/>
      <c r="AQ60" s="30"/>
      <c r="AS60" s="10"/>
      <c r="AT60" s="10"/>
      <c r="AU60" s="10"/>
      <c r="AV60" s="10"/>
      <c r="AW60" s="10"/>
      <c r="AX60" s="10"/>
      <c r="AY60" s="10"/>
      <c r="AZ60" s="10"/>
    </row>
    <row r="61" spans="22:52" x14ac:dyDescent="0.25">
      <c r="AI61" s="30"/>
      <c r="AP61" s="30"/>
      <c r="AQ61" s="30"/>
      <c r="AS61" s="10"/>
      <c r="AT61" s="10"/>
      <c r="AU61" s="10"/>
      <c r="AV61" s="10"/>
      <c r="AW61" s="10"/>
      <c r="AX61" s="10"/>
      <c r="AY61" s="10"/>
      <c r="AZ61" s="10"/>
    </row>
  </sheetData>
  <pageMargins left="0.7" right="0.7" top="0.78740157499999996" bottom="0.78740157499999996"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61"/>
  <sheetViews>
    <sheetView topLeftCell="A13" zoomScale="75" zoomScaleNormal="75" workbookViewId="0">
      <selection activeCell="B34" sqref="B34:S39"/>
    </sheetView>
  </sheetViews>
  <sheetFormatPr baseColWidth="10" defaultRowHeight="15" x14ac:dyDescent="0.25"/>
  <cols>
    <col min="3" max="18" width="8.28515625" customWidth="1"/>
    <col min="23" max="27" width="8.28515625" customWidth="1"/>
    <col min="30" max="35" width="8.28515625" style="30" customWidth="1"/>
    <col min="37" max="42" width="8.28515625" style="30" customWidth="1"/>
    <col min="43" max="43" width="8.28515625" customWidth="1"/>
    <col min="45" max="50" width="6.28515625" customWidth="1"/>
    <col min="51" max="51" width="4.7109375" customWidth="1"/>
  </cols>
  <sheetData>
    <row r="1" spans="1:52" s="1" customFormat="1" x14ac:dyDescent="0.25">
      <c r="AD1" s="30"/>
      <c r="AE1" s="30"/>
      <c r="AF1" s="30"/>
      <c r="AG1" s="30"/>
      <c r="AH1" s="30"/>
      <c r="AI1" s="30"/>
      <c r="AK1" s="30"/>
      <c r="AL1" s="30"/>
      <c r="AM1" s="30"/>
      <c r="AN1" s="30"/>
      <c r="AO1" s="30"/>
      <c r="AP1" s="30"/>
      <c r="AQ1" s="30"/>
    </row>
    <row r="2" spans="1:52" s="1" customFormat="1" x14ac:dyDescent="0.25">
      <c r="AD2" s="30"/>
      <c r="AE2" s="30"/>
      <c r="AF2" s="30"/>
      <c r="AG2" s="30"/>
      <c r="AH2" s="30"/>
      <c r="AI2" s="30"/>
      <c r="AK2" s="30"/>
      <c r="AL2" s="30"/>
      <c r="AM2" s="30"/>
      <c r="AN2" s="30"/>
      <c r="AO2" s="30"/>
      <c r="AP2" s="30"/>
      <c r="AQ2" s="30"/>
    </row>
    <row r="3" spans="1:52" s="1" customFormat="1" x14ac:dyDescent="0.25">
      <c r="A3" s="1" t="s">
        <v>103</v>
      </c>
      <c r="W3" s="1" t="str">
        <f>A3</f>
        <v>Streptococcus anginosus</v>
      </c>
      <c r="AD3" s="30" t="str">
        <f>A3</f>
        <v>Streptococcus anginosus</v>
      </c>
      <c r="AE3" s="30"/>
      <c r="AF3" s="30"/>
      <c r="AG3" s="30"/>
      <c r="AH3" s="30"/>
      <c r="AI3" s="30"/>
      <c r="AK3" s="30" t="str">
        <f>A3</f>
        <v>Streptococcus anginosus</v>
      </c>
      <c r="AL3" s="30"/>
      <c r="AM3" s="30"/>
      <c r="AN3" s="30"/>
      <c r="AO3" s="30"/>
      <c r="AP3" s="30"/>
      <c r="AQ3" s="30"/>
      <c r="AS3" s="10"/>
      <c r="AT3" s="10"/>
      <c r="AU3" s="10"/>
      <c r="AV3" s="10"/>
      <c r="AW3" s="10"/>
      <c r="AX3" s="10"/>
      <c r="AY3" s="10"/>
      <c r="AZ3" s="10"/>
    </row>
    <row r="4" spans="1:52" s="1" customFormat="1" ht="18.75" x14ac:dyDescent="0.25">
      <c r="B4" s="1" t="s">
        <v>0</v>
      </c>
      <c r="C4" s="1">
        <v>1.5625E-2</v>
      </c>
      <c r="D4" s="1">
        <v>3.125E-2</v>
      </c>
      <c r="E4" s="1">
        <v>6.25E-2</v>
      </c>
      <c r="F4" s="1">
        <v>0.125</v>
      </c>
      <c r="G4" s="1">
        <v>0.25</v>
      </c>
      <c r="H4" s="1">
        <v>0.5</v>
      </c>
      <c r="I4" s="1">
        <v>1</v>
      </c>
      <c r="J4" s="1">
        <v>2</v>
      </c>
      <c r="K4" s="1">
        <v>4</v>
      </c>
      <c r="L4" s="1">
        <v>8</v>
      </c>
      <c r="M4" s="1">
        <v>16</v>
      </c>
      <c r="N4" s="1">
        <v>32</v>
      </c>
      <c r="O4" s="1">
        <v>64</v>
      </c>
      <c r="P4" s="1">
        <v>128</v>
      </c>
      <c r="Q4" s="1">
        <v>256</v>
      </c>
      <c r="R4" s="1">
        <v>512</v>
      </c>
      <c r="S4" s="1" t="s">
        <v>1</v>
      </c>
      <c r="V4" s="1" t="s">
        <v>0</v>
      </c>
      <c r="W4" s="1" t="str">
        <f>B5</f>
        <v>Cefuroxim</v>
      </c>
      <c r="X4" s="1" t="str">
        <f>B6</f>
        <v>Moxifloxacin</v>
      </c>
      <c r="Y4" s="1" t="str">
        <f>B7</f>
        <v>Clindamycin</v>
      </c>
      <c r="Z4" s="1" t="str">
        <f>B8</f>
        <v>Benzylpenicillin</v>
      </c>
      <c r="AA4" s="1" t="str">
        <f>B9</f>
        <v>Erythromycin</v>
      </c>
      <c r="AD4" s="30" t="str">
        <f>W4</f>
        <v>Cefuroxim</v>
      </c>
      <c r="AE4" s="30" t="str">
        <f>X4</f>
        <v>Moxifloxacin</v>
      </c>
      <c r="AF4" s="30" t="str">
        <f>Y4</f>
        <v>Clindamycin</v>
      </c>
      <c r="AG4" s="30" t="str">
        <f>Z4</f>
        <v>Benzylpenicillin</v>
      </c>
      <c r="AH4" s="30" t="str">
        <f>AA4</f>
        <v>Erythromycin</v>
      </c>
      <c r="AK4" s="30" t="str">
        <f>W4</f>
        <v>Cefuroxim</v>
      </c>
      <c r="AL4" s="30" t="str">
        <f>X4</f>
        <v>Moxifloxacin</v>
      </c>
      <c r="AM4" s="30" t="str">
        <f>Y4</f>
        <v>Clindamycin</v>
      </c>
      <c r="AN4" s="30" t="str">
        <f>Z4</f>
        <v>Benzylpenicillin</v>
      </c>
      <c r="AO4" s="30" t="str">
        <f>AA4</f>
        <v>Erythromycin</v>
      </c>
      <c r="AP4" s="30"/>
      <c r="AR4" s="39"/>
      <c r="AS4" s="24" t="s">
        <v>75</v>
      </c>
      <c r="AT4" s="24" t="s">
        <v>69</v>
      </c>
      <c r="AU4" s="24" t="s">
        <v>79</v>
      </c>
      <c r="AV4" s="24" t="s">
        <v>73</v>
      </c>
      <c r="AW4" s="24" t="s">
        <v>84</v>
      </c>
      <c r="AX4" s="10"/>
    </row>
    <row r="5" spans="1:52" s="1" customFormat="1" ht="18.75" x14ac:dyDescent="0.25">
      <c r="B5" s="1" t="s">
        <v>9</v>
      </c>
      <c r="C5" s="2">
        <v>0</v>
      </c>
      <c r="D5" s="2">
        <v>0</v>
      </c>
      <c r="E5" s="2">
        <v>2</v>
      </c>
      <c r="F5" s="2">
        <v>6</v>
      </c>
      <c r="G5" s="2">
        <v>6</v>
      </c>
      <c r="H5" s="2">
        <v>2</v>
      </c>
      <c r="I5" s="3">
        <v>0</v>
      </c>
      <c r="J5" s="3">
        <v>0</v>
      </c>
      <c r="K5" s="3">
        <v>0</v>
      </c>
      <c r="L5" s="3">
        <v>0</v>
      </c>
      <c r="M5" s="3">
        <v>0</v>
      </c>
      <c r="N5" s="3">
        <v>0</v>
      </c>
      <c r="O5" s="3">
        <v>0</v>
      </c>
      <c r="P5" s="3">
        <v>0</v>
      </c>
      <c r="Q5" s="3">
        <v>0</v>
      </c>
      <c r="R5" s="3">
        <v>0</v>
      </c>
      <c r="S5" s="1">
        <v>16</v>
      </c>
      <c r="V5" s="1">
        <v>1.5625E-2</v>
      </c>
      <c r="W5" s="2">
        <f>C5</f>
        <v>0</v>
      </c>
      <c r="X5" s="1">
        <f>C6</f>
        <v>0</v>
      </c>
      <c r="Y5" s="2">
        <f>C7</f>
        <v>0</v>
      </c>
      <c r="Z5" s="2">
        <f>C8</f>
        <v>0</v>
      </c>
      <c r="AA5" s="1">
        <f>C9</f>
        <v>0</v>
      </c>
      <c r="AC5" s="1">
        <v>1.5625E-2</v>
      </c>
      <c r="AD5" s="31">
        <f>PRODUCT(W5*100*1/W21)</f>
        <v>0</v>
      </c>
      <c r="AE5" s="30">
        <f>PRODUCT(X5*100*1/X21)</f>
        <v>0</v>
      </c>
      <c r="AF5" s="31">
        <f>PRODUCT(Y5*100*1/Y21)</f>
        <v>0</v>
      </c>
      <c r="AG5" s="31">
        <f>PRODUCT(Z5*100*1/Z21)</f>
        <v>0</v>
      </c>
      <c r="AH5" s="30">
        <f>PRODUCT(AA5*100*1/AA21)</f>
        <v>0</v>
      </c>
      <c r="AJ5" s="1">
        <v>1.5625E-2</v>
      </c>
      <c r="AK5" s="31">
        <f>AD5</f>
        <v>0</v>
      </c>
      <c r="AL5" s="30">
        <f>AE5</f>
        <v>0</v>
      </c>
      <c r="AM5" s="31">
        <f>AF5</f>
        <v>0</v>
      </c>
      <c r="AN5" s="31">
        <f>AG5</f>
        <v>0</v>
      </c>
      <c r="AO5" s="30">
        <f>AH5</f>
        <v>0</v>
      </c>
      <c r="AR5" s="25" t="s">
        <v>49</v>
      </c>
      <c r="AS5" s="26">
        <f>W21</f>
        <v>16</v>
      </c>
      <c r="AT5" s="26">
        <f>X21</f>
        <v>16</v>
      </c>
      <c r="AU5" s="26">
        <f>Y21</f>
        <v>16</v>
      </c>
      <c r="AV5" s="26">
        <f>Z21</f>
        <v>16</v>
      </c>
      <c r="AW5" s="26">
        <f>AA21</f>
        <v>16</v>
      </c>
      <c r="AX5" s="10"/>
    </row>
    <row r="6" spans="1:52" s="1" customFormat="1" ht="18.75" x14ac:dyDescent="0.25">
      <c r="B6" s="1" t="s">
        <v>20</v>
      </c>
      <c r="C6" s="1">
        <v>0</v>
      </c>
      <c r="D6" s="1">
        <v>0</v>
      </c>
      <c r="E6" s="1">
        <v>2</v>
      </c>
      <c r="F6" s="1">
        <v>3</v>
      </c>
      <c r="G6" s="1">
        <v>8</v>
      </c>
      <c r="H6" s="1">
        <v>3</v>
      </c>
      <c r="I6" s="1">
        <v>0</v>
      </c>
      <c r="J6" s="1">
        <v>0</v>
      </c>
      <c r="K6" s="1">
        <v>0</v>
      </c>
      <c r="L6" s="1">
        <v>0</v>
      </c>
      <c r="M6" s="1">
        <v>0</v>
      </c>
      <c r="N6" s="1">
        <v>0</v>
      </c>
      <c r="O6" s="1">
        <v>0</v>
      </c>
      <c r="P6" s="1">
        <v>0</v>
      </c>
      <c r="Q6" s="1">
        <v>0</v>
      </c>
      <c r="R6" s="1">
        <v>0</v>
      </c>
      <c r="S6" s="1">
        <v>16</v>
      </c>
      <c r="V6" s="1">
        <v>3.125E-2</v>
      </c>
      <c r="W6" s="2">
        <f>D5</f>
        <v>0</v>
      </c>
      <c r="X6" s="1">
        <f>D6</f>
        <v>0</v>
      </c>
      <c r="Y6" s="2">
        <f>D7</f>
        <v>3</v>
      </c>
      <c r="Z6" s="2">
        <f>D8</f>
        <v>12</v>
      </c>
      <c r="AA6" s="1">
        <f>D9</f>
        <v>2</v>
      </c>
      <c r="AC6" s="1">
        <v>3.125E-2</v>
      </c>
      <c r="AD6" s="31">
        <f>PRODUCT(W6*100*1/W21)</f>
        <v>0</v>
      </c>
      <c r="AE6" s="30">
        <f>PRODUCT(X6*100*1/X21)</f>
        <v>0</v>
      </c>
      <c r="AF6" s="31">
        <f>PRODUCT(Y6*100*1/Y21)</f>
        <v>18.75</v>
      </c>
      <c r="AG6" s="31">
        <f>PRODUCT(Z6*100*1/Z21)</f>
        <v>75</v>
      </c>
      <c r="AH6" s="30">
        <f>PRODUCT(AA6*100*1/AA21)</f>
        <v>12.5</v>
      </c>
      <c r="AJ6" s="1">
        <v>3.125E-2</v>
      </c>
      <c r="AK6" s="31">
        <f>AD5+AD6</f>
        <v>0</v>
      </c>
      <c r="AL6" s="30">
        <f>AE5+AE6</f>
        <v>0</v>
      </c>
      <c r="AM6" s="31">
        <f>AF5+AF6</f>
        <v>18.75</v>
      </c>
      <c r="AN6" s="31">
        <f>AG5+AG6</f>
        <v>75</v>
      </c>
      <c r="AO6" s="30">
        <f>AH5+AH6</f>
        <v>12.5</v>
      </c>
      <c r="AR6" s="25" t="s">
        <v>50</v>
      </c>
      <c r="AS6" s="18">
        <f>AK10</f>
        <v>100</v>
      </c>
      <c r="AT6" s="18"/>
      <c r="AU6" s="18">
        <f>AM10</f>
        <v>93.75</v>
      </c>
      <c r="AV6" s="18">
        <f>AN9</f>
        <v>100</v>
      </c>
      <c r="AW6" s="18"/>
      <c r="AX6" s="10"/>
    </row>
    <row r="7" spans="1:52" s="1" customFormat="1" ht="18.75" x14ac:dyDescent="0.25">
      <c r="B7" s="1" t="s">
        <v>24</v>
      </c>
      <c r="C7" s="2">
        <v>0</v>
      </c>
      <c r="D7" s="2">
        <v>3</v>
      </c>
      <c r="E7" s="2">
        <v>5</v>
      </c>
      <c r="F7" s="2">
        <v>7</v>
      </c>
      <c r="G7" s="2">
        <v>0</v>
      </c>
      <c r="H7" s="2">
        <v>0</v>
      </c>
      <c r="I7" s="3">
        <v>0</v>
      </c>
      <c r="J7" s="3">
        <v>0</v>
      </c>
      <c r="K7" s="3">
        <v>0</v>
      </c>
      <c r="L7" s="3">
        <v>0</v>
      </c>
      <c r="M7" s="3">
        <v>0</v>
      </c>
      <c r="N7" s="3">
        <v>0</v>
      </c>
      <c r="O7" s="3">
        <v>0</v>
      </c>
      <c r="P7" s="3">
        <v>0</v>
      </c>
      <c r="Q7" s="3">
        <v>0</v>
      </c>
      <c r="R7" s="3">
        <v>1</v>
      </c>
      <c r="S7" s="1">
        <v>16</v>
      </c>
      <c r="V7" s="1">
        <v>6.25E-2</v>
      </c>
      <c r="W7" s="2">
        <f>E5</f>
        <v>2</v>
      </c>
      <c r="X7" s="1">
        <f>E6</f>
        <v>2</v>
      </c>
      <c r="Y7" s="2">
        <f>E7</f>
        <v>5</v>
      </c>
      <c r="Z7" s="2">
        <f>E8</f>
        <v>3</v>
      </c>
      <c r="AA7" s="1">
        <f>E9</f>
        <v>4</v>
      </c>
      <c r="AC7" s="1">
        <v>6.25E-2</v>
      </c>
      <c r="AD7" s="31">
        <f>PRODUCT(W7*100*1/W21)</f>
        <v>12.5</v>
      </c>
      <c r="AE7" s="30">
        <f>PRODUCT(X7*100*1/X21)</f>
        <v>12.5</v>
      </c>
      <c r="AF7" s="31">
        <f>PRODUCT(Y7*100*1/Y21)</f>
        <v>31.25</v>
      </c>
      <c r="AG7" s="31">
        <f>PRODUCT(Z7*100*1/Z21)</f>
        <v>18.75</v>
      </c>
      <c r="AH7" s="30">
        <f>PRODUCT(AA7*100*1/AA21)</f>
        <v>25</v>
      </c>
      <c r="AJ7" s="1">
        <v>6.25E-2</v>
      </c>
      <c r="AK7" s="31">
        <f>AD5+AD6+AD7</f>
        <v>12.5</v>
      </c>
      <c r="AL7" s="30">
        <f>AE5+AE6+AE7</f>
        <v>12.5</v>
      </c>
      <c r="AM7" s="31">
        <f>AF5+AF6+AF7</f>
        <v>50</v>
      </c>
      <c r="AN7" s="31">
        <f>AG5+AG6+AG7</f>
        <v>93.75</v>
      </c>
      <c r="AO7" s="30">
        <f>AH5+AH6+AH7</f>
        <v>37.5</v>
      </c>
      <c r="AR7" s="25" t="s">
        <v>51</v>
      </c>
      <c r="AS7" s="18"/>
      <c r="AT7" s="18"/>
      <c r="AU7" s="18"/>
      <c r="AV7" s="18">
        <f>AN12-AN9</f>
        <v>0</v>
      </c>
      <c r="AW7" s="18"/>
      <c r="AX7" s="10"/>
    </row>
    <row r="8" spans="1:52" s="1" customFormat="1" ht="18.75" x14ac:dyDescent="0.25">
      <c r="B8" s="1" t="s">
        <v>26</v>
      </c>
      <c r="C8" s="2">
        <v>0</v>
      </c>
      <c r="D8" s="2">
        <v>12</v>
      </c>
      <c r="E8" s="2">
        <v>3</v>
      </c>
      <c r="F8" s="2">
        <v>1</v>
      </c>
      <c r="G8" s="2">
        <v>0</v>
      </c>
      <c r="H8" s="4">
        <v>0</v>
      </c>
      <c r="I8" s="4">
        <v>0</v>
      </c>
      <c r="J8" s="4">
        <v>0</v>
      </c>
      <c r="K8" s="3">
        <v>0</v>
      </c>
      <c r="L8" s="3">
        <v>0</v>
      </c>
      <c r="M8" s="3">
        <v>0</v>
      </c>
      <c r="N8" s="3">
        <v>0</v>
      </c>
      <c r="O8" s="3">
        <v>0</v>
      </c>
      <c r="P8" s="3">
        <v>0</v>
      </c>
      <c r="Q8" s="3">
        <v>0</v>
      </c>
      <c r="R8" s="3">
        <v>0</v>
      </c>
      <c r="S8" s="1">
        <v>16</v>
      </c>
      <c r="V8" s="1">
        <v>0.125</v>
      </c>
      <c r="W8" s="2">
        <f>F5</f>
        <v>6</v>
      </c>
      <c r="X8" s="1">
        <f>F6</f>
        <v>3</v>
      </c>
      <c r="Y8" s="2">
        <f>F7</f>
        <v>7</v>
      </c>
      <c r="Z8" s="2">
        <f>F8</f>
        <v>1</v>
      </c>
      <c r="AA8" s="1">
        <f>F9</f>
        <v>4</v>
      </c>
      <c r="AC8" s="1">
        <v>0.125</v>
      </c>
      <c r="AD8" s="31">
        <f>PRODUCT(W8*100*1/W21)</f>
        <v>37.5</v>
      </c>
      <c r="AE8" s="30">
        <f>PRODUCT(X8*100*1/X21)</f>
        <v>18.75</v>
      </c>
      <c r="AF8" s="31">
        <f>PRODUCT(Y8*100*1/Y21)</f>
        <v>43.75</v>
      </c>
      <c r="AG8" s="31">
        <f>PRODUCT(Z8*100*1/Z21)</f>
        <v>6.25</v>
      </c>
      <c r="AH8" s="30">
        <f>PRODUCT(AA8*100*1/AA21)</f>
        <v>25</v>
      </c>
      <c r="AJ8" s="1">
        <v>0.125</v>
      </c>
      <c r="AK8" s="31">
        <f>AD5+AD6+AD7+AD8</f>
        <v>50</v>
      </c>
      <c r="AL8" s="30">
        <f>AE5+AE6+AE7+AE8</f>
        <v>31.25</v>
      </c>
      <c r="AM8" s="31">
        <f>AF5+AF6+AF7+AF8</f>
        <v>93.75</v>
      </c>
      <c r="AN8" s="31">
        <f>AG5+AG6+AG7+AG8</f>
        <v>100</v>
      </c>
      <c r="AO8" s="30">
        <f>AH5+AH6+AH7+AH8</f>
        <v>62.5</v>
      </c>
      <c r="AR8" s="25" t="s">
        <v>52</v>
      </c>
      <c r="AS8" s="18">
        <f>AK20-AK10</f>
        <v>0</v>
      </c>
      <c r="AT8" s="18"/>
      <c r="AU8" s="18">
        <f>AM20-AM10</f>
        <v>6.25</v>
      </c>
      <c r="AV8" s="18">
        <f>AN20-AN12</f>
        <v>0</v>
      </c>
      <c r="AW8" s="18"/>
      <c r="AX8" s="10"/>
    </row>
    <row r="9" spans="1:52" s="1" customFormat="1" x14ac:dyDescent="0.25">
      <c r="B9" s="1" t="s">
        <v>45</v>
      </c>
      <c r="C9" s="1">
        <v>0</v>
      </c>
      <c r="D9" s="1">
        <v>2</v>
      </c>
      <c r="E9" s="1">
        <v>4</v>
      </c>
      <c r="F9" s="1">
        <v>4</v>
      </c>
      <c r="G9" s="1">
        <v>2</v>
      </c>
      <c r="H9" s="1">
        <v>1</v>
      </c>
      <c r="I9" s="1">
        <v>0</v>
      </c>
      <c r="J9" s="1">
        <v>0</v>
      </c>
      <c r="K9" s="1">
        <v>0</v>
      </c>
      <c r="L9" s="1">
        <v>1</v>
      </c>
      <c r="M9" s="1">
        <v>0</v>
      </c>
      <c r="N9" s="1">
        <v>1</v>
      </c>
      <c r="O9" s="1">
        <v>1</v>
      </c>
      <c r="P9" s="1">
        <v>0</v>
      </c>
      <c r="Q9" s="1">
        <v>0</v>
      </c>
      <c r="R9" s="1">
        <v>0</v>
      </c>
      <c r="S9" s="1">
        <v>16</v>
      </c>
      <c r="V9" s="1">
        <v>0.25</v>
      </c>
      <c r="W9" s="2">
        <f>G5</f>
        <v>6</v>
      </c>
      <c r="X9" s="1">
        <f>G6</f>
        <v>8</v>
      </c>
      <c r="Y9" s="2">
        <f>G7</f>
        <v>0</v>
      </c>
      <c r="Z9" s="2">
        <f>G8</f>
        <v>0</v>
      </c>
      <c r="AA9" s="1">
        <f>G9</f>
        <v>2</v>
      </c>
      <c r="AC9" s="1">
        <v>0.25</v>
      </c>
      <c r="AD9" s="31">
        <f>PRODUCT(W9*100*1/W21)</f>
        <v>37.5</v>
      </c>
      <c r="AE9" s="30">
        <f>PRODUCT(X9*100*1/X21)</f>
        <v>50</v>
      </c>
      <c r="AF9" s="31">
        <f>PRODUCT(Y9*100*1/Y21)</f>
        <v>0</v>
      </c>
      <c r="AG9" s="31">
        <f>PRODUCT(Z9*100*1/Z21)</f>
        <v>0</v>
      </c>
      <c r="AH9" s="30">
        <f>PRODUCT(AA9*100*1/AA21)</f>
        <v>12.5</v>
      </c>
      <c r="AJ9" s="1">
        <v>0.25</v>
      </c>
      <c r="AK9" s="31">
        <f>AD5+AD6+AD7+AD8+AD9</f>
        <v>87.5</v>
      </c>
      <c r="AL9" s="30">
        <f>AE5+AE6+AE7+AE8+AE9</f>
        <v>81.25</v>
      </c>
      <c r="AM9" s="31">
        <f>AF5+AF6+AF7+AF8+AF9</f>
        <v>93.75</v>
      </c>
      <c r="AN9" s="31">
        <f>AG5+AG6+AG7+AG8+AG9</f>
        <v>100</v>
      </c>
      <c r="AO9" s="30">
        <f>AH5+AH6+AH7+AH8+AH9</f>
        <v>75</v>
      </c>
      <c r="AR9" s="10"/>
      <c r="AS9" s="10"/>
      <c r="AT9" s="10"/>
      <c r="AU9" s="10"/>
      <c r="AV9" s="10"/>
      <c r="AW9" s="10"/>
      <c r="AX9" s="10"/>
    </row>
    <row r="10" spans="1:52" s="1" customFormat="1" x14ac:dyDescent="0.25">
      <c r="V10" s="1">
        <v>0.5</v>
      </c>
      <c r="W10" s="2">
        <f>H5</f>
        <v>2</v>
      </c>
      <c r="X10" s="1">
        <f>H6</f>
        <v>3</v>
      </c>
      <c r="Y10" s="2">
        <f>H7</f>
        <v>0</v>
      </c>
      <c r="Z10" s="4">
        <f>H8</f>
        <v>0</v>
      </c>
      <c r="AA10" s="1">
        <f>H9</f>
        <v>1</v>
      </c>
      <c r="AC10" s="1">
        <v>0.5</v>
      </c>
      <c r="AD10" s="31">
        <f>PRODUCT(W10*100*1/W21)</f>
        <v>12.5</v>
      </c>
      <c r="AE10" s="30">
        <f>PRODUCT(X10*100*1/X21)</f>
        <v>18.75</v>
      </c>
      <c r="AF10" s="31">
        <f>PRODUCT(Y10*100*1/Y21)</f>
        <v>0</v>
      </c>
      <c r="AG10" s="32">
        <f>PRODUCT(Z10*100*1/Z21)</f>
        <v>0</v>
      </c>
      <c r="AH10" s="30">
        <f>PRODUCT(AA10*100*1/AA21)</f>
        <v>6.25</v>
      </c>
      <c r="AJ10" s="1">
        <v>0.5</v>
      </c>
      <c r="AK10" s="31">
        <f>AD5+AD6+AD7+AD8+AD9+AD10</f>
        <v>100</v>
      </c>
      <c r="AL10" s="30">
        <f>AE5+AE6+AE7+AE8+AE9+AE10</f>
        <v>100</v>
      </c>
      <c r="AM10" s="31">
        <f>AF5+AF6+AF7+AF8+AF9+AF10</f>
        <v>93.75</v>
      </c>
      <c r="AN10" s="32">
        <f>AG5+AG6+AG7+AG8+AG9+AG10</f>
        <v>100</v>
      </c>
      <c r="AO10" s="30">
        <f>AH5+AH6+AH7+AH8+AH9+AH10</f>
        <v>81.25</v>
      </c>
      <c r="AR10" s="10"/>
      <c r="AS10" s="10"/>
      <c r="AT10" s="10"/>
      <c r="AU10" s="10"/>
      <c r="AV10" s="10"/>
      <c r="AW10" s="10"/>
      <c r="AX10" s="10"/>
    </row>
    <row r="11" spans="1:52" s="1" customFormat="1" x14ac:dyDescent="0.25">
      <c r="V11" s="1">
        <v>1</v>
      </c>
      <c r="W11" s="3">
        <f>I5</f>
        <v>0</v>
      </c>
      <c r="X11" s="1">
        <f>I6</f>
        <v>0</v>
      </c>
      <c r="Y11" s="3">
        <f>I7</f>
        <v>0</v>
      </c>
      <c r="Z11" s="4">
        <f>I8</f>
        <v>0</v>
      </c>
      <c r="AA11" s="1">
        <f>I9</f>
        <v>0</v>
      </c>
      <c r="AC11" s="1">
        <v>1</v>
      </c>
      <c r="AD11" s="33">
        <f>PRODUCT(W11*100*1/W21)</f>
        <v>0</v>
      </c>
      <c r="AE11" s="30">
        <f>PRODUCT(X11*100*1/X21)</f>
        <v>0</v>
      </c>
      <c r="AF11" s="33">
        <f>PRODUCT(Y11*100*1/Y21)</f>
        <v>0</v>
      </c>
      <c r="AG11" s="32">
        <f>PRODUCT(Z11*100*1/Z21)</f>
        <v>0</v>
      </c>
      <c r="AH11" s="30">
        <f>PRODUCT(AA11*100*1/AA21)</f>
        <v>0</v>
      </c>
      <c r="AJ11" s="1">
        <v>1</v>
      </c>
      <c r="AK11" s="33">
        <f>AD5+AD6+AD7+AD8+AD9+AD10+AD11</f>
        <v>100</v>
      </c>
      <c r="AL11" s="30">
        <f>AE5+AE6+AE7+AE8+AE9+AE10+AE11</f>
        <v>100</v>
      </c>
      <c r="AM11" s="33">
        <f>AF5+AF6+AF7+AF8+AF9+AF10+AF11</f>
        <v>93.75</v>
      </c>
      <c r="AN11" s="32">
        <f>AG5+AG6+AG7+AG8+AG9+AG10+AG11</f>
        <v>100</v>
      </c>
      <c r="AO11" s="30">
        <f>AH5+AH6+AH7+AH8+AH9+AH10+AH11</f>
        <v>81.25</v>
      </c>
      <c r="AR11" s="10"/>
      <c r="AS11" s="10" t="str">
        <f>A3</f>
        <v>Streptococcus anginosus</v>
      </c>
      <c r="AT11" s="10"/>
      <c r="AU11" s="10"/>
      <c r="AV11" s="10"/>
      <c r="AW11" s="10"/>
      <c r="AX11" s="10"/>
    </row>
    <row r="12" spans="1:52" s="1" customFormat="1" x14ac:dyDescent="0.25">
      <c r="V12" s="1">
        <v>2</v>
      </c>
      <c r="W12" s="3">
        <f>J5</f>
        <v>0</v>
      </c>
      <c r="X12" s="1">
        <f>J6</f>
        <v>0</v>
      </c>
      <c r="Y12" s="3">
        <f>J7</f>
        <v>0</v>
      </c>
      <c r="Z12" s="4">
        <f>J8</f>
        <v>0</v>
      </c>
      <c r="AA12" s="1">
        <f>J9</f>
        <v>0</v>
      </c>
      <c r="AC12" s="1">
        <v>2</v>
      </c>
      <c r="AD12" s="33">
        <f>PRODUCT(W12*100*1/W21)</f>
        <v>0</v>
      </c>
      <c r="AE12" s="30">
        <f>PRODUCT(X12*100*1/X21)</f>
        <v>0</v>
      </c>
      <c r="AF12" s="33">
        <f>PRODUCT(Y12*100*1/Y21)</f>
        <v>0</v>
      </c>
      <c r="AG12" s="32">
        <f>PRODUCT(Z12*100*1/Z21)</f>
        <v>0</v>
      </c>
      <c r="AH12" s="30">
        <f>PRODUCT(AA12*100*1/AA21)</f>
        <v>0</v>
      </c>
      <c r="AJ12" s="1">
        <v>2</v>
      </c>
      <c r="AK12" s="33">
        <f>AD5+AD6+AD7+AD8+AD9+AD10+AD11+AD12</f>
        <v>100</v>
      </c>
      <c r="AL12" s="30">
        <f>AE5+AE6+AE7+AE8+AE9+AE10+AE11+AE12</f>
        <v>100</v>
      </c>
      <c r="AM12" s="33">
        <f>AF5+AF6+AF7+AF8+AF9+AF10+AF11+AF12</f>
        <v>93.75</v>
      </c>
      <c r="AN12" s="32">
        <f>AG5+AG6+AG7+AG8+AG9+AG10+AG11+AG12</f>
        <v>100</v>
      </c>
      <c r="AO12" s="30">
        <f>AH5+AH6+AH7+AH8+AH9+AH10+AH11+AH12</f>
        <v>81.25</v>
      </c>
      <c r="AR12" s="10"/>
      <c r="AS12" s="10"/>
      <c r="AT12" s="10"/>
      <c r="AU12" s="10"/>
      <c r="AV12" s="10"/>
      <c r="AW12" s="10"/>
      <c r="AX12" s="10"/>
    </row>
    <row r="13" spans="1:52" s="1" customFormat="1" x14ac:dyDescent="0.25">
      <c r="V13" s="1">
        <v>4</v>
      </c>
      <c r="W13" s="3">
        <f>K5</f>
        <v>0</v>
      </c>
      <c r="X13" s="1">
        <f>K6</f>
        <v>0</v>
      </c>
      <c r="Y13" s="3">
        <f>K7</f>
        <v>0</v>
      </c>
      <c r="Z13" s="3">
        <f>K8</f>
        <v>0</v>
      </c>
      <c r="AA13" s="1">
        <f>K9</f>
        <v>0</v>
      </c>
      <c r="AC13" s="1">
        <v>4</v>
      </c>
      <c r="AD13" s="33">
        <f>PRODUCT(W13*100*1/W21)</f>
        <v>0</v>
      </c>
      <c r="AE13" s="30">
        <f>PRODUCT(X13*100*1/X21)</f>
        <v>0</v>
      </c>
      <c r="AF13" s="33">
        <f>PRODUCT(Y13*100*1/Y21)</f>
        <v>0</v>
      </c>
      <c r="AG13" s="33">
        <f>PRODUCT(Z13*100*1/Z21)</f>
        <v>0</v>
      </c>
      <c r="AH13" s="30">
        <f>PRODUCT(AA13*100*1/AA21)</f>
        <v>0</v>
      </c>
      <c r="AJ13" s="1">
        <v>4</v>
      </c>
      <c r="AK13" s="33">
        <f>AD5+AD6+AD7+AD8+AD9+AD10+AD11+AD12+AD13</f>
        <v>100</v>
      </c>
      <c r="AL13" s="30">
        <f>AE5+AE6+AE7+AE8+AE9+AE10+AE11+AE12+AE13</f>
        <v>100</v>
      </c>
      <c r="AM13" s="33">
        <f>AF5+AF6+AF7+AF8+AF9+AF10+AF11+AF12+AF13</f>
        <v>93.75</v>
      </c>
      <c r="AN13" s="33">
        <f>AG5+AG6+AG7+AG8+AG9+AG10+AG11+AG12+AG13</f>
        <v>100</v>
      </c>
      <c r="AO13" s="30">
        <f>AH5+AH6+AH7+AH8+AH9+AH10+AH11+AH12+AH13</f>
        <v>81.25</v>
      </c>
      <c r="AR13" s="10"/>
      <c r="AS13" s="10"/>
      <c r="AT13" s="10"/>
      <c r="AU13" s="10"/>
      <c r="AV13" s="10"/>
      <c r="AW13" s="10"/>
      <c r="AX13" s="10"/>
    </row>
    <row r="14" spans="1:52" s="1" customFormat="1" x14ac:dyDescent="0.25">
      <c r="V14" s="1">
        <v>8</v>
      </c>
      <c r="W14" s="3">
        <f>L5</f>
        <v>0</v>
      </c>
      <c r="X14" s="1">
        <f>L6</f>
        <v>0</v>
      </c>
      <c r="Y14" s="3">
        <f>L7</f>
        <v>0</v>
      </c>
      <c r="Z14" s="3">
        <f>L8</f>
        <v>0</v>
      </c>
      <c r="AA14" s="1">
        <f>L9</f>
        <v>1</v>
      </c>
      <c r="AC14" s="1">
        <v>8</v>
      </c>
      <c r="AD14" s="33">
        <f>PRODUCT(W14*100*1/W21)</f>
        <v>0</v>
      </c>
      <c r="AE14" s="30">
        <f>PRODUCT(X14*100*1/X21)</f>
        <v>0</v>
      </c>
      <c r="AF14" s="33">
        <f>PRODUCT(Y14*100*1/Y21)</f>
        <v>0</v>
      </c>
      <c r="AG14" s="33">
        <f>PRODUCT(Z14*100*1/Z21)</f>
        <v>0</v>
      </c>
      <c r="AH14" s="30">
        <f>PRODUCT(AA14*100*1/AA21)</f>
        <v>6.25</v>
      </c>
      <c r="AJ14" s="1">
        <v>8</v>
      </c>
      <c r="AK14" s="33">
        <f>AD5+AD6+AD7+AD8+AD9+AD10+AD11+AD12+AD13+AD14</f>
        <v>100</v>
      </c>
      <c r="AL14" s="30">
        <f>AE5+AE6+AE7+AE8+AE9+AE10+AE11+AE12+AE13+AE14</f>
        <v>100</v>
      </c>
      <c r="AM14" s="33">
        <f>AF5+AF6+AF7+AF8+AF9+AF10+AF11+AF12+AF13+AF14</f>
        <v>93.75</v>
      </c>
      <c r="AN14" s="33">
        <f>AG5+AG6+AG7+AG8+AG9+AG10+AG11+AG12+AG13+AG14</f>
        <v>100</v>
      </c>
      <c r="AO14" s="30">
        <f>AH5+AH6+AH7+AH8+AH9+AH10+AH11+AH12+AH13+AH14</f>
        <v>87.5</v>
      </c>
      <c r="AR14" s="10"/>
      <c r="AS14" s="10"/>
      <c r="AT14" s="10"/>
      <c r="AU14" s="10"/>
      <c r="AV14" s="10"/>
      <c r="AW14" s="10"/>
      <c r="AX14" s="10"/>
    </row>
    <row r="15" spans="1:52" s="1" customFormat="1" x14ac:dyDescent="0.25">
      <c r="V15" s="1">
        <v>16</v>
      </c>
      <c r="W15" s="3">
        <f>M5</f>
        <v>0</v>
      </c>
      <c r="X15" s="1">
        <f>M6</f>
        <v>0</v>
      </c>
      <c r="Y15" s="3">
        <f>M7</f>
        <v>0</v>
      </c>
      <c r="Z15" s="3">
        <f>M8</f>
        <v>0</v>
      </c>
      <c r="AA15" s="1">
        <f>M9</f>
        <v>0</v>
      </c>
      <c r="AC15" s="1">
        <v>16</v>
      </c>
      <c r="AD15" s="33">
        <f>PRODUCT(W15*100*1/W21)</f>
        <v>0</v>
      </c>
      <c r="AE15" s="30">
        <f>PRODUCT(X15*100*1/X21)</f>
        <v>0</v>
      </c>
      <c r="AF15" s="33">
        <f>PRODUCT(Y15*100*1/Y21)</f>
        <v>0</v>
      </c>
      <c r="AG15" s="33">
        <f>PRODUCT(Z15*100*1/Z21)</f>
        <v>0</v>
      </c>
      <c r="AH15" s="30">
        <f>PRODUCT(AA15*100*1/AA21)</f>
        <v>0</v>
      </c>
      <c r="AJ15" s="1">
        <v>16</v>
      </c>
      <c r="AK15" s="33">
        <f>AD5+AD6+AD7+AD8+AD9+AD10+AD11+AD12+AD13+AD14+AD15</f>
        <v>100</v>
      </c>
      <c r="AL15" s="30">
        <f>AE5+AE6+AE7+AE8+AE9+AE10+AE11+AE12+AE13+AE14+AE15</f>
        <v>100</v>
      </c>
      <c r="AM15" s="33">
        <f>AF5+AF6+AF7+AF8+AF9+AF10+AF11+AF12+AF13+AF14+AF15</f>
        <v>93.75</v>
      </c>
      <c r="AN15" s="33">
        <f>AG5+AG6+AG7+AG8+AG9+AG10+AG11+AG12+AG13+AG14+AG15</f>
        <v>100</v>
      </c>
      <c r="AO15" s="30">
        <f>AH5+AH6+AH7+AH8+AH9+AH10+AH11+AH12+AH13+AH14+AH15</f>
        <v>87.5</v>
      </c>
      <c r="AR15" s="10"/>
      <c r="AS15" s="10"/>
      <c r="AT15" s="10"/>
      <c r="AU15" s="10"/>
      <c r="AV15" s="10"/>
      <c r="AW15" s="10"/>
      <c r="AX15" s="10"/>
    </row>
    <row r="16" spans="1:52" s="1" customFormat="1" x14ac:dyDescent="0.25">
      <c r="V16" s="1">
        <v>32</v>
      </c>
      <c r="W16" s="3">
        <f>N5</f>
        <v>0</v>
      </c>
      <c r="X16" s="1">
        <f>N6</f>
        <v>0</v>
      </c>
      <c r="Y16" s="3">
        <f>N7</f>
        <v>0</v>
      </c>
      <c r="Z16" s="3">
        <f>N8</f>
        <v>0</v>
      </c>
      <c r="AA16" s="1">
        <f>N9</f>
        <v>1</v>
      </c>
      <c r="AC16" s="1">
        <v>32</v>
      </c>
      <c r="AD16" s="33">
        <f>PRODUCT(W16*100*1/W21)</f>
        <v>0</v>
      </c>
      <c r="AE16" s="30">
        <f>PRODUCT(X16*100*1/X21)</f>
        <v>0</v>
      </c>
      <c r="AF16" s="33">
        <f>PRODUCT(Y16*100*1/Y21)</f>
        <v>0</v>
      </c>
      <c r="AG16" s="33">
        <f>PRODUCT(Z16*100*1/Z21)</f>
        <v>0</v>
      </c>
      <c r="AH16" s="30">
        <f>PRODUCT(AA16*100*1/AA21)</f>
        <v>6.25</v>
      </c>
      <c r="AJ16" s="1">
        <v>32</v>
      </c>
      <c r="AK16" s="33">
        <f>AD5+AD6+AD7+AD8+AD9+AD10+AD11+AD12+AD13+AD14+AD15+AD16</f>
        <v>100</v>
      </c>
      <c r="AL16" s="30">
        <f>AE5+AE6+AE7+AE8+AE9+AE10+AE11+AE12+AE13+AE14+AE15+AE16</f>
        <v>100</v>
      </c>
      <c r="AM16" s="33">
        <f>AF5+AF6+AF7+AF8+AF9+AF10+AF11+AF12+AF13+AF14+AF15+AF16</f>
        <v>93.75</v>
      </c>
      <c r="AN16" s="33">
        <f>AG5+AG6+AG7+AG8+AG9+AG10+AG11+AG12+AG13+AG14+AG15+AG16</f>
        <v>100</v>
      </c>
      <c r="AO16" s="30">
        <f>AH5+AH6+AH7+AH8+AH9+AH10+AH11+AH12+AH13+AH14+AH15+AH16</f>
        <v>93.75</v>
      </c>
      <c r="AR16" s="10"/>
      <c r="AS16" s="10"/>
      <c r="AT16" s="10"/>
      <c r="AU16" s="10"/>
      <c r="AV16" s="10"/>
      <c r="AW16" s="10"/>
      <c r="AX16" s="10"/>
    </row>
    <row r="17" spans="22:52" s="1" customFormat="1" x14ac:dyDescent="0.25">
      <c r="V17" s="1">
        <v>64</v>
      </c>
      <c r="W17" s="3">
        <f>O5</f>
        <v>0</v>
      </c>
      <c r="X17" s="1">
        <f>O6</f>
        <v>0</v>
      </c>
      <c r="Y17" s="3">
        <f>O7</f>
        <v>0</v>
      </c>
      <c r="Z17" s="3">
        <f>O8</f>
        <v>0</v>
      </c>
      <c r="AA17" s="1">
        <f>O9</f>
        <v>1</v>
      </c>
      <c r="AC17" s="1">
        <v>64</v>
      </c>
      <c r="AD17" s="33">
        <f>PRODUCT(W17*100*1/W21)</f>
        <v>0</v>
      </c>
      <c r="AE17" s="30">
        <f>PRODUCT(X17*100*1/X21)</f>
        <v>0</v>
      </c>
      <c r="AF17" s="33">
        <f>PRODUCT(Y17*100*1/Y21)</f>
        <v>0</v>
      </c>
      <c r="AG17" s="33">
        <f>PRODUCT(Z17*100*1/Z21)</f>
        <v>0</v>
      </c>
      <c r="AH17" s="30">
        <f>PRODUCT(AA17*100*1/AA21)</f>
        <v>6.25</v>
      </c>
      <c r="AJ17" s="1">
        <v>64</v>
      </c>
      <c r="AK17" s="33">
        <f>AD5+AD6+AD7+AD8+AD9+AD10+AD11+AD12+AD13+AD14+AD15+AD16+AD17</f>
        <v>100</v>
      </c>
      <c r="AL17" s="30">
        <f>AE5+AE6+AE7+AE8+AE9+AE10+AE11+AE12+AE13+AE14+AE15+AE16+AE17</f>
        <v>100</v>
      </c>
      <c r="AM17" s="33">
        <f>AF5+AF6+AF7+AF8+AF9+AF10+AF11+AF12+AF13+AF14+AF15+AF16+AF17</f>
        <v>93.75</v>
      </c>
      <c r="AN17" s="33">
        <f>AG5+AG6+AG7+AG8+AG9+AG10+AG11+AG12+AG13+AG14+AG15+AG16+AG17</f>
        <v>100</v>
      </c>
      <c r="AO17" s="30">
        <f>AH5+AH6+AH7+AH8+AH9+AH10+AH11+AH12+AH13+AH14+AH15+AH16+AH17</f>
        <v>100</v>
      </c>
      <c r="AR17" s="10"/>
      <c r="AS17" s="10"/>
      <c r="AT17" s="10"/>
      <c r="AU17" s="10"/>
      <c r="AV17" s="10"/>
      <c r="AW17" s="10"/>
      <c r="AX17" s="10"/>
    </row>
    <row r="18" spans="22:52" s="1" customFormat="1" x14ac:dyDescent="0.25">
      <c r="V18" s="1">
        <v>128</v>
      </c>
      <c r="W18" s="3">
        <f>P5</f>
        <v>0</v>
      </c>
      <c r="X18" s="1">
        <f>P6</f>
        <v>0</v>
      </c>
      <c r="Y18" s="3">
        <f>P7</f>
        <v>0</v>
      </c>
      <c r="Z18" s="3">
        <f>P8</f>
        <v>0</v>
      </c>
      <c r="AA18" s="1">
        <f>P9</f>
        <v>0</v>
      </c>
      <c r="AC18" s="1">
        <v>128</v>
      </c>
      <c r="AD18" s="33">
        <f>PRODUCT(W18*100*1/W21)</f>
        <v>0</v>
      </c>
      <c r="AE18" s="30">
        <f>PRODUCT(X18*100*1/X21)</f>
        <v>0</v>
      </c>
      <c r="AF18" s="33">
        <f>PRODUCT(Y18*100*1/Y21)</f>
        <v>0</v>
      </c>
      <c r="AG18" s="33">
        <f>PRODUCT(Z18*100*1/Z21)</f>
        <v>0</v>
      </c>
      <c r="AH18" s="30">
        <f>PRODUCT(AA18*100*1/AA21)</f>
        <v>0</v>
      </c>
      <c r="AJ18" s="1">
        <v>128</v>
      </c>
      <c r="AK18" s="33">
        <f>AD5+AD6+AD7+AD8+AD9+AD10+AD11+AD12+AD13+AD14+AD15+AD16+AD17+AD18</f>
        <v>100</v>
      </c>
      <c r="AL18" s="30">
        <f>AE5+AE6+AE7+AE8+AE9+AE10+AE11+AE12+AE13+AE14+AE15+AE16+AE17+AE18</f>
        <v>100</v>
      </c>
      <c r="AM18" s="33">
        <f>AF5+AF6+AF7+AF8+AF9+AF10+AF11+AF12+AF13+AF14+AF15+AF16+AF17+AF18</f>
        <v>93.75</v>
      </c>
      <c r="AN18" s="33">
        <f>AG5+AG6+AG7+AG8+AG9+AG10+AG11+AG12+AG13+AG14+AG15+AG16+AG17+AG18</f>
        <v>100</v>
      </c>
      <c r="AO18" s="30">
        <f>AH5+AH6+AH7+AH8+AH9+AH10+AH11+AH12+AH13+AH14+AH15+AH16+AH17+AH18</f>
        <v>100</v>
      </c>
      <c r="AR18" s="10"/>
      <c r="AS18" s="10"/>
      <c r="AT18" s="10"/>
      <c r="AU18" s="10"/>
      <c r="AV18" s="10"/>
      <c r="AW18" s="10"/>
      <c r="AX18" s="10"/>
    </row>
    <row r="19" spans="22:52" s="1" customFormat="1" x14ac:dyDescent="0.25">
      <c r="V19" s="1">
        <v>256</v>
      </c>
      <c r="W19" s="3">
        <f>Q5</f>
        <v>0</v>
      </c>
      <c r="X19" s="1">
        <f>Q6</f>
        <v>0</v>
      </c>
      <c r="Y19" s="3">
        <f>Q7</f>
        <v>0</v>
      </c>
      <c r="Z19" s="3">
        <f>Q8</f>
        <v>0</v>
      </c>
      <c r="AA19" s="1">
        <f>Q9</f>
        <v>0</v>
      </c>
      <c r="AC19" s="1">
        <v>256</v>
      </c>
      <c r="AD19" s="33">
        <f>PRODUCT(W19*100*1/W21)</f>
        <v>0</v>
      </c>
      <c r="AE19" s="30">
        <f>PRODUCT(X19*100*1/X21)</f>
        <v>0</v>
      </c>
      <c r="AF19" s="33">
        <f>PRODUCT(Y19*100*1/Y21)</f>
        <v>0</v>
      </c>
      <c r="AG19" s="33">
        <f>PRODUCT(Z19*100*1/Z21)</f>
        <v>0</v>
      </c>
      <c r="AH19" s="30">
        <f>PRODUCT(AA19*100*1/AA21)</f>
        <v>0</v>
      </c>
      <c r="AJ19" s="1">
        <v>256</v>
      </c>
      <c r="AK19" s="33">
        <f>AD5+AD6+AD7+AD8+AD9+AD10+AD11+AD12+AD13+AD14+AD15+AD16+AD17+AD18+AD19</f>
        <v>100</v>
      </c>
      <c r="AL19" s="30">
        <f>AE5+AE6+AE7+AE8+AE9+AE10+AE11+AE12+AE13+AE14+AE15+AE16+AE17+AE18+AE19</f>
        <v>100</v>
      </c>
      <c r="AM19" s="33">
        <f>AF5+AF6+AF7+AF8+AF9+AF10+AF11+AF12+AF13+AF14+AF15+AF16+AF17+AF18+AF19</f>
        <v>93.75</v>
      </c>
      <c r="AN19" s="33">
        <f>AG5+AG6+AG7+AG8+AG9+AG10+AG11+AG12+AG13+AG14+AG15+AG16+AG17+AG18+AG19</f>
        <v>100</v>
      </c>
      <c r="AO19" s="30">
        <f>AH5+AH6+AH7+AH8+AH9+AH10+AH11+AH12+AH13+AH14+AH15+AH16+AH17+AH18+AH19</f>
        <v>100</v>
      </c>
      <c r="AR19" s="10"/>
      <c r="AS19" s="10"/>
      <c r="AT19" s="10"/>
      <c r="AU19" s="10"/>
      <c r="AV19" s="10"/>
      <c r="AW19" s="10"/>
      <c r="AX19" s="10"/>
    </row>
    <row r="20" spans="22:52" s="1" customFormat="1" x14ac:dyDescent="0.25">
      <c r="V20" s="1">
        <v>512</v>
      </c>
      <c r="W20" s="3">
        <f>R5</f>
        <v>0</v>
      </c>
      <c r="X20" s="1">
        <f>R6</f>
        <v>0</v>
      </c>
      <c r="Y20" s="3">
        <f>R7</f>
        <v>1</v>
      </c>
      <c r="Z20" s="3">
        <f>R8</f>
        <v>0</v>
      </c>
      <c r="AA20" s="1">
        <f>R9</f>
        <v>0</v>
      </c>
      <c r="AC20" s="1">
        <v>512</v>
      </c>
      <c r="AD20" s="33">
        <f>PRODUCT(W20*100*1/W21)</f>
        <v>0</v>
      </c>
      <c r="AE20" s="30">
        <f>PRODUCT(X20*100*1/X21)</f>
        <v>0</v>
      </c>
      <c r="AF20" s="33">
        <f>PRODUCT(Y20*100*1/Y21)</f>
        <v>6.25</v>
      </c>
      <c r="AG20" s="33">
        <f>PRODUCT(Z20*100*1/Z21)</f>
        <v>0</v>
      </c>
      <c r="AH20" s="30">
        <f>PRODUCT(AA20*100*1/AA21)</f>
        <v>0</v>
      </c>
      <c r="AJ20" s="1">
        <v>512</v>
      </c>
      <c r="AK20" s="33">
        <f>AD5+AD6+AD7+AD8+AD9+AD10+AD11+AD12+AD13+AD14+AD15+AD16+AD17+AD18+AD19+AD20</f>
        <v>100</v>
      </c>
      <c r="AL20" s="30">
        <f>AE5+AE6+AE7+AE8+AE9+AE10+AE11+AE12+AE13+AE14+AE15+AE16+AE17+AE18+AE19+AE20</f>
        <v>100</v>
      </c>
      <c r="AM20" s="33">
        <f>AF5+AF6+AF7+AF8+AF9+AF10+AF11+AF12+AF13+AF14+AF15+AF16+AF17+AF18+AF19+AF20</f>
        <v>100</v>
      </c>
      <c r="AN20" s="33">
        <f>AG5+AG6+AG7+AG8+AG9+AG10+AG11+AG12+AG13+AG14+AG15+AG16+AG17+AG18+AG19+AG20</f>
        <v>100</v>
      </c>
      <c r="AO20" s="30">
        <f>AH5+AH6+AH7+AH8+AH9+AH10+AH11+AH12+AH13+AH14+AH15+AH16+AH17+AH18+AH19+AH20</f>
        <v>100</v>
      </c>
      <c r="AR20" s="10"/>
      <c r="AS20" s="10"/>
      <c r="AT20" s="10"/>
      <c r="AU20" s="10"/>
      <c r="AV20" s="10"/>
      <c r="AW20" s="10"/>
      <c r="AX20" s="10"/>
    </row>
    <row r="21" spans="22:52" s="1" customFormat="1" x14ac:dyDescent="0.25">
      <c r="V21" s="1" t="s">
        <v>1</v>
      </c>
      <c r="W21" s="1">
        <f>S5</f>
        <v>16</v>
      </c>
      <c r="X21" s="1">
        <f>S6</f>
        <v>16</v>
      </c>
      <c r="Y21" s="1">
        <f>S7</f>
        <v>16</v>
      </c>
      <c r="Z21" s="1">
        <f>S8</f>
        <v>16</v>
      </c>
      <c r="AA21" s="1">
        <f>S9</f>
        <v>16</v>
      </c>
      <c r="AC21" s="1" t="s">
        <v>1</v>
      </c>
      <c r="AD21" s="30">
        <f>SUM(AD5:AD20)</f>
        <v>100</v>
      </c>
      <c r="AE21" s="30">
        <f>SUM(AE5:AE20)</f>
        <v>100</v>
      </c>
      <c r="AF21" s="30">
        <f>SUM(AF5:AF20)</f>
        <v>100</v>
      </c>
      <c r="AG21" s="30">
        <f>SUM(AG5:AG20)</f>
        <v>100</v>
      </c>
      <c r="AH21" s="30">
        <f>SUM(AH5:AH20)</f>
        <v>100</v>
      </c>
      <c r="AK21" s="30"/>
      <c r="AL21" s="30"/>
      <c r="AM21" s="30"/>
      <c r="AN21" s="30"/>
      <c r="AO21" s="30"/>
      <c r="AP21" s="30"/>
      <c r="AS21" s="10"/>
      <c r="AT21" s="10"/>
      <c r="AU21" s="10"/>
      <c r="AV21" s="10"/>
      <c r="AW21" s="10"/>
      <c r="AX21" s="10"/>
      <c r="AY21" s="10"/>
    </row>
    <row r="22" spans="22:52" s="1" customFormat="1" x14ac:dyDescent="0.25">
      <c r="AD22" s="30"/>
      <c r="AE22" s="30"/>
      <c r="AF22" s="30"/>
      <c r="AG22" s="30"/>
      <c r="AH22" s="30"/>
      <c r="AI22" s="30"/>
      <c r="AK22" s="30"/>
      <c r="AL22" s="30"/>
      <c r="AM22" s="30"/>
      <c r="AN22" s="30"/>
      <c r="AO22" s="30"/>
      <c r="AP22" s="30"/>
      <c r="AQ22" s="30"/>
      <c r="AS22" s="10"/>
      <c r="AT22" s="10"/>
      <c r="AU22" s="10"/>
      <c r="AV22" s="10"/>
      <c r="AW22" s="10"/>
      <c r="AX22" s="10"/>
      <c r="AY22" s="10"/>
      <c r="AZ22" s="10"/>
    </row>
    <row r="23" spans="22:52" s="1" customFormat="1" x14ac:dyDescent="0.25">
      <c r="AD23" s="30"/>
      <c r="AE23" s="30"/>
      <c r="AF23" s="30"/>
      <c r="AG23" s="30"/>
      <c r="AH23" s="30"/>
      <c r="AI23" s="30"/>
      <c r="AK23" s="30"/>
      <c r="AL23" s="30"/>
      <c r="AM23" s="30"/>
      <c r="AN23" s="30"/>
      <c r="AO23" s="30"/>
      <c r="AP23" s="30"/>
      <c r="AQ23" s="30"/>
      <c r="AS23" s="10"/>
      <c r="AT23" s="10"/>
      <c r="AU23" s="10"/>
      <c r="AV23" s="10"/>
      <c r="AW23" s="10"/>
      <c r="AX23" s="10"/>
      <c r="AY23" s="10"/>
      <c r="AZ23" s="10"/>
    </row>
    <row r="24" spans="22:52" s="1" customFormat="1" x14ac:dyDescent="0.25">
      <c r="AD24" s="30"/>
      <c r="AE24" s="30"/>
      <c r="AF24" s="30"/>
      <c r="AG24" s="30"/>
      <c r="AH24" s="30"/>
      <c r="AI24" s="30"/>
      <c r="AK24" s="30"/>
      <c r="AL24" s="30"/>
      <c r="AM24" s="30"/>
      <c r="AN24" s="30"/>
      <c r="AO24" s="30"/>
      <c r="AP24" s="30"/>
      <c r="AQ24" s="30"/>
      <c r="AS24" s="10"/>
      <c r="AT24" s="10"/>
      <c r="AU24" s="10"/>
      <c r="AV24" s="10"/>
      <c r="AW24" s="10"/>
      <c r="AX24" s="10"/>
      <c r="AY24" s="10"/>
      <c r="AZ24" s="10"/>
    </row>
    <row r="25" spans="22:52" s="1" customFormat="1" x14ac:dyDescent="0.25">
      <c r="AD25" s="30"/>
      <c r="AE25" s="30"/>
      <c r="AF25" s="30"/>
      <c r="AG25" s="30"/>
      <c r="AH25" s="30"/>
      <c r="AI25" s="30"/>
      <c r="AK25" s="30"/>
      <c r="AL25" s="30"/>
      <c r="AM25" s="30"/>
      <c r="AN25" s="30"/>
      <c r="AO25" s="30"/>
      <c r="AP25" s="30"/>
      <c r="AQ25" s="30"/>
      <c r="AS25" s="10"/>
      <c r="AT25" s="10"/>
      <c r="AU25" s="10"/>
      <c r="AV25" s="10"/>
      <c r="AW25" s="10"/>
      <c r="AX25" s="10"/>
      <c r="AY25" s="10"/>
      <c r="AZ25" s="10"/>
    </row>
    <row r="26" spans="22:52" s="1" customFormat="1" x14ac:dyDescent="0.25">
      <c r="AD26" s="30"/>
      <c r="AE26" s="30"/>
      <c r="AF26" s="30"/>
      <c r="AG26" s="30"/>
      <c r="AH26" s="30"/>
      <c r="AI26" s="30"/>
      <c r="AK26" s="30"/>
      <c r="AL26" s="30"/>
      <c r="AM26" s="30"/>
      <c r="AN26" s="30"/>
      <c r="AO26" s="30"/>
      <c r="AP26" s="30"/>
      <c r="AQ26" s="30"/>
      <c r="AS26" s="10"/>
      <c r="AT26" s="10"/>
      <c r="AU26" s="10"/>
      <c r="AV26" s="10"/>
      <c r="AW26" s="10"/>
      <c r="AX26" s="10"/>
      <c r="AY26" s="10"/>
      <c r="AZ26" s="10"/>
    </row>
    <row r="27" spans="22:52" s="1" customFormat="1" x14ac:dyDescent="0.25">
      <c r="AD27" s="30"/>
      <c r="AE27" s="30"/>
      <c r="AF27" s="30"/>
      <c r="AG27" s="30"/>
      <c r="AH27" s="30"/>
      <c r="AI27" s="30"/>
      <c r="AK27" s="30"/>
      <c r="AL27" s="30"/>
      <c r="AM27" s="30"/>
      <c r="AN27" s="30"/>
      <c r="AO27" s="30"/>
      <c r="AP27" s="30"/>
      <c r="AQ27" s="30"/>
      <c r="AS27" s="10"/>
      <c r="AT27" s="10"/>
      <c r="AU27" s="10"/>
      <c r="AV27" s="10"/>
      <c r="AW27" s="10"/>
      <c r="AX27" s="10"/>
      <c r="AY27" s="10"/>
      <c r="AZ27" s="10"/>
    </row>
    <row r="28" spans="22:52" s="1" customFormat="1" x14ac:dyDescent="0.25">
      <c r="AD28" s="30"/>
      <c r="AE28" s="30"/>
      <c r="AF28" s="30"/>
      <c r="AG28" s="30"/>
      <c r="AH28" s="30"/>
      <c r="AI28" s="30"/>
      <c r="AK28" s="30"/>
      <c r="AL28" s="30"/>
      <c r="AM28" s="30"/>
      <c r="AN28" s="30"/>
      <c r="AO28" s="30"/>
      <c r="AP28" s="30"/>
      <c r="AQ28" s="30"/>
      <c r="AS28" s="10"/>
      <c r="AT28" s="10"/>
      <c r="AU28" s="10"/>
      <c r="AV28" s="10"/>
      <c r="AW28" s="10"/>
      <c r="AX28" s="10"/>
      <c r="AY28" s="10"/>
      <c r="AZ28" s="10"/>
    </row>
    <row r="29" spans="22:52" s="1" customFormat="1" x14ac:dyDescent="0.25">
      <c r="AD29" s="30"/>
      <c r="AE29" s="30"/>
      <c r="AF29" s="30"/>
      <c r="AG29" s="30"/>
      <c r="AH29" s="30"/>
      <c r="AI29" s="30"/>
      <c r="AK29" s="30"/>
      <c r="AL29" s="30"/>
      <c r="AM29" s="30"/>
      <c r="AN29" s="30"/>
      <c r="AO29" s="30"/>
      <c r="AP29" s="30"/>
      <c r="AQ29" s="30"/>
      <c r="AS29" s="10"/>
      <c r="AT29" s="10"/>
      <c r="AU29" s="10"/>
      <c r="AV29" s="10"/>
      <c r="AW29" s="10"/>
      <c r="AX29" s="10"/>
      <c r="AY29" s="10"/>
      <c r="AZ29" s="10"/>
    </row>
    <row r="30" spans="22:52" s="1" customFormat="1" x14ac:dyDescent="0.25">
      <c r="AD30" s="30"/>
      <c r="AE30" s="30"/>
      <c r="AF30" s="30"/>
      <c r="AG30" s="30"/>
      <c r="AH30" s="30"/>
      <c r="AI30" s="30"/>
      <c r="AK30" s="30"/>
      <c r="AL30" s="30"/>
      <c r="AM30" s="30"/>
      <c r="AN30" s="30"/>
      <c r="AO30" s="30"/>
      <c r="AP30" s="30"/>
      <c r="AQ30" s="30"/>
      <c r="AS30" s="10"/>
      <c r="AT30" s="10"/>
      <c r="AU30" s="10"/>
      <c r="AV30" s="10"/>
      <c r="AW30" s="10"/>
      <c r="AX30" s="10"/>
      <c r="AY30" s="10"/>
      <c r="AZ30" s="10"/>
    </row>
    <row r="31" spans="22:52" s="1" customFormat="1" x14ac:dyDescent="0.25">
      <c r="AD31" s="30"/>
      <c r="AE31" s="30"/>
      <c r="AF31" s="30"/>
      <c r="AG31" s="30"/>
      <c r="AH31" s="30"/>
      <c r="AI31" s="30"/>
      <c r="AK31" s="30"/>
      <c r="AL31" s="30"/>
      <c r="AM31" s="30"/>
      <c r="AN31" s="30"/>
      <c r="AO31" s="30"/>
      <c r="AP31" s="30"/>
      <c r="AQ31" s="30"/>
      <c r="AS31" s="10"/>
      <c r="AT31" s="10"/>
      <c r="AU31" s="10"/>
      <c r="AV31" s="10"/>
      <c r="AW31" s="10"/>
      <c r="AX31" s="10"/>
      <c r="AY31" s="10"/>
      <c r="AZ31" s="10"/>
    </row>
    <row r="32" spans="22:52" s="1" customFormat="1" x14ac:dyDescent="0.25">
      <c r="AD32" s="30"/>
      <c r="AE32" s="30"/>
      <c r="AF32" s="30"/>
      <c r="AG32" s="30"/>
      <c r="AH32" s="30"/>
      <c r="AI32" s="30"/>
      <c r="AK32" s="30"/>
      <c r="AL32" s="30"/>
      <c r="AM32" s="30"/>
      <c r="AN32" s="30"/>
      <c r="AO32" s="30"/>
      <c r="AP32" s="30"/>
      <c r="AQ32" s="30"/>
      <c r="AS32" s="10"/>
      <c r="AT32" s="10"/>
      <c r="AU32" s="10"/>
      <c r="AV32" s="10"/>
      <c r="AW32" s="10"/>
      <c r="AX32" s="10"/>
      <c r="AY32" s="10"/>
      <c r="AZ32" s="10"/>
    </row>
    <row r="33" spans="1:52" s="1" customFormat="1" x14ac:dyDescent="0.25">
      <c r="A33" s="1" t="s">
        <v>104</v>
      </c>
      <c r="W33" s="1" t="str">
        <f>A33</f>
        <v>Streptococcus constellatus</v>
      </c>
      <c r="AD33" s="30" t="str">
        <f>A33</f>
        <v>Streptococcus constellatus</v>
      </c>
      <c r="AE33" s="30"/>
      <c r="AF33" s="30"/>
      <c r="AG33" s="30"/>
      <c r="AH33" s="30"/>
      <c r="AI33" s="30"/>
      <c r="AK33" s="30" t="str">
        <f>A33</f>
        <v>Streptococcus constellatus</v>
      </c>
      <c r="AL33" s="30"/>
      <c r="AM33" s="30"/>
      <c r="AN33" s="30"/>
      <c r="AO33" s="30"/>
      <c r="AP33" s="30"/>
      <c r="AQ33" s="30"/>
      <c r="AS33" s="10"/>
      <c r="AT33" s="10"/>
      <c r="AU33" s="10"/>
      <c r="AV33" s="10"/>
      <c r="AW33" s="10"/>
      <c r="AX33" s="10"/>
      <c r="AY33" s="10"/>
      <c r="AZ33" s="10"/>
    </row>
    <row r="34" spans="1:52" s="1" customFormat="1" ht="18.75" x14ac:dyDescent="0.25">
      <c r="B34" s="1" t="s">
        <v>0</v>
      </c>
      <c r="C34" s="1">
        <v>1.5625E-2</v>
      </c>
      <c r="D34" s="1">
        <v>3.125E-2</v>
      </c>
      <c r="E34" s="1">
        <v>6.25E-2</v>
      </c>
      <c r="F34" s="1">
        <v>0.125</v>
      </c>
      <c r="G34" s="1">
        <v>0.25</v>
      </c>
      <c r="H34" s="1">
        <v>0.5</v>
      </c>
      <c r="I34" s="1">
        <v>1</v>
      </c>
      <c r="J34" s="1">
        <v>2</v>
      </c>
      <c r="K34" s="1">
        <v>4</v>
      </c>
      <c r="L34" s="1">
        <v>8</v>
      </c>
      <c r="M34" s="1">
        <v>16</v>
      </c>
      <c r="N34" s="1">
        <v>32</v>
      </c>
      <c r="O34" s="1">
        <v>64</v>
      </c>
      <c r="P34" s="1">
        <v>128</v>
      </c>
      <c r="Q34" s="1">
        <v>256</v>
      </c>
      <c r="R34" s="1">
        <v>512</v>
      </c>
      <c r="S34" s="1" t="s">
        <v>1</v>
      </c>
      <c r="V34" s="1" t="s">
        <v>0</v>
      </c>
      <c r="W34" s="1" t="str">
        <f>B35</f>
        <v>Cefuroxim</v>
      </c>
      <c r="X34" s="1" t="str">
        <f>B36</f>
        <v>Moxifloxacin</v>
      </c>
      <c r="Y34" s="1" t="str">
        <f>B37</f>
        <v>Clindamycin</v>
      </c>
      <c r="Z34" s="1" t="str">
        <f>B38</f>
        <v>Benzylpenicillin</v>
      </c>
      <c r="AA34" s="1" t="str">
        <f>B39</f>
        <v>Erythromycin</v>
      </c>
      <c r="AD34" s="30" t="str">
        <f>W34</f>
        <v>Cefuroxim</v>
      </c>
      <c r="AE34" s="30" t="str">
        <f>X34</f>
        <v>Moxifloxacin</v>
      </c>
      <c r="AF34" s="30" t="str">
        <f>Y34</f>
        <v>Clindamycin</v>
      </c>
      <c r="AG34" s="30" t="str">
        <f>Z34</f>
        <v>Benzylpenicillin</v>
      </c>
      <c r="AH34" s="30" t="str">
        <f>AA34</f>
        <v>Erythromycin</v>
      </c>
      <c r="AK34" s="30" t="str">
        <f>W34</f>
        <v>Cefuroxim</v>
      </c>
      <c r="AL34" s="30" t="str">
        <f>X34</f>
        <v>Moxifloxacin</v>
      </c>
      <c r="AM34" s="30" t="str">
        <f>Y34</f>
        <v>Clindamycin</v>
      </c>
      <c r="AN34" s="30" t="str">
        <f>Z34</f>
        <v>Benzylpenicillin</v>
      </c>
      <c r="AO34" s="30" t="str">
        <f>AA34</f>
        <v>Erythromycin</v>
      </c>
      <c r="AP34" s="30"/>
      <c r="AR34" s="39"/>
      <c r="AS34" s="24" t="s">
        <v>75</v>
      </c>
      <c r="AT34" s="24" t="s">
        <v>69</v>
      </c>
      <c r="AU34" s="24" t="s">
        <v>79</v>
      </c>
      <c r="AV34" s="24" t="s">
        <v>73</v>
      </c>
      <c r="AW34" s="24" t="s">
        <v>84</v>
      </c>
      <c r="AX34" s="10"/>
    </row>
    <row r="35" spans="1:52" s="1" customFormat="1" ht="18.75" x14ac:dyDescent="0.25">
      <c r="B35" s="1" t="s">
        <v>9</v>
      </c>
      <c r="C35" s="2">
        <v>0</v>
      </c>
      <c r="D35" s="2">
        <v>1</v>
      </c>
      <c r="E35" s="2">
        <v>0</v>
      </c>
      <c r="F35" s="2">
        <v>1</v>
      </c>
      <c r="G35" s="2">
        <v>4</v>
      </c>
      <c r="H35" s="2">
        <v>3</v>
      </c>
      <c r="I35" s="3">
        <v>0</v>
      </c>
      <c r="J35" s="3">
        <v>0</v>
      </c>
      <c r="K35" s="3">
        <v>0</v>
      </c>
      <c r="L35" s="3">
        <v>0</v>
      </c>
      <c r="M35" s="3">
        <v>0</v>
      </c>
      <c r="N35" s="3">
        <v>0</v>
      </c>
      <c r="O35" s="3">
        <v>0</v>
      </c>
      <c r="P35" s="3">
        <v>0</v>
      </c>
      <c r="Q35" s="3">
        <v>0</v>
      </c>
      <c r="R35" s="3">
        <v>0</v>
      </c>
      <c r="S35" s="1">
        <v>9</v>
      </c>
      <c r="V35" s="1">
        <v>1.5625E-2</v>
      </c>
      <c r="W35" s="2">
        <f>C35</f>
        <v>0</v>
      </c>
      <c r="X35" s="1">
        <f>C36</f>
        <v>0</v>
      </c>
      <c r="Y35" s="2">
        <f>C37</f>
        <v>0</v>
      </c>
      <c r="Z35" s="2">
        <f>C38</f>
        <v>0</v>
      </c>
      <c r="AA35" s="1">
        <f>C39</f>
        <v>0</v>
      </c>
      <c r="AC35" s="1">
        <v>1.5625E-2</v>
      </c>
      <c r="AD35" s="31">
        <f>PRODUCT(W35*100*1/W51)</f>
        <v>0</v>
      </c>
      <c r="AE35" s="30">
        <f>PRODUCT(X35*100*1/X51)</f>
        <v>0</v>
      </c>
      <c r="AF35" s="31">
        <f>PRODUCT(Y35*100*1/Y51)</f>
        <v>0</v>
      </c>
      <c r="AG35" s="31">
        <f>PRODUCT(Z35*100*1/Z51)</f>
        <v>0</v>
      </c>
      <c r="AH35" s="30">
        <f>PRODUCT(AA35*100*1/AA51)</f>
        <v>0</v>
      </c>
      <c r="AJ35" s="1">
        <v>1.5625E-2</v>
      </c>
      <c r="AK35" s="31">
        <f>AD35</f>
        <v>0</v>
      </c>
      <c r="AL35" s="30">
        <f>AE35</f>
        <v>0</v>
      </c>
      <c r="AM35" s="31">
        <f>AF35</f>
        <v>0</v>
      </c>
      <c r="AN35" s="31">
        <f>AG35</f>
        <v>0</v>
      </c>
      <c r="AO35" s="30">
        <f>AH35</f>
        <v>0</v>
      </c>
      <c r="AR35" s="25" t="s">
        <v>49</v>
      </c>
      <c r="AS35" s="26">
        <f>W51</f>
        <v>9</v>
      </c>
      <c r="AT35" s="26">
        <f>X51</f>
        <v>9</v>
      </c>
      <c r="AU35" s="26">
        <f>Y51</f>
        <v>9</v>
      </c>
      <c r="AV35" s="26">
        <f>Z51</f>
        <v>9</v>
      </c>
      <c r="AW35" s="26">
        <f>AA51</f>
        <v>9</v>
      </c>
      <c r="AX35" s="10"/>
    </row>
    <row r="36" spans="1:52" s="1" customFormat="1" ht="18.75" x14ac:dyDescent="0.25">
      <c r="B36" s="1" t="s">
        <v>20</v>
      </c>
      <c r="C36" s="1">
        <v>0</v>
      </c>
      <c r="D36" s="1">
        <v>1</v>
      </c>
      <c r="E36" s="1">
        <v>2</v>
      </c>
      <c r="F36" s="1">
        <v>4</v>
      </c>
      <c r="G36" s="1">
        <v>2</v>
      </c>
      <c r="H36" s="1">
        <v>0</v>
      </c>
      <c r="I36" s="1">
        <v>0</v>
      </c>
      <c r="J36" s="1">
        <v>0</v>
      </c>
      <c r="K36" s="1">
        <v>0</v>
      </c>
      <c r="L36" s="1">
        <v>0</v>
      </c>
      <c r="M36" s="1">
        <v>0</v>
      </c>
      <c r="N36" s="1">
        <v>0</v>
      </c>
      <c r="O36" s="1">
        <v>0</v>
      </c>
      <c r="P36" s="1">
        <v>0</v>
      </c>
      <c r="Q36" s="1">
        <v>0</v>
      </c>
      <c r="R36" s="1">
        <v>0</v>
      </c>
      <c r="S36" s="1">
        <v>9</v>
      </c>
      <c r="V36" s="1">
        <v>3.125E-2</v>
      </c>
      <c r="W36" s="2">
        <f>D35</f>
        <v>1</v>
      </c>
      <c r="X36" s="1">
        <f>D36</f>
        <v>1</v>
      </c>
      <c r="Y36" s="2">
        <f>D37</f>
        <v>2</v>
      </c>
      <c r="Z36" s="2">
        <f>D38</f>
        <v>5</v>
      </c>
      <c r="AA36" s="1">
        <f>D39</f>
        <v>3</v>
      </c>
      <c r="AC36" s="1">
        <v>3.125E-2</v>
      </c>
      <c r="AD36" s="31">
        <f>PRODUCT(W36*100*1/W51)</f>
        <v>11.111111111111111</v>
      </c>
      <c r="AE36" s="30">
        <f>PRODUCT(X36*100*1/X51)</f>
        <v>11.111111111111111</v>
      </c>
      <c r="AF36" s="31">
        <f>PRODUCT(Y36*100*1/Y51)</f>
        <v>22.222222222222221</v>
      </c>
      <c r="AG36" s="31">
        <f>PRODUCT(Z36*100*1/Z51)</f>
        <v>55.555555555555557</v>
      </c>
      <c r="AH36" s="30">
        <f>PRODUCT(AA36*100*1/AA51)</f>
        <v>33.333333333333336</v>
      </c>
      <c r="AJ36" s="1">
        <v>3.125E-2</v>
      </c>
      <c r="AK36" s="31">
        <f>AD35+AD36</f>
        <v>11.111111111111111</v>
      </c>
      <c r="AL36" s="30">
        <f>AE35+AE36</f>
        <v>11.111111111111111</v>
      </c>
      <c r="AM36" s="31">
        <f>AF35+AF36</f>
        <v>22.222222222222221</v>
      </c>
      <c r="AN36" s="31">
        <f>AG35+AG36</f>
        <v>55.555555555555557</v>
      </c>
      <c r="AO36" s="30">
        <f>AH35+AH36</f>
        <v>33.333333333333336</v>
      </c>
      <c r="AR36" s="25" t="s">
        <v>50</v>
      </c>
      <c r="AS36" s="18">
        <f>AK40</f>
        <v>100</v>
      </c>
      <c r="AT36" s="18"/>
      <c r="AU36" s="18">
        <f>AM40</f>
        <v>100</v>
      </c>
      <c r="AV36" s="18">
        <f>AN39</f>
        <v>100</v>
      </c>
      <c r="AW36" s="18"/>
      <c r="AX36" s="10"/>
    </row>
    <row r="37" spans="1:52" s="1" customFormat="1" ht="18.75" x14ac:dyDescent="0.25">
      <c r="B37" s="1" t="s">
        <v>24</v>
      </c>
      <c r="C37" s="2">
        <v>0</v>
      </c>
      <c r="D37" s="2">
        <v>2</v>
      </c>
      <c r="E37" s="2">
        <v>4</v>
      </c>
      <c r="F37" s="2">
        <v>2</v>
      </c>
      <c r="G37" s="2">
        <v>0</v>
      </c>
      <c r="H37" s="2">
        <v>1</v>
      </c>
      <c r="I37" s="3">
        <v>0</v>
      </c>
      <c r="J37" s="3">
        <v>0</v>
      </c>
      <c r="K37" s="3">
        <v>0</v>
      </c>
      <c r="L37" s="3">
        <v>0</v>
      </c>
      <c r="M37" s="3">
        <v>0</v>
      </c>
      <c r="N37" s="3">
        <v>0</v>
      </c>
      <c r="O37" s="3">
        <v>0</v>
      </c>
      <c r="P37" s="3">
        <v>0</v>
      </c>
      <c r="Q37" s="3">
        <v>0</v>
      </c>
      <c r="R37" s="3">
        <v>0</v>
      </c>
      <c r="S37" s="1">
        <v>9</v>
      </c>
      <c r="V37" s="1">
        <v>6.25E-2</v>
      </c>
      <c r="W37" s="2">
        <f>E35</f>
        <v>0</v>
      </c>
      <c r="X37" s="1">
        <f>E36</f>
        <v>2</v>
      </c>
      <c r="Y37" s="2">
        <f>E37</f>
        <v>4</v>
      </c>
      <c r="Z37" s="2">
        <f>E38</f>
        <v>3</v>
      </c>
      <c r="AA37" s="1">
        <f>E39</f>
        <v>5</v>
      </c>
      <c r="AC37" s="1">
        <v>6.25E-2</v>
      </c>
      <c r="AD37" s="31">
        <f>PRODUCT(W37*100*1/W51)</f>
        <v>0</v>
      </c>
      <c r="AE37" s="30">
        <f>PRODUCT(X37*100*1/X51)</f>
        <v>22.222222222222221</v>
      </c>
      <c r="AF37" s="31">
        <f>PRODUCT(Y37*100*1/Y51)</f>
        <v>44.444444444444443</v>
      </c>
      <c r="AG37" s="31">
        <f>PRODUCT(Z37*100*1/Z51)</f>
        <v>33.333333333333336</v>
      </c>
      <c r="AH37" s="30">
        <f>PRODUCT(AA37*100*1/AA51)</f>
        <v>55.555555555555557</v>
      </c>
      <c r="AJ37" s="1">
        <v>6.25E-2</v>
      </c>
      <c r="AK37" s="31">
        <f>AD35+AD36+AD37</f>
        <v>11.111111111111111</v>
      </c>
      <c r="AL37" s="30">
        <f>AE35+AE36+AE37</f>
        <v>33.333333333333329</v>
      </c>
      <c r="AM37" s="31">
        <f>AF35+AF36+AF37</f>
        <v>66.666666666666657</v>
      </c>
      <c r="AN37" s="31">
        <f>AG35+AG36+AG37</f>
        <v>88.888888888888886</v>
      </c>
      <c r="AO37" s="30">
        <f>AH35+AH36+AH37</f>
        <v>88.888888888888886</v>
      </c>
      <c r="AR37" s="25" t="s">
        <v>51</v>
      </c>
      <c r="AS37" s="18"/>
      <c r="AT37" s="18"/>
      <c r="AU37" s="18"/>
      <c r="AV37" s="18">
        <f>AN42-AN39</f>
        <v>0</v>
      </c>
      <c r="AW37" s="18"/>
      <c r="AX37" s="10"/>
    </row>
    <row r="38" spans="1:52" s="1" customFormat="1" ht="18.75" x14ac:dyDescent="0.25">
      <c r="B38" s="1" t="s">
        <v>26</v>
      </c>
      <c r="C38" s="2">
        <v>0</v>
      </c>
      <c r="D38" s="2">
        <v>5</v>
      </c>
      <c r="E38" s="2">
        <v>3</v>
      </c>
      <c r="F38" s="2">
        <v>1</v>
      </c>
      <c r="G38" s="2">
        <v>0</v>
      </c>
      <c r="H38" s="4">
        <v>0</v>
      </c>
      <c r="I38" s="4">
        <v>0</v>
      </c>
      <c r="J38" s="4">
        <v>0</v>
      </c>
      <c r="K38" s="3">
        <v>0</v>
      </c>
      <c r="L38" s="3">
        <v>0</v>
      </c>
      <c r="M38" s="3">
        <v>0</v>
      </c>
      <c r="N38" s="3">
        <v>0</v>
      </c>
      <c r="O38" s="3">
        <v>0</v>
      </c>
      <c r="P38" s="3">
        <v>0</v>
      </c>
      <c r="Q38" s="3">
        <v>0</v>
      </c>
      <c r="R38" s="3">
        <v>0</v>
      </c>
      <c r="S38" s="1">
        <v>9</v>
      </c>
      <c r="V38" s="1">
        <v>0.125</v>
      </c>
      <c r="W38" s="2">
        <f>F35</f>
        <v>1</v>
      </c>
      <c r="X38" s="1">
        <f>F36</f>
        <v>4</v>
      </c>
      <c r="Y38" s="2">
        <f>F37</f>
        <v>2</v>
      </c>
      <c r="Z38" s="2">
        <f>F38</f>
        <v>1</v>
      </c>
      <c r="AA38" s="1">
        <f>F39</f>
        <v>1</v>
      </c>
      <c r="AC38" s="1">
        <v>0.125</v>
      </c>
      <c r="AD38" s="31">
        <f>PRODUCT(W38*100*1/W51)</f>
        <v>11.111111111111111</v>
      </c>
      <c r="AE38" s="30">
        <f>PRODUCT(X38*100*1/X51)</f>
        <v>44.444444444444443</v>
      </c>
      <c r="AF38" s="31">
        <f>PRODUCT(Y38*100*1/Y51)</f>
        <v>22.222222222222221</v>
      </c>
      <c r="AG38" s="31">
        <f>PRODUCT(Z38*100*1/Z51)</f>
        <v>11.111111111111111</v>
      </c>
      <c r="AH38" s="30">
        <f>PRODUCT(AA38*100*1/AA51)</f>
        <v>11.111111111111111</v>
      </c>
      <c r="AJ38" s="1">
        <v>0.125</v>
      </c>
      <c r="AK38" s="31">
        <f>AD35+AD36+AD37+AD38</f>
        <v>22.222222222222221</v>
      </c>
      <c r="AL38" s="30">
        <f>AE35+AE36+AE37+AE38</f>
        <v>77.777777777777771</v>
      </c>
      <c r="AM38" s="31">
        <f>AF35+AF36+AF37+AF38</f>
        <v>88.888888888888886</v>
      </c>
      <c r="AN38" s="31">
        <f>AG35+AG36+AG37+AG38</f>
        <v>100</v>
      </c>
      <c r="AO38" s="30">
        <f>AH35+AH36+AH37+AH38</f>
        <v>100</v>
      </c>
      <c r="AR38" s="25" t="s">
        <v>52</v>
      </c>
      <c r="AS38" s="18">
        <f>AK50-AK40</f>
        <v>0</v>
      </c>
      <c r="AT38" s="18"/>
      <c r="AU38" s="18">
        <f>AM50-AM40</f>
        <v>0</v>
      </c>
      <c r="AV38" s="18">
        <f>AN50-AN42</f>
        <v>0</v>
      </c>
      <c r="AW38" s="18"/>
      <c r="AX38" s="10"/>
    </row>
    <row r="39" spans="1:52" s="1" customFormat="1" x14ac:dyDescent="0.25">
      <c r="B39" s="1" t="s">
        <v>45</v>
      </c>
      <c r="C39" s="1">
        <v>0</v>
      </c>
      <c r="D39" s="1">
        <v>3</v>
      </c>
      <c r="E39" s="1">
        <v>5</v>
      </c>
      <c r="F39" s="1">
        <v>1</v>
      </c>
      <c r="G39" s="1">
        <v>0</v>
      </c>
      <c r="H39" s="1">
        <v>0</v>
      </c>
      <c r="I39" s="1">
        <v>0</v>
      </c>
      <c r="J39" s="1">
        <v>0</v>
      </c>
      <c r="K39" s="1">
        <v>0</v>
      </c>
      <c r="L39" s="1">
        <v>0</v>
      </c>
      <c r="M39" s="1">
        <v>0</v>
      </c>
      <c r="N39" s="1">
        <v>0</v>
      </c>
      <c r="O39" s="1">
        <v>0</v>
      </c>
      <c r="P39" s="1">
        <v>0</v>
      </c>
      <c r="Q39" s="1">
        <v>0</v>
      </c>
      <c r="R39" s="1">
        <v>0</v>
      </c>
      <c r="S39" s="1">
        <v>9</v>
      </c>
      <c r="V39" s="1">
        <v>0.25</v>
      </c>
      <c r="W39" s="2">
        <f>G35</f>
        <v>4</v>
      </c>
      <c r="X39" s="1">
        <f>G36</f>
        <v>2</v>
      </c>
      <c r="Y39" s="2">
        <f>G37</f>
        <v>0</v>
      </c>
      <c r="Z39" s="2">
        <f>G38</f>
        <v>0</v>
      </c>
      <c r="AA39" s="1">
        <f>G39</f>
        <v>0</v>
      </c>
      <c r="AC39" s="1">
        <v>0.25</v>
      </c>
      <c r="AD39" s="31">
        <f>PRODUCT(W39*100*1/W51)</f>
        <v>44.444444444444443</v>
      </c>
      <c r="AE39" s="30">
        <f>PRODUCT(X39*100*1/X51)</f>
        <v>22.222222222222221</v>
      </c>
      <c r="AF39" s="31">
        <f>PRODUCT(Y39*100*1/Y51)</f>
        <v>0</v>
      </c>
      <c r="AG39" s="31">
        <f>PRODUCT(Z39*100*1/Z51)</f>
        <v>0</v>
      </c>
      <c r="AH39" s="30">
        <f>PRODUCT(AA39*100*1/AA51)</f>
        <v>0</v>
      </c>
      <c r="AJ39" s="1">
        <v>0.25</v>
      </c>
      <c r="AK39" s="31">
        <f>AD35+AD36+AD37+AD38+AD39</f>
        <v>66.666666666666657</v>
      </c>
      <c r="AL39" s="30">
        <f>AE35+AE36+AE37+AE38+AE39</f>
        <v>100</v>
      </c>
      <c r="AM39" s="31">
        <f>AF35+AF36+AF37+AF38+AF39</f>
        <v>88.888888888888886</v>
      </c>
      <c r="AN39" s="31">
        <f>AG35+AG36+AG37+AG38+AG39</f>
        <v>100</v>
      </c>
      <c r="AO39" s="30">
        <f>AH35+AH36+AH37+AH38+AH39</f>
        <v>100</v>
      </c>
      <c r="AR39" s="10"/>
      <c r="AS39" s="10"/>
      <c r="AT39" s="10"/>
      <c r="AU39" s="10"/>
      <c r="AV39" s="10"/>
      <c r="AW39" s="10"/>
      <c r="AX39" s="10"/>
    </row>
    <row r="40" spans="1:52" s="1" customFormat="1" x14ac:dyDescent="0.25">
      <c r="V40" s="1">
        <v>0.5</v>
      </c>
      <c r="W40" s="2">
        <f>H35</f>
        <v>3</v>
      </c>
      <c r="X40" s="1">
        <f>H36</f>
        <v>0</v>
      </c>
      <c r="Y40" s="2">
        <f>H37</f>
        <v>1</v>
      </c>
      <c r="Z40" s="4">
        <f>H38</f>
        <v>0</v>
      </c>
      <c r="AA40" s="1">
        <f>H39</f>
        <v>0</v>
      </c>
      <c r="AC40" s="1">
        <v>0.5</v>
      </c>
      <c r="AD40" s="31">
        <f>PRODUCT(W40*100*1/W51)</f>
        <v>33.333333333333336</v>
      </c>
      <c r="AE40" s="30">
        <f>PRODUCT(X40*100*1/X51)</f>
        <v>0</v>
      </c>
      <c r="AF40" s="31">
        <f>PRODUCT(Y40*100*1/Y51)</f>
        <v>11.111111111111111</v>
      </c>
      <c r="AG40" s="32">
        <f>PRODUCT(Z40*100*1/Z51)</f>
        <v>0</v>
      </c>
      <c r="AH40" s="30">
        <f>PRODUCT(AA40*100*1/AA51)</f>
        <v>0</v>
      </c>
      <c r="AJ40" s="1">
        <v>0.5</v>
      </c>
      <c r="AK40" s="31">
        <f>AD35+AD36+AD37+AD38+AD39+AD40</f>
        <v>100</v>
      </c>
      <c r="AL40" s="30">
        <f>AE35+AE36+AE37+AE38+AE39+AE40</f>
        <v>100</v>
      </c>
      <c r="AM40" s="31">
        <f>AF35+AF36+AF37+AF38+AF39+AF40</f>
        <v>100</v>
      </c>
      <c r="AN40" s="32">
        <f>AG35+AG36+AG37+AG38+AG39+AG40</f>
        <v>100</v>
      </c>
      <c r="AO40" s="30">
        <f>AH35+AH36+AH37+AH38+AH39+AH40</f>
        <v>100</v>
      </c>
      <c r="AR40" s="10"/>
      <c r="AS40" s="10"/>
      <c r="AT40" s="10"/>
      <c r="AU40" s="10"/>
      <c r="AV40" s="10"/>
      <c r="AW40" s="10"/>
      <c r="AX40" s="10"/>
    </row>
    <row r="41" spans="1:52" s="1" customFormat="1" x14ac:dyDescent="0.25">
      <c r="V41" s="1">
        <v>1</v>
      </c>
      <c r="W41" s="3">
        <f>I35</f>
        <v>0</v>
      </c>
      <c r="X41" s="1">
        <f>I36</f>
        <v>0</v>
      </c>
      <c r="Y41" s="3">
        <f>I37</f>
        <v>0</v>
      </c>
      <c r="Z41" s="4">
        <f>I38</f>
        <v>0</v>
      </c>
      <c r="AA41" s="1">
        <f>I39</f>
        <v>0</v>
      </c>
      <c r="AC41" s="1">
        <v>1</v>
      </c>
      <c r="AD41" s="33">
        <f>PRODUCT(W41*100*1/W51)</f>
        <v>0</v>
      </c>
      <c r="AE41" s="30">
        <f>PRODUCT(X41*100*1/X51)</f>
        <v>0</v>
      </c>
      <c r="AF41" s="33">
        <f>PRODUCT(Y41*100*1/Y51)</f>
        <v>0</v>
      </c>
      <c r="AG41" s="32">
        <f>PRODUCT(Z41*100*1/Z51)</f>
        <v>0</v>
      </c>
      <c r="AH41" s="30">
        <f>PRODUCT(AA41*100*1/AA51)</f>
        <v>0</v>
      </c>
      <c r="AJ41" s="1">
        <v>1</v>
      </c>
      <c r="AK41" s="33">
        <f>AD35+AD36+AD37+AD38+AD39+AD40+AD41</f>
        <v>100</v>
      </c>
      <c r="AL41" s="30">
        <f>AE35+AE36+AE37+AE38+AE39+AE40+AE41</f>
        <v>100</v>
      </c>
      <c r="AM41" s="33">
        <f>AF35+AF36+AF37+AF38+AF39+AF40+AF41</f>
        <v>100</v>
      </c>
      <c r="AN41" s="32">
        <f>AG35+AG36+AG37+AG38+AG39+AG40+AG41</f>
        <v>100</v>
      </c>
      <c r="AO41" s="30">
        <f>AH35+AH36+AH37+AH38+AH39+AH40+AH41</f>
        <v>100</v>
      </c>
      <c r="AR41" s="10"/>
      <c r="AS41" s="10" t="str">
        <f>A33</f>
        <v>Streptococcus constellatus</v>
      </c>
      <c r="AT41" s="10"/>
      <c r="AU41" s="10"/>
      <c r="AV41" s="10"/>
      <c r="AW41" s="10"/>
      <c r="AX41" s="10"/>
    </row>
    <row r="42" spans="1:52" s="1" customFormat="1" x14ac:dyDescent="0.25">
      <c r="V42" s="1">
        <v>2</v>
      </c>
      <c r="W42" s="3">
        <f>J35</f>
        <v>0</v>
      </c>
      <c r="X42" s="1">
        <f>J36</f>
        <v>0</v>
      </c>
      <c r="Y42" s="3">
        <f>J37</f>
        <v>0</v>
      </c>
      <c r="Z42" s="4">
        <f>J38</f>
        <v>0</v>
      </c>
      <c r="AA42" s="1">
        <f>J39</f>
        <v>0</v>
      </c>
      <c r="AC42" s="1">
        <v>2</v>
      </c>
      <c r="AD42" s="33">
        <f>PRODUCT(W42*100*1/W51)</f>
        <v>0</v>
      </c>
      <c r="AE42" s="30">
        <f>PRODUCT(X42*100*1/X51)</f>
        <v>0</v>
      </c>
      <c r="AF42" s="33">
        <f>PRODUCT(Y42*100*1/Y51)</f>
        <v>0</v>
      </c>
      <c r="AG42" s="32">
        <f>PRODUCT(Z42*100*1/Z51)</f>
        <v>0</v>
      </c>
      <c r="AH42" s="30">
        <f>PRODUCT(AA42*100*1/AA51)</f>
        <v>0</v>
      </c>
      <c r="AJ42" s="1">
        <v>2</v>
      </c>
      <c r="AK42" s="33">
        <f>AD35+AD36+AD37+AD38+AD39+AD40+AD41+AD42</f>
        <v>100</v>
      </c>
      <c r="AL42" s="30">
        <f>AE35+AE36+AE37+AE38+AE39+AE40+AE41+AE42</f>
        <v>100</v>
      </c>
      <c r="AM42" s="33">
        <f>AF35+AF36+AF37+AF38+AF39+AF40+AF41+AF42</f>
        <v>100</v>
      </c>
      <c r="AN42" s="32">
        <f>AG35+AG36+AG37+AG38+AG39+AG40+AG41+AG42</f>
        <v>100</v>
      </c>
      <c r="AO42" s="30">
        <f>AH35+AH36+AH37+AH38+AH39+AH40+AH41+AH42</f>
        <v>100</v>
      </c>
      <c r="AR42" s="10"/>
      <c r="AS42" s="10"/>
      <c r="AT42" s="10"/>
      <c r="AU42" s="10"/>
      <c r="AV42" s="10"/>
      <c r="AW42" s="10"/>
      <c r="AX42" s="10"/>
    </row>
    <row r="43" spans="1:52" s="1" customFormat="1" x14ac:dyDescent="0.25">
      <c r="V43" s="1">
        <v>4</v>
      </c>
      <c r="W43" s="3">
        <f>K35</f>
        <v>0</v>
      </c>
      <c r="X43" s="1">
        <f>K36</f>
        <v>0</v>
      </c>
      <c r="Y43" s="3">
        <f>K37</f>
        <v>0</v>
      </c>
      <c r="Z43" s="3">
        <f>K38</f>
        <v>0</v>
      </c>
      <c r="AA43" s="1">
        <f>K39</f>
        <v>0</v>
      </c>
      <c r="AC43" s="1">
        <v>4</v>
      </c>
      <c r="AD43" s="33">
        <f>PRODUCT(W43*100*1/W51)</f>
        <v>0</v>
      </c>
      <c r="AE43" s="30">
        <f>PRODUCT(X43*100*1/X51)</f>
        <v>0</v>
      </c>
      <c r="AF43" s="33">
        <f>PRODUCT(Y43*100*1/Y51)</f>
        <v>0</v>
      </c>
      <c r="AG43" s="33">
        <f>PRODUCT(Z43*100*1/Z51)</f>
        <v>0</v>
      </c>
      <c r="AH43" s="30">
        <f>PRODUCT(AA43*100*1/AA51)</f>
        <v>0</v>
      </c>
      <c r="AJ43" s="1">
        <v>4</v>
      </c>
      <c r="AK43" s="33">
        <f>AD35+AD36+AD37+AD38+AD39+AD40+AD41+AD42+AD43</f>
        <v>100</v>
      </c>
      <c r="AL43" s="30">
        <f>AE35+AE36+AE37+AE38+AE39+AE40+AE41+AE42+AE43</f>
        <v>100</v>
      </c>
      <c r="AM43" s="33">
        <f>AF35+AF36+AF37+AF38+AF39+AF40+AF41+AF42+AF43</f>
        <v>100</v>
      </c>
      <c r="AN43" s="33">
        <f>AG35+AG36+AG37+AG38+AG39+AG40+AG41+AG42+AG43</f>
        <v>100</v>
      </c>
      <c r="AO43" s="30">
        <f>AH35+AH36+AH37+AH38+AH39+AH40+AH41+AH42+AH43</f>
        <v>100</v>
      </c>
      <c r="AR43" s="10"/>
      <c r="AS43" s="10"/>
      <c r="AT43" s="10"/>
      <c r="AU43" s="10"/>
      <c r="AV43" s="10"/>
      <c r="AW43" s="10"/>
      <c r="AX43" s="10"/>
    </row>
    <row r="44" spans="1:52" s="1" customFormat="1" x14ac:dyDescent="0.25">
      <c r="V44" s="1">
        <v>8</v>
      </c>
      <c r="W44" s="3">
        <f>L35</f>
        <v>0</v>
      </c>
      <c r="X44" s="1">
        <f>L36</f>
        <v>0</v>
      </c>
      <c r="Y44" s="3">
        <f>L37</f>
        <v>0</v>
      </c>
      <c r="Z44" s="3">
        <f>L38</f>
        <v>0</v>
      </c>
      <c r="AA44" s="1">
        <f>L39</f>
        <v>0</v>
      </c>
      <c r="AC44" s="1">
        <v>8</v>
      </c>
      <c r="AD44" s="33">
        <f>PRODUCT(W44*100*1/W51)</f>
        <v>0</v>
      </c>
      <c r="AE44" s="30">
        <f>PRODUCT(X44*100*1/X51)</f>
        <v>0</v>
      </c>
      <c r="AF44" s="33">
        <f>PRODUCT(Y44*100*1/Y51)</f>
        <v>0</v>
      </c>
      <c r="AG44" s="33">
        <f>PRODUCT(Z44*100*1/Z51)</f>
        <v>0</v>
      </c>
      <c r="AH44" s="30">
        <f>PRODUCT(AA44*100*1/AA51)</f>
        <v>0</v>
      </c>
      <c r="AJ44" s="1">
        <v>8</v>
      </c>
      <c r="AK44" s="33">
        <f>AD35+AD36+AD37+AD38+AD39+AD40+AD41+AD42+AD43+AD44</f>
        <v>100</v>
      </c>
      <c r="AL44" s="30">
        <f>AE35+AE36+AE37+AE38+AE39+AE40+AE41+AE42+AE43+AE44</f>
        <v>100</v>
      </c>
      <c r="AM44" s="33">
        <f>AF35+AF36+AF37+AF38+AF39+AF40+AF41+AF42+AF43+AF44</f>
        <v>100</v>
      </c>
      <c r="AN44" s="33">
        <f>AG35+AG36+AG37+AG38+AG39+AG40+AG41+AG42+AG43+AG44</f>
        <v>100</v>
      </c>
      <c r="AO44" s="30">
        <f>AH35+AH36+AH37+AH38+AH39+AH40+AH41+AH42+AH43+AH44</f>
        <v>100</v>
      </c>
      <c r="AR44" s="10"/>
      <c r="AS44" s="10"/>
      <c r="AT44" s="10"/>
      <c r="AU44" s="10"/>
      <c r="AV44" s="10"/>
      <c r="AW44" s="10"/>
      <c r="AX44" s="10"/>
    </row>
    <row r="45" spans="1:52" s="1" customFormat="1" x14ac:dyDescent="0.25">
      <c r="V45" s="1">
        <v>16</v>
      </c>
      <c r="W45" s="3">
        <f>M35</f>
        <v>0</v>
      </c>
      <c r="X45" s="1">
        <f>M36</f>
        <v>0</v>
      </c>
      <c r="Y45" s="3">
        <f>M37</f>
        <v>0</v>
      </c>
      <c r="Z45" s="3">
        <f>M38</f>
        <v>0</v>
      </c>
      <c r="AA45" s="1">
        <f>M39</f>
        <v>0</v>
      </c>
      <c r="AC45" s="1">
        <v>16</v>
      </c>
      <c r="AD45" s="33">
        <f>PRODUCT(W45*100*1/W51)</f>
        <v>0</v>
      </c>
      <c r="AE45" s="30">
        <f>PRODUCT(X45*100*1/X51)</f>
        <v>0</v>
      </c>
      <c r="AF45" s="33">
        <f>PRODUCT(Y45*100*1/Y51)</f>
        <v>0</v>
      </c>
      <c r="AG45" s="33">
        <f>PRODUCT(Z45*100*1/Z51)</f>
        <v>0</v>
      </c>
      <c r="AH45" s="30">
        <f>PRODUCT(AA45*100*1/AA51)</f>
        <v>0</v>
      </c>
      <c r="AJ45" s="1">
        <v>16</v>
      </c>
      <c r="AK45" s="33">
        <f>AD35+AD36+AD37+AD38+AD39+AD40+AD41+AD42+AD43+AD44+AD45</f>
        <v>100</v>
      </c>
      <c r="AL45" s="30">
        <f>AE35+AE36+AE37+AE38+AE39+AE40+AE41+AE42+AE43+AE44+AE45</f>
        <v>100</v>
      </c>
      <c r="AM45" s="33">
        <f>AF35+AF36+AF37+AF38+AF39+AF40+AF41+AF42+AF43+AF44+AF45</f>
        <v>100</v>
      </c>
      <c r="AN45" s="33">
        <f>AG35+AG36+AG37+AG38+AG39+AG40+AG41+AG42+AG43+AG44+AG45</f>
        <v>100</v>
      </c>
      <c r="AO45" s="30">
        <f>AH35+AH36+AH37+AH38+AH39+AH40+AH41+AH42+AH43+AH44+AH45</f>
        <v>100</v>
      </c>
      <c r="AR45" s="10"/>
      <c r="AS45" s="10"/>
      <c r="AT45" s="10"/>
      <c r="AU45" s="10"/>
      <c r="AV45" s="10"/>
      <c r="AW45" s="10"/>
      <c r="AX45" s="10"/>
    </row>
    <row r="46" spans="1:52" s="1" customFormat="1" x14ac:dyDescent="0.25">
      <c r="V46" s="1">
        <v>32</v>
      </c>
      <c r="W46" s="3">
        <f>N35</f>
        <v>0</v>
      </c>
      <c r="X46" s="1">
        <f>N36</f>
        <v>0</v>
      </c>
      <c r="Y46" s="3">
        <f>N37</f>
        <v>0</v>
      </c>
      <c r="Z46" s="3">
        <f>N38</f>
        <v>0</v>
      </c>
      <c r="AA46" s="1">
        <f>N39</f>
        <v>0</v>
      </c>
      <c r="AC46" s="1">
        <v>32</v>
      </c>
      <c r="AD46" s="33">
        <f>PRODUCT(W46*100*1/W51)</f>
        <v>0</v>
      </c>
      <c r="AE46" s="30">
        <f>PRODUCT(X46*100*1/X51)</f>
        <v>0</v>
      </c>
      <c r="AF46" s="33">
        <f>PRODUCT(Y46*100*1/Y51)</f>
        <v>0</v>
      </c>
      <c r="AG46" s="33">
        <f>PRODUCT(Z46*100*1/Z51)</f>
        <v>0</v>
      </c>
      <c r="AH46" s="30">
        <f>PRODUCT(AA46*100*1/AA51)</f>
        <v>0</v>
      </c>
      <c r="AJ46" s="1">
        <v>32</v>
      </c>
      <c r="AK46" s="33">
        <f>AD35+AD36+AD37+AD38+AD39+AD40+AD41+AD42+AD43+AD44+AD45+AD46</f>
        <v>100</v>
      </c>
      <c r="AL46" s="30">
        <f>AE35+AE36+AE37+AE38+AE39+AE40+AE41+AE42+AE43+AE44+AE45+AE46</f>
        <v>100</v>
      </c>
      <c r="AM46" s="33">
        <f>AF35+AF36+AF37+AF38+AF39+AF40+AF41+AF42+AF43+AF44+AF45+AF46</f>
        <v>100</v>
      </c>
      <c r="AN46" s="33">
        <f>AG35+AG36+AG37+AG38+AG39+AG40+AG41+AG42+AG43+AG44+AG45+AG46</f>
        <v>100</v>
      </c>
      <c r="AO46" s="30">
        <f>AH35+AH36+AH37+AH38+AH39+AH40+AH41+AH42+AH43+AH44+AH45+AH46</f>
        <v>100</v>
      </c>
      <c r="AR46" s="10"/>
      <c r="AS46" s="10"/>
      <c r="AT46" s="10"/>
      <c r="AU46" s="10"/>
      <c r="AV46" s="10"/>
      <c r="AW46" s="10"/>
      <c r="AX46" s="10"/>
    </row>
    <row r="47" spans="1:52" s="1" customFormat="1" x14ac:dyDescent="0.25">
      <c r="V47" s="1">
        <v>64</v>
      </c>
      <c r="W47" s="3">
        <f>O35</f>
        <v>0</v>
      </c>
      <c r="X47" s="1">
        <f>O36</f>
        <v>0</v>
      </c>
      <c r="Y47" s="3">
        <f>O37</f>
        <v>0</v>
      </c>
      <c r="Z47" s="3">
        <f>O38</f>
        <v>0</v>
      </c>
      <c r="AA47" s="1">
        <f>O39</f>
        <v>0</v>
      </c>
      <c r="AC47" s="1">
        <v>64</v>
      </c>
      <c r="AD47" s="33">
        <f>PRODUCT(W47*100*1/W51)</f>
        <v>0</v>
      </c>
      <c r="AE47" s="30">
        <f>PRODUCT(X47*100*1/X51)</f>
        <v>0</v>
      </c>
      <c r="AF47" s="33">
        <f>PRODUCT(Y47*100*1/Y51)</f>
        <v>0</v>
      </c>
      <c r="AG47" s="33">
        <f>PRODUCT(Z47*100*1/Z51)</f>
        <v>0</v>
      </c>
      <c r="AH47" s="30">
        <f>PRODUCT(AA47*100*1/AA51)</f>
        <v>0</v>
      </c>
      <c r="AJ47" s="1">
        <v>64</v>
      </c>
      <c r="AK47" s="33">
        <f>AD35+AD36+AD37+AD38+AD39+AD40+AD41+AD42+AD43+AD44+AD45+AD46+AD47</f>
        <v>100</v>
      </c>
      <c r="AL47" s="30">
        <f>AE35+AE36+AE37+AE38+AE39+AE40+AE41+AE42+AE43+AE44+AE45+AE46+AE47</f>
        <v>100</v>
      </c>
      <c r="AM47" s="33">
        <f>AF35+AF36+AF37+AF38+AF39+AF40+AF41+AF42+AF43+AF44+AF45+AF46+AF47</f>
        <v>100</v>
      </c>
      <c r="AN47" s="33">
        <f>AG35+AG36+AG37+AG38+AG39+AG40+AG41+AG42+AG43+AG44+AG45+AG46+AG47</f>
        <v>100</v>
      </c>
      <c r="AO47" s="30">
        <f>AH35+AH36+AH37+AH38+AH39+AH40+AH41+AH42+AH43+AH44+AH45+AH46+AH47</f>
        <v>100</v>
      </c>
      <c r="AR47" s="10"/>
      <c r="AS47" s="10"/>
      <c r="AT47" s="10"/>
      <c r="AU47" s="10"/>
      <c r="AV47" s="10"/>
      <c r="AW47" s="10"/>
      <c r="AX47" s="10"/>
    </row>
    <row r="48" spans="1:52" s="1" customFormat="1" x14ac:dyDescent="0.25">
      <c r="V48" s="1">
        <v>128</v>
      </c>
      <c r="W48" s="3">
        <f>P35</f>
        <v>0</v>
      </c>
      <c r="X48" s="1">
        <f>P36</f>
        <v>0</v>
      </c>
      <c r="Y48" s="3">
        <f>P37</f>
        <v>0</v>
      </c>
      <c r="Z48" s="3">
        <f>P38</f>
        <v>0</v>
      </c>
      <c r="AA48" s="1">
        <f>P39</f>
        <v>0</v>
      </c>
      <c r="AC48" s="1">
        <v>128</v>
      </c>
      <c r="AD48" s="33">
        <f>PRODUCT(W48*100*1/W51)</f>
        <v>0</v>
      </c>
      <c r="AE48" s="30">
        <f>PRODUCT(X48*100*1/X51)</f>
        <v>0</v>
      </c>
      <c r="AF48" s="33">
        <f>PRODUCT(Y48*100*1/Y51)</f>
        <v>0</v>
      </c>
      <c r="AG48" s="33">
        <f>PRODUCT(Z48*100*1/Z51)</f>
        <v>0</v>
      </c>
      <c r="AH48" s="30">
        <f>PRODUCT(AA48*100*1/AA51)</f>
        <v>0</v>
      </c>
      <c r="AJ48" s="1">
        <v>128</v>
      </c>
      <c r="AK48" s="33">
        <f>AD35+AD36+AD37+AD38+AD39+AD40+AD41+AD42+AD43+AD44+AD45+AD46+AD47+AD48</f>
        <v>100</v>
      </c>
      <c r="AL48" s="30">
        <f>AE35+AE36+AE37+AE38+AE39+AE40+AE41+AE42+AE43+AE44+AE45+AE46+AE47+AE48</f>
        <v>100</v>
      </c>
      <c r="AM48" s="33">
        <f>AF35+AF36+AF37+AF38+AF39+AF40+AF41+AF42+AF43+AF44+AF45+AF46+AF47+AF48</f>
        <v>100</v>
      </c>
      <c r="AN48" s="33">
        <f>AG35+AG36+AG37+AG38+AG39+AG40+AG41+AG42+AG43+AG44+AG45+AG46+AG47+AG48</f>
        <v>100</v>
      </c>
      <c r="AO48" s="30">
        <f>AH35+AH36+AH37+AH38+AH39+AH40+AH41+AH42+AH43+AH44+AH45+AH46+AH47+AH48</f>
        <v>100</v>
      </c>
      <c r="AR48" s="10"/>
      <c r="AS48" s="10"/>
      <c r="AT48" s="10"/>
      <c r="AU48" s="10"/>
      <c r="AV48" s="10"/>
      <c r="AW48" s="10"/>
      <c r="AX48" s="10"/>
    </row>
    <row r="49" spans="22:52" s="1" customFormat="1" x14ac:dyDescent="0.25">
      <c r="V49" s="1">
        <v>256</v>
      </c>
      <c r="W49" s="3">
        <f>Q35</f>
        <v>0</v>
      </c>
      <c r="X49" s="1">
        <f>Q36</f>
        <v>0</v>
      </c>
      <c r="Y49" s="3">
        <f>Q37</f>
        <v>0</v>
      </c>
      <c r="Z49" s="3">
        <f>Q38</f>
        <v>0</v>
      </c>
      <c r="AA49" s="1">
        <f>Q39</f>
        <v>0</v>
      </c>
      <c r="AC49" s="1">
        <v>256</v>
      </c>
      <c r="AD49" s="33">
        <f>PRODUCT(W49*100*1/W51)</f>
        <v>0</v>
      </c>
      <c r="AE49" s="30">
        <f>PRODUCT(X49*100*1/X51)</f>
        <v>0</v>
      </c>
      <c r="AF49" s="33">
        <f>PRODUCT(Y49*100*1/Y51)</f>
        <v>0</v>
      </c>
      <c r="AG49" s="33">
        <f>PRODUCT(Z49*100*1/Z51)</f>
        <v>0</v>
      </c>
      <c r="AH49" s="30">
        <f>PRODUCT(AA49*100*1/AA51)</f>
        <v>0</v>
      </c>
      <c r="AJ49" s="1">
        <v>256</v>
      </c>
      <c r="AK49" s="33">
        <f>AD35+AD36+AD37+AD38+AD39+AD40+AD41+AD42+AD43+AD44+AD45+AD46+AD47+AD48+AD49</f>
        <v>100</v>
      </c>
      <c r="AL49" s="30">
        <f>AE35+AE36+AE37+AE38+AE39+AE40+AE41+AE42+AE43+AE44+AE45+AE46+AE47+AE48+AE49</f>
        <v>100</v>
      </c>
      <c r="AM49" s="33">
        <f>AF35+AF36+AF37+AF38+AF39+AF40+AF41+AF42+AF43+AF44+AF45+AF46+AF47+AF48+AF49</f>
        <v>100</v>
      </c>
      <c r="AN49" s="33">
        <f>AG35+AG36+AG37+AG38+AG39+AG40+AG41+AG42+AG43+AG44+AG45+AG46+AG47+AG48+AG49</f>
        <v>100</v>
      </c>
      <c r="AO49" s="30">
        <f>AH35+AH36+AH37+AH38+AH39+AH40+AH41+AH42+AH43+AH44+AH45+AH46+AH47+AH48+AH49</f>
        <v>100</v>
      </c>
      <c r="AR49" s="10"/>
      <c r="AS49" s="10"/>
      <c r="AT49" s="10"/>
      <c r="AU49" s="10"/>
      <c r="AV49" s="10"/>
      <c r="AW49" s="10"/>
      <c r="AX49" s="10"/>
    </row>
    <row r="50" spans="22:52" s="1" customFormat="1" x14ac:dyDescent="0.25">
      <c r="V50" s="1">
        <v>512</v>
      </c>
      <c r="W50" s="3">
        <f>R35</f>
        <v>0</v>
      </c>
      <c r="X50" s="1">
        <f>R36</f>
        <v>0</v>
      </c>
      <c r="Y50" s="3">
        <f>R37</f>
        <v>0</v>
      </c>
      <c r="Z50" s="3">
        <f>R38</f>
        <v>0</v>
      </c>
      <c r="AA50" s="1">
        <f>R39</f>
        <v>0</v>
      </c>
      <c r="AC50" s="1">
        <v>512</v>
      </c>
      <c r="AD50" s="33">
        <f>PRODUCT(W50*100*1/W51)</f>
        <v>0</v>
      </c>
      <c r="AE50" s="30">
        <f>PRODUCT(X50*100*1/X51)</f>
        <v>0</v>
      </c>
      <c r="AF50" s="33">
        <f>PRODUCT(Y50*100*1/Y51)</f>
        <v>0</v>
      </c>
      <c r="AG50" s="33">
        <f>PRODUCT(Z50*100*1/Z51)</f>
        <v>0</v>
      </c>
      <c r="AH50" s="30">
        <f>PRODUCT(AA50*100*1/AA51)</f>
        <v>0</v>
      </c>
      <c r="AJ50" s="1">
        <v>512</v>
      </c>
      <c r="AK50" s="33">
        <f>AD35+AD36+AD37+AD38+AD39+AD40+AD41+AD42+AD43+AD44+AD45+AD46+AD47+AD48+AD49+AD50</f>
        <v>100</v>
      </c>
      <c r="AL50" s="30">
        <f>AE35+AE36+AE37+AE38+AE39+AE40+AE41+AE42+AE43+AE44+AE45+AE46+AE47+AE48+AE49+AE50</f>
        <v>100</v>
      </c>
      <c r="AM50" s="33">
        <f>AF35+AF36+AF37+AF38+AF39+AF40+AF41+AF42+AF43+AF44+AF45+AF46+AF47+AF48+AF49+AF50</f>
        <v>100</v>
      </c>
      <c r="AN50" s="33">
        <f>AG35+AG36+AG37+AG38+AG39+AG40+AG41+AG42+AG43+AG44+AG45+AG46+AG47+AG48+AG49+AG50</f>
        <v>100</v>
      </c>
      <c r="AO50" s="30">
        <f>AH35+AH36+AH37+AH38+AH39+AH40+AH41+AH42+AH43+AH44+AH45+AH46+AH47+AH48+AH49+AH50</f>
        <v>100</v>
      </c>
      <c r="AR50" s="10"/>
      <c r="AS50" s="10"/>
      <c r="AT50" s="10"/>
      <c r="AU50" s="10"/>
      <c r="AV50" s="10"/>
      <c r="AW50" s="10"/>
      <c r="AX50" s="10"/>
    </row>
    <row r="51" spans="22:52" s="1" customFormat="1" x14ac:dyDescent="0.25">
      <c r="V51" s="1" t="s">
        <v>1</v>
      </c>
      <c r="W51" s="1">
        <f>S35</f>
        <v>9</v>
      </c>
      <c r="X51" s="1">
        <f>S36</f>
        <v>9</v>
      </c>
      <c r="Y51" s="1">
        <f>S37</f>
        <v>9</v>
      </c>
      <c r="Z51" s="1">
        <f>S38</f>
        <v>9</v>
      </c>
      <c r="AA51" s="1">
        <f>S39</f>
        <v>9</v>
      </c>
      <c r="AC51" s="1" t="s">
        <v>1</v>
      </c>
      <c r="AD51" s="30">
        <f>SUM(AD35:AD50)</f>
        <v>100</v>
      </c>
      <c r="AE51" s="30">
        <f>SUM(AE35:AE50)</f>
        <v>100</v>
      </c>
      <c r="AF51" s="30">
        <f>SUM(AF35:AF50)</f>
        <v>100</v>
      </c>
      <c r="AG51" s="30">
        <f>SUM(AG35:AG50)</f>
        <v>100</v>
      </c>
      <c r="AH51" s="30">
        <f>SUM(AH35:AH50)</f>
        <v>100</v>
      </c>
      <c r="AK51" s="30"/>
      <c r="AL51" s="30"/>
      <c r="AM51" s="30"/>
      <c r="AN51" s="30"/>
      <c r="AO51" s="30"/>
      <c r="AP51" s="30"/>
      <c r="AS51" s="10"/>
      <c r="AT51" s="10"/>
      <c r="AU51" s="10"/>
      <c r="AV51" s="10"/>
      <c r="AW51" s="10"/>
      <c r="AX51" s="10"/>
      <c r="AY51" s="10"/>
    </row>
    <row r="52" spans="22:52" s="1" customFormat="1" x14ac:dyDescent="0.25">
      <c r="AD52" s="30"/>
      <c r="AE52" s="30"/>
      <c r="AF52" s="30"/>
      <c r="AG52" s="30"/>
      <c r="AH52" s="30"/>
      <c r="AI52" s="30"/>
      <c r="AK52" s="30"/>
      <c r="AL52" s="30"/>
      <c r="AM52" s="30"/>
      <c r="AN52" s="30"/>
      <c r="AO52" s="30"/>
      <c r="AP52" s="30"/>
      <c r="AQ52" s="30"/>
      <c r="AS52" s="10"/>
      <c r="AT52" s="10"/>
      <c r="AU52" s="10"/>
      <c r="AV52" s="10"/>
      <c r="AW52" s="10"/>
      <c r="AX52" s="10"/>
      <c r="AY52" s="10"/>
      <c r="AZ52" s="10"/>
    </row>
    <row r="53" spans="22:52" s="1" customFormat="1" x14ac:dyDescent="0.25">
      <c r="AD53" s="30"/>
      <c r="AE53" s="30"/>
      <c r="AF53" s="30"/>
      <c r="AG53" s="30"/>
      <c r="AH53" s="30"/>
      <c r="AI53" s="30"/>
      <c r="AK53" s="30"/>
      <c r="AL53" s="30"/>
      <c r="AM53" s="30"/>
      <c r="AN53" s="30"/>
      <c r="AO53" s="30"/>
      <c r="AP53" s="30"/>
      <c r="AQ53" s="30"/>
      <c r="AS53" s="10"/>
      <c r="AT53" s="10"/>
      <c r="AU53" s="10"/>
      <c r="AV53" s="10"/>
      <c r="AW53" s="10"/>
      <c r="AX53" s="10"/>
      <c r="AY53" s="10"/>
      <c r="AZ53" s="10"/>
    </row>
    <row r="54" spans="22:52" s="1" customFormat="1" x14ac:dyDescent="0.25">
      <c r="AD54" s="30"/>
      <c r="AE54" s="30"/>
      <c r="AF54" s="30"/>
      <c r="AG54" s="30"/>
      <c r="AH54" s="30"/>
      <c r="AI54" s="30"/>
      <c r="AK54" s="30"/>
      <c r="AL54" s="30"/>
      <c r="AM54" s="30"/>
      <c r="AN54" s="30"/>
      <c r="AO54" s="30"/>
      <c r="AP54" s="30"/>
      <c r="AQ54" s="30"/>
      <c r="AS54" s="10"/>
      <c r="AT54" s="10"/>
      <c r="AU54" s="10"/>
      <c r="AV54" s="10"/>
      <c r="AW54" s="10"/>
      <c r="AX54" s="10"/>
      <c r="AY54" s="10"/>
      <c r="AZ54" s="10"/>
    </row>
    <row r="55" spans="22:52" s="1" customFormat="1" x14ac:dyDescent="0.25">
      <c r="AD55" s="30"/>
      <c r="AE55" s="30"/>
      <c r="AF55" s="30"/>
      <c r="AG55" s="30"/>
      <c r="AH55" s="30"/>
      <c r="AI55" s="30"/>
      <c r="AK55" s="30"/>
      <c r="AL55" s="30"/>
      <c r="AM55" s="30"/>
      <c r="AN55" s="30"/>
      <c r="AO55" s="30"/>
      <c r="AP55" s="30"/>
      <c r="AQ55" s="30"/>
      <c r="AS55" s="10"/>
      <c r="AT55" s="10"/>
      <c r="AU55" s="10"/>
      <c r="AV55" s="10"/>
      <c r="AW55" s="10"/>
      <c r="AX55" s="10"/>
      <c r="AY55" s="10"/>
      <c r="AZ55" s="10"/>
    </row>
    <row r="56" spans="22:52" s="1" customFormat="1" x14ac:dyDescent="0.25">
      <c r="AD56" s="30"/>
      <c r="AE56" s="30"/>
      <c r="AF56" s="30"/>
      <c r="AG56" s="30"/>
      <c r="AH56" s="30"/>
      <c r="AI56" s="30"/>
      <c r="AK56" s="30"/>
      <c r="AL56" s="30"/>
      <c r="AM56" s="30"/>
      <c r="AN56" s="30"/>
      <c r="AO56" s="30"/>
      <c r="AP56" s="30"/>
      <c r="AQ56" s="30"/>
      <c r="AS56" s="10"/>
      <c r="AT56" s="10"/>
      <c r="AU56" s="10"/>
      <c r="AV56" s="10"/>
      <c r="AW56" s="10"/>
      <c r="AX56" s="10"/>
      <c r="AY56" s="10"/>
      <c r="AZ56" s="10"/>
    </row>
    <row r="57" spans="22:52" s="1" customFormat="1" x14ac:dyDescent="0.25">
      <c r="AD57" s="30"/>
      <c r="AE57" s="30"/>
      <c r="AF57" s="30"/>
      <c r="AG57" s="30"/>
      <c r="AH57" s="30"/>
      <c r="AI57" s="30"/>
      <c r="AK57" s="30"/>
      <c r="AL57" s="30"/>
      <c r="AM57" s="30"/>
      <c r="AN57" s="30"/>
      <c r="AO57" s="30"/>
      <c r="AP57" s="30"/>
      <c r="AQ57" s="30"/>
      <c r="AS57" s="10"/>
      <c r="AT57" s="10"/>
      <c r="AU57" s="10"/>
      <c r="AV57" s="10"/>
      <c r="AW57" s="10"/>
      <c r="AX57" s="10"/>
      <c r="AY57" s="10"/>
      <c r="AZ57" s="10"/>
    </row>
    <row r="58" spans="22:52" s="1" customFormat="1" x14ac:dyDescent="0.25">
      <c r="AD58" s="30"/>
      <c r="AE58" s="30"/>
      <c r="AF58" s="30"/>
      <c r="AG58" s="30"/>
      <c r="AH58" s="30"/>
      <c r="AI58" s="30"/>
      <c r="AK58" s="30"/>
      <c r="AL58" s="30"/>
      <c r="AM58" s="30"/>
      <c r="AN58" s="30"/>
      <c r="AO58" s="30"/>
      <c r="AP58" s="30"/>
      <c r="AQ58" s="30"/>
      <c r="AS58" s="10"/>
      <c r="AT58" s="10"/>
      <c r="AU58" s="10"/>
      <c r="AV58" s="10"/>
      <c r="AW58" s="10"/>
      <c r="AX58" s="10"/>
      <c r="AY58" s="10"/>
      <c r="AZ58" s="10"/>
    </row>
    <row r="59" spans="22:52" s="1" customFormat="1" x14ac:dyDescent="0.25">
      <c r="AD59" s="30"/>
      <c r="AE59" s="30"/>
      <c r="AF59" s="30"/>
      <c r="AG59" s="30"/>
      <c r="AH59" s="30"/>
      <c r="AI59" s="30"/>
      <c r="AK59" s="30"/>
      <c r="AL59" s="30"/>
      <c r="AM59" s="30"/>
      <c r="AN59" s="30"/>
      <c r="AO59" s="30"/>
      <c r="AP59" s="30"/>
      <c r="AQ59" s="30"/>
      <c r="AS59" s="10"/>
      <c r="AT59" s="10"/>
      <c r="AU59" s="10"/>
      <c r="AV59" s="10"/>
      <c r="AW59" s="10"/>
      <c r="AX59" s="10"/>
      <c r="AY59" s="10"/>
      <c r="AZ59" s="10"/>
    </row>
    <row r="60" spans="22:52" s="1" customFormat="1" x14ac:dyDescent="0.25">
      <c r="AD60" s="30"/>
      <c r="AE60" s="30"/>
      <c r="AF60" s="30"/>
      <c r="AG60" s="30"/>
      <c r="AH60" s="30"/>
      <c r="AI60" s="30"/>
      <c r="AK60" s="30"/>
      <c r="AL60" s="30"/>
      <c r="AM60" s="30"/>
      <c r="AN60" s="30"/>
      <c r="AO60" s="30"/>
      <c r="AP60" s="30"/>
      <c r="AQ60" s="30"/>
      <c r="AS60" s="10"/>
      <c r="AT60" s="10"/>
      <c r="AU60" s="10"/>
      <c r="AV60" s="10"/>
      <c r="AW60" s="10"/>
      <c r="AX60" s="10"/>
      <c r="AY60" s="10"/>
      <c r="AZ60" s="10"/>
    </row>
    <row r="61" spans="22:52" s="1" customFormat="1" x14ac:dyDescent="0.25">
      <c r="AD61" s="30"/>
      <c r="AE61" s="30"/>
      <c r="AF61" s="30"/>
      <c r="AG61" s="30"/>
      <c r="AH61" s="30"/>
      <c r="AI61" s="30"/>
      <c r="AK61" s="30"/>
      <c r="AL61" s="30"/>
      <c r="AM61" s="30"/>
      <c r="AN61" s="30"/>
      <c r="AO61" s="30"/>
      <c r="AP61" s="30"/>
      <c r="AQ61" s="30"/>
      <c r="AS61" s="10"/>
      <c r="AT61" s="10"/>
      <c r="AU61" s="10"/>
      <c r="AV61" s="10"/>
      <c r="AW61" s="10"/>
      <c r="AX61" s="10"/>
      <c r="AY61" s="10"/>
      <c r="AZ61" s="10"/>
    </row>
  </sheetData>
  <pageMargins left="0.7" right="0.7" top="0.78740157499999996" bottom="0.78740157499999996"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A78CFFCD09B62F40B0E822DA1E7C2DE0" ma:contentTypeVersion="1" ma:contentTypeDescription="Ein neues Dokument erstellen." ma:contentTypeScope="" ma:versionID="1f5dc51af2246673fe5a5c5d90f37e6c">
  <xsd:schema xmlns:xsd="http://www.w3.org/2001/XMLSchema" xmlns:xs="http://www.w3.org/2001/XMLSchema" xmlns:p="http://schemas.microsoft.com/office/2006/metadata/properties" xmlns:ns1="http://schemas.microsoft.com/sharepoint/v3" targetNamespace="http://schemas.microsoft.com/office/2006/metadata/properties" ma:root="true" ma:fieldsID="afcbafc75315d1e3db5c088da0474639"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Geplantes Startdatum" ma:description="Geplantes Startdatum ist eine Websitespalte, die über das Feature zum Veröffentlichen erstellt wird. Es wird zur Angabe des Datums und der Uhrzeit verwendet, wann diese Seite Besuchern zum ersten Mal angezeigt wird." ma:internalName="PublishingStartDate">
      <xsd:simpleType>
        <xsd:restriction base="dms:Unknown"/>
      </xsd:simpleType>
    </xsd:element>
    <xsd:element name="PublishingExpirationDate" ma:index="9" nillable="true" ma:displayName="Geplantes Enddatum" ma:description="Geplantes Enddatum ist eine Websitespalte, die über das Feature zum Veröffentlichen erstellt wird. Es wird zur Angabe des Datums und der Uhrzeit verwendet, wann diese Seite Besuchern nicht mehr angezeigt wird."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AEF22BC3-FF88-4BE5-ACA5-A998B69C6FD4}"/>
</file>

<file path=customXml/itemProps2.xml><?xml version="1.0" encoding="utf-8"?>
<ds:datastoreItem xmlns:ds="http://schemas.openxmlformats.org/officeDocument/2006/customXml" ds:itemID="{8A7431DF-C721-4CE7-8D12-F075D0A00DBC}"/>
</file>

<file path=customXml/itemProps3.xml><?xml version="1.0" encoding="utf-8"?>
<ds:datastoreItem xmlns:ds="http://schemas.openxmlformats.org/officeDocument/2006/customXml" ds:itemID="{61E916F8-9493-4762-B868-012DF6121670}"/>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13</vt:i4>
      </vt:variant>
    </vt:vector>
  </HeadingPairs>
  <TitlesOfParts>
    <vt:vector size="13" baseType="lpstr">
      <vt:lpstr>vorschau</vt:lpstr>
      <vt:lpstr>Entero</vt:lpstr>
      <vt:lpstr>Pseud</vt:lpstr>
      <vt:lpstr>Acinetob</vt:lpstr>
      <vt:lpstr>S.aureus</vt:lpstr>
      <vt:lpstr>CNS</vt:lpstr>
      <vt:lpstr>EK</vt:lpstr>
      <vt:lpstr>HSC</vt:lpstr>
      <vt:lpstr>Viridans</vt:lpstr>
      <vt:lpstr>anaerob+</vt:lpstr>
      <vt:lpstr>anaerob-</vt:lpstr>
      <vt:lpstr>Cdiff</vt:lpstr>
      <vt:lpstr>Candida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Lippmann, Norman</dc:creator>
  <cp:lastModifiedBy>Lippmann, Norman</cp:lastModifiedBy>
  <dcterms:created xsi:type="dcterms:W3CDTF">2017-02-14T11:15:51Z</dcterms:created>
  <dcterms:modified xsi:type="dcterms:W3CDTF">2021-06-07T11:25:55Z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0x010100A78CFFCD09B62F40B0E822DA1E7C2DE0</vt:lpwstr>
  </property>
</Properties>
</file>